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J:\JOB\11550164_令和7年度大分県産業廃棄物実態調査業務委託\04_産業廃棄物実態調査\01_調査票\03_HP掲載用ファイル\"/>
    </mc:Choice>
  </mc:AlternateContent>
  <xr:revisionPtr revIDLastSave="0" documentId="13_ncr:1_{2A64DF53-3B55-4382-8310-C613515F65EC}" xr6:coauthVersionLast="47" xr6:coauthVersionMax="47" xr10:uidLastSave="{00000000-0000-0000-0000-000000000000}"/>
  <bookViews>
    <workbookView xWindow="-120" yWindow="-120" windowWidth="29040" windowHeight="15720" tabRatio="869" xr2:uid="{217FDDF0-9A92-42D1-9036-3E861C43871F}"/>
  </bookViews>
  <sheets>
    <sheet name="調査票１" sheetId="5" r:id="rId1"/>
    <sheet name="調査票２" sheetId="36" r:id="rId2"/>
    <sheet name="調査票２(1)" sheetId="32" r:id="rId3"/>
    <sheet name="記入の手引き" sheetId="44" r:id="rId4"/>
    <sheet name="記入の手引き（記入例）" sheetId="38" r:id="rId5"/>
    <sheet name="廃棄物分類表" sheetId="45" r:id="rId6"/>
    <sheet name="旧分類表" sheetId="27" state="hidden" r:id="rId7"/>
  </sheets>
  <definedNames>
    <definedName name="CopyArea" localSheetId="0">調査票１!$CF$24:$CY$24</definedName>
    <definedName name="CopyArea" localSheetId="1">調査票２!$AX$28</definedName>
    <definedName name="CopyArea">'調査票２(1)'!$BI$6</definedName>
    <definedName name="_xlnm.Print_Area" localSheetId="3">記入の手引き!$B$1:$X$64</definedName>
    <definedName name="_xlnm.Print_Area" localSheetId="4">'記入の手引き（記入例）'!$A$1:$AS$75</definedName>
    <definedName name="_xlnm.Print_Area" localSheetId="6">旧分類表!$B$1:$I$49</definedName>
    <definedName name="_xlnm.Print_Area" localSheetId="0">調査票１!$AG$1:$BK$47</definedName>
    <definedName name="_xlnm.Print_Area" localSheetId="1">調査票２!$A$1:$AB$66</definedName>
    <definedName name="_xlnm.Print_Area" localSheetId="2">'調査票２(1)'!$A$1:$AA$33</definedName>
    <definedName name="_xlnm.Print_Area" localSheetId="5">廃棄物分類表!$A$1:$I$60</definedName>
    <definedName name="_xlnm.Print_Titles" localSheetId="5">廃棄物分類表!$3:$3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24" i="5" l="1"/>
  <c r="AZ7" i="5"/>
  <c r="E32" i="32"/>
  <c r="E31" i="32"/>
  <c r="E30" i="32"/>
  <c r="E29" i="32"/>
  <c r="E28" i="32"/>
  <c r="E27" i="32"/>
  <c r="E26" i="32"/>
  <c r="E25" i="32"/>
  <c r="E24" i="32"/>
  <c r="E23" i="32"/>
  <c r="E22" i="32"/>
  <c r="E21" i="32"/>
  <c r="E20" i="32"/>
  <c r="E19" i="32"/>
  <c r="E18" i="32"/>
  <c r="E17" i="32"/>
  <c r="E16" i="32"/>
  <c r="E15" i="32"/>
  <c r="E14" i="32"/>
  <c r="E13" i="32"/>
  <c r="F40" i="36"/>
  <c r="F39" i="36"/>
  <c r="F38" i="36"/>
  <c r="F37" i="36"/>
  <c r="F36" i="36"/>
  <c r="F35" i="36"/>
  <c r="F34" i="36"/>
  <c r="F33" i="36"/>
  <c r="F32" i="36"/>
  <c r="F31" i="36"/>
  <c r="F30" i="36"/>
  <c r="F29" i="36"/>
  <c r="F28" i="36"/>
  <c r="CH32" i="32" l="1"/>
  <c r="CG32" i="32"/>
  <c r="CE32" i="32"/>
  <c r="CF32" i="32" s="1"/>
  <c r="CD32" i="32"/>
  <c r="CB32" i="32"/>
  <c r="CA32" i="32"/>
  <c r="BZ32" i="32"/>
  <c r="CC32" i="32" s="1"/>
  <c r="BY32" i="32"/>
  <c r="BX32" i="32"/>
  <c r="BW32" i="32"/>
  <c r="BV32" i="32"/>
  <c r="BU32" i="32"/>
  <c r="BT32" i="32"/>
  <c r="BR32" i="32"/>
  <c r="BS32" i="32" s="1" a="1"/>
  <c r="BS32" i="32" s="1"/>
  <c r="BP32" i="32"/>
  <c r="BO32" i="32"/>
  <c r="BN32" i="32"/>
  <c r="BQ32" i="32" s="1"/>
  <c r="BL32" i="32"/>
  <c r="BM32" i="32" s="1"/>
  <c r="BK32" i="32"/>
  <c r="BJ32" i="32"/>
  <c r="BI32" i="32"/>
  <c r="CH31" i="32"/>
  <c r="CG31" i="32"/>
  <c r="CF31" i="32"/>
  <c r="CE31" i="32"/>
  <c r="CD31" i="32"/>
  <c r="CB31" i="32"/>
  <c r="CA31" i="32"/>
  <c r="BZ31" i="32"/>
  <c r="BY31" i="32"/>
  <c r="BX31" i="32"/>
  <c r="BW31" i="32"/>
  <c r="BV31" i="32"/>
  <c r="BT31" i="32"/>
  <c r="BU31" i="32" s="1"/>
  <c r="BR31" i="32"/>
  <c r="BS31" i="32" s="1" a="1"/>
  <c r="BS31" i="32" s="1"/>
  <c r="BP31" i="32"/>
  <c r="BO31" i="32"/>
  <c r="BN31" i="32"/>
  <c r="BL31" i="32"/>
  <c r="BM31" i="32" s="1"/>
  <c r="BK31" i="32"/>
  <c r="BJ31" i="32"/>
  <c r="BI31" i="32"/>
  <c r="CH30" i="32"/>
  <c r="CG30" i="32"/>
  <c r="CF30" i="32"/>
  <c r="CE30" i="32"/>
  <c r="CD30" i="32"/>
  <c r="CB30" i="32"/>
  <c r="CA30" i="32"/>
  <c r="CC30" i="32" s="1"/>
  <c r="BZ30" i="32"/>
  <c r="BY30" i="32"/>
  <c r="BX30" i="32"/>
  <c r="BW30" i="32"/>
  <c r="BV30" i="32"/>
  <c r="BT30" i="32"/>
  <c r="BU30" i="32" s="1"/>
  <c r="BR30" i="32"/>
  <c r="BS30" i="32" s="1" a="1"/>
  <c r="BS30" i="32" s="1"/>
  <c r="BP30" i="32"/>
  <c r="BO30" i="32"/>
  <c r="BN30" i="32"/>
  <c r="BL30" i="32"/>
  <c r="BM30" i="32" s="1"/>
  <c r="BK30" i="32"/>
  <c r="BJ30" i="32"/>
  <c r="BI30" i="32"/>
  <c r="CH29" i="32"/>
  <c r="CG29" i="32"/>
  <c r="CF29" i="32"/>
  <c r="CE29" i="32"/>
  <c r="CD29" i="32"/>
  <c r="CB29" i="32"/>
  <c r="CA29" i="32"/>
  <c r="BZ29" i="32"/>
  <c r="BY29" i="32"/>
  <c r="BX29" i="32"/>
  <c r="BW29" i="32"/>
  <c r="BV29" i="32"/>
  <c r="BT29" i="32"/>
  <c r="BU29" i="32" s="1"/>
  <c r="BR29" i="32"/>
  <c r="BS29" i="32" s="1" a="1"/>
  <c r="BS29" i="32" s="1"/>
  <c r="BP29" i="32"/>
  <c r="BO29" i="32"/>
  <c r="BN29" i="32"/>
  <c r="BM29" i="32"/>
  <c r="BL29" i="32"/>
  <c r="BK29" i="32"/>
  <c r="BJ29" i="32"/>
  <c r="BI29" i="32"/>
  <c r="CH28" i="32"/>
  <c r="CG28" i="32"/>
  <c r="CE28" i="32"/>
  <c r="CF28" i="32" s="1"/>
  <c r="CD28" i="32"/>
  <c r="CB28" i="32"/>
  <c r="CA28" i="32"/>
  <c r="BZ28" i="32"/>
  <c r="CC28" i="32" s="1"/>
  <c r="BY28" i="32"/>
  <c r="BX28" i="32"/>
  <c r="BW28" i="32"/>
  <c r="BV28" i="32"/>
  <c r="BT28" i="32"/>
  <c r="BU28" i="32" s="1"/>
  <c r="BR28" i="32"/>
  <c r="BS28" i="32" s="1" a="1"/>
  <c r="BS28" i="32" s="1"/>
  <c r="BP28" i="32"/>
  <c r="BO28" i="32"/>
  <c r="BN28" i="32"/>
  <c r="BM28" i="32"/>
  <c r="BL28" i="32"/>
  <c r="BK28" i="32"/>
  <c r="BJ28" i="32"/>
  <c r="BI28" i="32"/>
  <c r="CH27" i="32"/>
  <c r="CG27" i="32"/>
  <c r="CE27" i="32"/>
  <c r="CF27" i="32" s="1"/>
  <c r="CD27" i="32"/>
  <c r="CB27" i="32"/>
  <c r="CA27" i="32"/>
  <c r="BZ27" i="32"/>
  <c r="BY27" i="32"/>
  <c r="BX27" i="32"/>
  <c r="BW27" i="32"/>
  <c r="BV27" i="32"/>
  <c r="BT27" i="32"/>
  <c r="BU27" i="32" s="1"/>
  <c r="BR27" i="32"/>
  <c r="BS27" i="32" s="1" a="1"/>
  <c r="BS27" i="32" s="1"/>
  <c r="BP27" i="32"/>
  <c r="BO27" i="32"/>
  <c r="BN27" i="32"/>
  <c r="BM27" i="32"/>
  <c r="BL27" i="32"/>
  <c r="BK27" i="32"/>
  <c r="BJ27" i="32"/>
  <c r="BI27" i="32"/>
  <c r="CH26" i="32"/>
  <c r="CG26" i="32"/>
  <c r="CF26" i="32"/>
  <c r="CE26" i="32"/>
  <c r="CD26" i="32"/>
  <c r="CC26" i="32"/>
  <c r="CB26" i="32"/>
  <c r="CA26" i="32"/>
  <c r="BZ26" i="32"/>
  <c r="BY26" i="32"/>
  <c r="BX26" i="32"/>
  <c r="BW26" i="32"/>
  <c r="BV26" i="32"/>
  <c r="BU26" i="32"/>
  <c r="BT26" i="32"/>
  <c r="BR26" i="32"/>
  <c r="BS26" i="32" s="1" a="1"/>
  <c r="BS26" i="32" s="1"/>
  <c r="BP26" i="32"/>
  <c r="BO26" i="32"/>
  <c r="BQ26" i="32" s="1"/>
  <c r="BN26" i="32"/>
  <c r="BL26" i="32"/>
  <c r="BM26" i="32" s="1"/>
  <c r="BK26" i="32"/>
  <c r="BJ26" i="32"/>
  <c r="BI26" i="32"/>
  <c r="CH25" i="32"/>
  <c r="CG25" i="32"/>
  <c r="CF25" i="32"/>
  <c r="CE25" i="32"/>
  <c r="CD25" i="32"/>
  <c r="CB25" i="32"/>
  <c r="CC25" i="32" s="1"/>
  <c r="CA25" i="32"/>
  <c r="BZ25" i="32"/>
  <c r="BY25" i="32"/>
  <c r="BX25" i="32"/>
  <c r="BW25" i="32"/>
  <c r="BV25" i="32"/>
  <c r="BT25" i="32"/>
  <c r="BU25" i="32" s="1"/>
  <c r="BR25" i="32"/>
  <c r="BS25" i="32" s="1" a="1"/>
  <c r="BS25" i="32" s="1"/>
  <c r="BP25" i="32"/>
  <c r="BO25" i="32"/>
  <c r="BN25" i="32"/>
  <c r="BQ25" i="32" s="1"/>
  <c r="BM25" i="32"/>
  <c r="BL25" i="32"/>
  <c r="BK25" i="32"/>
  <c r="BJ25" i="32"/>
  <c r="BI25" i="32"/>
  <c r="CH24" i="32"/>
  <c r="CG24" i="32"/>
  <c r="CF24" i="32"/>
  <c r="CE24" i="32"/>
  <c r="CD24" i="32"/>
  <c r="CB24" i="32"/>
  <c r="CA24" i="32"/>
  <c r="BZ24" i="32"/>
  <c r="BY24" i="32"/>
  <c r="BX24" i="32"/>
  <c r="BW24" i="32"/>
  <c r="BV24" i="32"/>
  <c r="BT24" i="32"/>
  <c r="BU24" i="32" s="1"/>
  <c r="BR24" i="32"/>
  <c r="BS24" i="32" s="1" a="1"/>
  <c r="BS24" i="32" s="1"/>
  <c r="BQ24" i="32"/>
  <c r="BP24" i="32"/>
  <c r="BO24" i="32"/>
  <c r="BN24" i="32"/>
  <c r="BM24" i="32"/>
  <c r="BL24" i="32"/>
  <c r="BK24" i="32"/>
  <c r="BJ24" i="32"/>
  <c r="BI24" i="32"/>
  <c r="CH23" i="32"/>
  <c r="CG23" i="32"/>
  <c r="CE23" i="32"/>
  <c r="CF23" i="32" s="1"/>
  <c r="CD23" i="32"/>
  <c r="CB23" i="32"/>
  <c r="CA23" i="32"/>
  <c r="BZ23" i="32"/>
  <c r="BY23" i="32"/>
  <c r="BX23" i="32"/>
  <c r="BW23" i="32"/>
  <c r="BV23" i="32"/>
  <c r="BT23" i="32"/>
  <c r="BU23" i="32" s="1"/>
  <c r="BR23" i="32"/>
  <c r="BS23" i="32" s="1" a="1"/>
  <c r="BS23" i="32" s="1"/>
  <c r="BP23" i="32"/>
  <c r="BO23" i="32"/>
  <c r="BQ23" i="32" s="1"/>
  <c r="BN23" i="32"/>
  <c r="BL23" i="32"/>
  <c r="BM23" i="32" s="1"/>
  <c r="BK23" i="32"/>
  <c r="BJ23" i="32"/>
  <c r="BI23" i="32"/>
  <c r="CH22" i="32"/>
  <c r="CG22" i="32"/>
  <c r="CE22" i="32"/>
  <c r="CF22" i="32" s="1"/>
  <c r="CD22" i="32"/>
  <c r="CB22" i="32"/>
  <c r="CA22" i="32"/>
  <c r="BZ22" i="32"/>
  <c r="CC22" i="32" s="1"/>
  <c r="BY22" i="32"/>
  <c r="BX22" i="32"/>
  <c r="BW22" i="32"/>
  <c r="BV22" i="32"/>
  <c r="BT22" i="32"/>
  <c r="BU22" i="32" s="1"/>
  <c r="BR22" i="32"/>
  <c r="BS22" i="32" s="1" a="1"/>
  <c r="BS22" i="32" s="1"/>
  <c r="BP22" i="32"/>
  <c r="BQ22" i="32" s="1"/>
  <c r="BO22" i="32"/>
  <c r="BN22" i="32"/>
  <c r="BL22" i="32"/>
  <c r="BM22" i="32" s="1"/>
  <c r="BK22" i="32"/>
  <c r="BJ22" i="32"/>
  <c r="BI22" i="32"/>
  <c r="CH21" i="32"/>
  <c r="CG21" i="32"/>
  <c r="CE21" i="32"/>
  <c r="CF21" i="32" s="1"/>
  <c r="CD21" i="32"/>
  <c r="CB21" i="32"/>
  <c r="CC21" i="32" s="1"/>
  <c r="CA21" i="32"/>
  <c r="BZ21" i="32"/>
  <c r="BY21" i="32"/>
  <c r="BX21" i="32"/>
  <c r="BW21" i="32"/>
  <c r="BV21" i="32"/>
  <c r="BT21" i="32"/>
  <c r="BU21" i="32" s="1"/>
  <c r="BR21" i="32"/>
  <c r="BS21" i="32" s="1" a="1"/>
  <c r="BS21" i="32" s="1"/>
  <c r="BP21" i="32"/>
  <c r="BO21" i="32"/>
  <c r="BQ21" i="32" s="1"/>
  <c r="BN21" i="32"/>
  <c r="BL21" i="32"/>
  <c r="BM21" i="32" s="1"/>
  <c r="BK21" i="32"/>
  <c r="BJ21" i="32"/>
  <c r="BI21" i="32"/>
  <c r="CH20" i="32"/>
  <c r="CG20" i="32"/>
  <c r="CF20" i="32"/>
  <c r="CE20" i="32"/>
  <c r="CD20" i="32"/>
  <c r="CB20" i="32"/>
  <c r="CC20" i="32" s="1"/>
  <c r="CA20" i="32"/>
  <c r="BZ20" i="32"/>
  <c r="BY20" i="32"/>
  <c r="BX20" i="32"/>
  <c r="BW20" i="32"/>
  <c r="BV20" i="32"/>
  <c r="BT20" i="32"/>
  <c r="BU20" i="32" s="1"/>
  <c r="BR20" i="32"/>
  <c r="BS20" i="32" s="1" a="1"/>
  <c r="BS20" i="32" s="1"/>
  <c r="BP20" i="32"/>
  <c r="BO20" i="32"/>
  <c r="BN20" i="32"/>
  <c r="BQ20" i="32" s="1"/>
  <c r="BM20" i="32"/>
  <c r="BL20" i="32"/>
  <c r="BK20" i="32"/>
  <c r="BJ20" i="32"/>
  <c r="BI20" i="32"/>
  <c r="CH19" i="32"/>
  <c r="CG19" i="32"/>
  <c r="CF19" i="32"/>
  <c r="CE19" i="32"/>
  <c r="CD19" i="32"/>
  <c r="CB19" i="32"/>
  <c r="CA19" i="32"/>
  <c r="BZ19" i="32"/>
  <c r="BY19" i="32"/>
  <c r="BX19" i="32"/>
  <c r="BW19" i="32"/>
  <c r="BV19" i="32"/>
  <c r="BT19" i="32"/>
  <c r="BU19" i="32" s="1"/>
  <c r="BR19" i="32"/>
  <c r="BS19" i="32" s="1" a="1"/>
  <c r="BS19" i="32" s="1"/>
  <c r="BQ19" i="32"/>
  <c r="BP19" i="32"/>
  <c r="BO19" i="32"/>
  <c r="BN19" i="32"/>
  <c r="BM19" i="32"/>
  <c r="BL19" i="32"/>
  <c r="BK19" i="32"/>
  <c r="BJ19" i="32"/>
  <c r="BI19" i="32"/>
  <c r="CH18" i="32"/>
  <c r="CG18" i="32"/>
  <c r="CE18" i="32"/>
  <c r="CF18" i="32" s="1"/>
  <c r="CD18" i="32"/>
  <c r="CB18" i="32"/>
  <c r="CA18" i="32"/>
  <c r="BZ18" i="32"/>
  <c r="BY18" i="32"/>
  <c r="BX18" i="32"/>
  <c r="BW18" i="32"/>
  <c r="BV18" i="32"/>
  <c r="BT18" i="32"/>
  <c r="BU18" i="32" s="1"/>
  <c r="BR18" i="32"/>
  <c r="BS18" i="32" s="1" a="1"/>
  <c r="BS18" i="32" s="1"/>
  <c r="BP18" i="32"/>
  <c r="BO18" i="32"/>
  <c r="BN18" i="32"/>
  <c r="BQ18" i="32" s="1"/>
  <c r="BL18" i="32"/>
  <c r="BM18" i="32" s="1"/>
  <c r="BK18" i="32"/>
  <c r="BJ18" i="32"/>
  <c r="BI18" i="32"/>
  <c r="CH17" i="32"/>
  <c r="CG17" i="32"/>
  <c r="CF17" i="32"/>
  <c r="CE17" i="32"/>
  <c r="CD17" i="32"/>
  <c r="CB17" i="32"/>
  <c r="CC17" i="32" s="1"/>
  <c r="CA17" i="32"/>
  <c r="BZ17" i="32"/>
  <c r="BY17" i="32"/>
  <c r="BX17" i="32"/>
  <c r="BW17" i="32"/>
  <c r="BV17" i="32"/>
  <c r="BT17" i="32"/>
  <c r="BU17" i="32" s="1"/>
  <c r="BR17" i="32"/>
  <c r="BS17" i="32" s="1" a="1"/>
  <c r="BS17" i="32" s="1"/>
  <c r="BP17" i="32"/>
  <c r="BO17" i="32"/>
  <c r="BN17" i="32"/>
  <c r="BQ17" i="32" s="1"/>
  <c r="BM17" i="32"/>
  <c r="BL17" i="32"/>
  <c r="BK17" i="32"/>
  <c r="BJ17" i="32"/>
  <c r="BI17" i="32"/>
  <c r="CH16" i="32"/>
  <c r="CG16" i="32"/>
  <c r="CF16" i="32"/>
  <c r="CE16" i="32"/>
  <c r="CD16" i="32"/>
  <c r="CB16" i="32"/>
  <c r="CC16" i="32" s="1"/>
  <c r="CA16" i="32"/>
  <c r="BZ16" i="32"/>
  <c r="BY16" i="32"/>
  <c r="BX16" i="32"/>
  <c r="BW16" i="32"/>
  <c r="BV16" i="32"/>
  <c r="BT16" i="32"/>
  <c r="BU16" i="32" s="1"/>
  <c r="BR16" i="32"/>
  <c r="BS16" i="32" s="1" a="1"/>
  <c r="BS16" i="32" s="1"/>
  <c r="BP16" i="32"/>
  <c r="BO16" i="32"/>
  <c r="BN16" i="32"/>
  <c r="BQ16" i="32" s="1"/>
  <c r="BM16" i="32"/>
  <c r="BL16" i="32"/>
  <c r="BK16" i="32"/>
  <c r="BJ16" i="32"/>
  <c r="BI16" i="32"/>
  <c r="CH15" i="32"/>
  <c r="CG15" i="32"/>
  <c r="CF15" i="32"/>
  <c r="CE15" i="32"/>
  <c r="CD15" i="32"/>
  <c r="CB15" i="32"/>
  <c r="CA15" i="32"/>
  <c r="BZ15" i="32"/>
  <c r="BY15" i="32"/>
  <c r="BX15" i="32"/>
  <c r="BW15" i="32"/>
  <c r="BV15" i="32"/>
  <c r="BT15" i="32"/>
  <c r="BU15" i="32" s="1"/>
  <c r="BR15" i="32"/>
  <c r="BS15" i="32" s="1" a="1"/>
  <c r="BS15" i="32" s="1"/>
  <c r="BQ15" i="32"/>
  <c r="BP15" i="32"/>
  <c r="BO15" i="32"/>
  <c r="BN15" i="32"/>
  <c r="BM15" i="32"/>
  <c r="BL15" i="32"/>
  <c r="BK15" i="32"/>
  <c r="BJ15" i="32"/>
  <c r="BI15" i="32"/>
  <c r="CH14" i="32"/>
  <c r="CG14" i="32"/>
  <c r="CE14" i="32"/>
  <c r="CF14" i="32" s="1"/>
  <c r="CD14" i="32"/>
  <c r="CB14" i="32"/>
  <c r="CA14" i="32"/>
  <c r="BZ14" i="32"/>
  <c r="BY14" i="32"/>
  <c r="BX14" i="32"/>
  <c r="BW14" i="32"/>
  <c r="BV14" i="32"/>
  <c r="BT14" i="32"/>
  <c r="BU14" i="32" s="1"/>
  <c r="BR14" i="32"/>
  <c r="BS14" i="32" s="1" a="1"/>
  <c r="BS14" i="32" s="1"/>
  <c r="BP14" i="32"/>
  <c r="BQ14" i="32" s="1"/>
  <c r="BO14" i="32"/>
  <c r="BN14" i="32"/>
  <c r="BL14" i="32"/>
  <c r="BM14" i="32" s="1"/>
  <c r="BK14" i="32"/>
  <c r="BJ14" i="32"/>
  <c r="BI14" i="32"/>
  <c r="CH13" i="32"/>
  <c r="CG13" i="32"/>
  <c r="CE13" i="32"/>
  <c r="CF13" i="32" s="1"/>
  <c r="CD13" i="32"/>
  <c r="CB13" i="32"/>
  <c r="CC13" i="32" s="1"/>
  <c r="CA13" i="32"/>
  <c r="BZ13" i="32"/>
  <c r="BY13" i="32"/>
  <c r="BX13" i="32"/>
  <c r="BW13" i="32"/>
  <c r="BV13" i="32"/>
  <c r="BT13" i="32"/>
  <c r="BU13" i="32" s="1"/>
  <c r="BR13" i="32"/>
  <c r="BS13" i="32" s="1" a="1"/>
  <c r="BS13" i="32" s="1"/>
  <c r="BP13" i="32"/>
  <c r="BO13" i="32"/>
  <c r="BQ13" i="32" s="1"/>
  <c r="BN13" i="32"/>
  <c r="BL13" i="32"/>
  <c r="BM13" i="32" s="1"/>
  <c r="BK13" i="32"/>
  <c r="BJ13" i="32"/>
  <c r="BI13" i="32"/>
  <c r="CH12" i="32"/>
  <c r="CG12" i="32"/>
  <c r="CF12" i="32"/>
  <c r="CE12" i="32"/>
  <c r="CD12" i="32"/>
  <c r="CB12" i="32"/>
  <c r="CC12" i="32" s="1"/>
  <c r="CA12" i="32"/>
  <c r="BZ12" i="32"/>
  <c r="BY12" i="32"/>
  <c r="BX12" i="32"/>
  <c r="BW12" i="32"/>
  <c r="BV12" i="32"/>
  <c r="BT12" i="32"/>
  <c r="BU12" i="32" s="1"/>
  <c r="BR12" i="32"/>
  <c r="BS12" i="32" s="1" a="1"/>
  <c r="BS12" i="32" s="1"/>
  <c r="BP12" i="32"/>
  <c r="BO12" i="32"/>
  <c r="BN12" i="32"/>
  <c r="BQ12" i="32" s="1"/>
  <c r="BL12" i="32"/>
  <c r="BM12" i="32" s="1"/>
  <c r="BJ12" i="32"/>
  <c r="BI12" i="32"/>
  <c r="CH11" i="32"/>
  <c r="CG11" i="32"/>
  <c r="CE11" i="32"/>
  <c r="CF11" i="32" s="1"/>
  <c r="CD11" i="32"/>
  <c r="CB11" i="32"/>
  <c r="CA11" i="32"/>
  <c r="BZ11" i="32"/>
  <c r="BY11" i="32"/>
  <c r="BX11" i="32"/>
  <c r="BW11" i="32"/>
  <c r="BV11" i="32"/>
  <c r="BT11" i="32"/>
  <c r="BU11" i="32" s="1"/>
  <c r="BR11" i="32"/>
  <c r="BS11" i="32" s="1" a="1"/>
  <c r="BS11" i="32" s="1"/>
  <c r="BP11" i="32"/>
  <c r="BO11" i="32"/>
  <c r="BN11" i="32"/>
  <c r="BQ11" i="32" s="1"/>
  <c r="BL11" i="32"/>
  <c r="BM11" i="32" s="1"/>
  <c r="BJ11" i="32"/>
  <c r="BI11" i="32"/>
  <c r="CH10" i="32"/>
  <c r="CG10" i="32"/>
  <c r="CF10" i="32"/>
  <c r="CE10" i="32"/>
  <c r="CD10" i="32"/>
  <c r="CB10" i="32"/>
  <c r="CA10" i="32"/>
  <c r="BZ10" i="32"/>
  <c r="BY10" i="32"/>
  <c r="BX10" i="32"/>
  <c r="BW10" i="32"/>
  <c r="BV10" i="32"/>
  <c r="BT10" i="32"/>
  <c r="BU10" i="32" s="1"/>
  <c r="BR10" i="32"/>
  <c r="BS10" i="32" s="1" a="1"/>
  <c r="BS10" i="32" s="1"/>
  <c r="BQ10" i="32"/>
  <c r="BP10" i="32"/>
  <c r="BO10" i="32"/>
  <c r="BN10" i="32"/>
  <c r="BL10" i="32"/>
  <c r="BM10" i="32" s="1"/>
  <c r="BJ10" i="32"/>
  <c r="BI10" i="32"/>
  <c r="CH9" i="32"/>
  <c r="CG9" i="32"/>
  <c r="CF9" i="32"/>
  <c r="CE9" i="32"/>
  <c r="CD9" i="32"/>
  <c r="CB9" i="32"/>
  <c r="CA9" i="32"/>
  <c r="BZ9" i="32"/>
  <c r="BY9" i="32"/>
  <c r="BX9" i="32"/>
  <c r="BW9" i="32"/>
  <c r="BV9" i="32"/>
  <c r="BT9" i="32"/>
  <c r="BU9" i="32" s="1"/>
  <c r="BR9" i="32"/>
  <c r="BS9" i="32" s="1" a="1"/>
  <c r="BS9" i="32" s="1"/>
  <c r="BP9" i="32"/>
  <c r="BO9" i="32"/>
  <c r="BN9" i="32"/>
  <c r="BQ9" i="32" s="1"/>
  <c r="BM9" i="32"/>
  <c r="BL9" i="32"/>
  <c r="BJ9" i="32"/>
  <c r="BI9" i="32"/>
  <c r="CH8" i="32"/>
  <c r="CG8" i="32"/>
  <c r="CF8" i="32"/>
  <c r="CE8" i="32"/>
  <c r="CD8" i="32"/>
  <c r="CB8" i="32"/>
  <c r="CA8" i="32"/>
  <c r="BZ8" i="32"/>
  <c r="BY8" i="32"/>
  <c r="BX8" i="32"/>
  <c r="BW8" i="32"/>
  <c r="BV8" i="32"/>
  <c r="BT8" i="32"/>
  <c r="BU8" i="32" s="1"/>
  <c r="BR8" i="32"/>
  <c r="BS8" i="32" s="1" a="1"/>
  <c r="BS8" i="32" s="1"/>
  <c r="BQ8" i="32"/>
  <c r="BP8" i="32"/>
  <c r="BO8" i="32"/>
  <c r="BN8" i="32"/>
  <c r="BM8" i="32"/>
  <c r="BL8" i="32"/>
  <c r="BJ8" i="32"/>
  <c r="BI8" i="32"/>
  <c r="CH7" i="32"/>
  <c r="CG7" i="32"/>
  <c r="CE7" i="32"/>
  <c r="CF7" i="32" s="1"/>
  <c r="CD7" i="32"/>
  <c r="CB7" i="32"/>
  <c r="CC7" i="32" s="1"/>
  <c r="CA7" i="32"/>
  <c r="BZ7" i="32"/>
  <c r="BY7" i="32"/>
  <c r="BX7" i="32"/>
  <c r="BW7" i="32"/>
  <c r="BV7" i="32"/>
  <c r="BT7" i="32"/>
  <c r="BU7" i="32" s="1"/>
  <c r="BR7" i="32"/>
  <c r="BS7" i="32" s="1" a="1"/>
  <c r="BS7" i="32" s="1"/>
  <c r="BP7" i="32"/>
  <c r="BO7" i="32"/>
  <c r="BQ7" i="32" s="1"/>
  <c r="BN7" i="32"/>
  <c r="BL7" i="32"/>
  <c r="BM7" i="32" s="1"/>
  <c r="BJ7" i="32"/>
  <c r="BI7" i="32"/>
  <c r="CH6" i="32"/>
  <c r="CG6" i="32"/>
  <c r="CE6" i="32"/>
  <c r="CF6" i="32" s="1"/>
  <c r="CD6" i="32"/>
  <c r="CB6" i="32"/>
  <c r="CA6" i="32"/>
  <c r="BZ6" i="32"/>
  <c r="CC6" i="32" s="1"/>
  <c r="BY6" i="32"/>
  <c r="BX6" i="32"/>
  <c r="BW6" i="32"/>
  <c r="BV6" i="32"/>
  <c r="BU6" i="32"/>
  <c r="BT6" i="32"/>
  <c r="BR6" i="32"/>
  <c r="BS6" i="32" s="1" a="1"/>
  <c r="BS6" i="32" s="1"/>
  <c r="BQ6" i="32"/>
  <c r="BP6" i="32"/>
  <c r="BO6" i="32"/>
  <c r="BN6" i="32"/>
  <c r="BL6" i="32"/>
  <c r="BJ6" i="32"/>
  <c r="BI6" i="32"/>
  <c r="BW40" i="36"/>
  <c r="BV40" i="36"/>
  <c r="BT40" i="36"/>
  <c r="BU40" i="36" s="1"/>
  <c r="BS40" i="36"/>
  <c r="BQ40" i="36"/>
  <c r="BP40" i="36"/>
  <c r="BR40" i="36" s="1"/>
  <c r="BO40" i="36"/>
  <c r="BN40" i="36"/>
  <c r="BM40" i="36"/>
  <c r="BL40" i="36"/>
  <c r="BK40" i="36"/>
  <c r="BI40" i="36"/>
  <c r="BJ40" i="36" s="1"/>
  <c r="BG40" i="36"/>
  <c r="BH40" i="36" s="1" a="1"/>
  <c r="BH40" i="36" s="1"/>
  <c r="BE40" i="36"/>
  <c r="BD40" i="36"/>
  <c r="BC40" i="36"/>
  <c r="BF40" i="36" s="1"/>
  <c r="BA40" i="36"/>
  <c r="BB40" i="36" s="1"/>
  <c r="AZ40" i="36"/>
  <c r="AY40" i="36"/>
  <c r="AX40" i="36"/>
  <c r="BW39" i="36"/>
  <c r="BV39" i="36"/>
  <c r="BT39" i="36"/>
  <c r="BU39" i="36" s="1"/>
  <c r="BS39" i="36"/>
  <c r="BQ39" i="36"/>
  <c r="BR39" i="36" s="1"/>
  <c r="BP39" i="36"/>
  <c r="BO39" i="36"/>
  <c r="BN39" i="36"/>
  <c r="BM39" i="36"/>
  <c r="BL39" i="36"/>
  <c r="BK39" i="36"/>
  <c r="BI39" i="36"/>
  <c r="BJ39" i="36" s="1"/>
  <c r="BG39" i="36"/>
  <c r="BH39" i="36" s="1" a="1"/>
  <c r="BH39" i="36" s="1"/>
  <c r="BE39" i="36"/>
  <c r="BD39" i="36"/>
  <c r="BC39" i="36"/>
  <c r="BB39" i="36"/>
  <c r="BA39" i="36"/>
  <c r="AZ39" i="36"/>
  <c r="AY39" i="36"/>
  <c r="AX39" i="36"/>
  <c r="BW38" i="36"/>
  <c r="BV38" i="36"/>
  <c r="BT38" i="36"/>
  <c r="BU38" i="36" s="1"/>
  <c r="BS38" i="36"/>
  <c r="BQ38" i="36"/>
  <c r="BP38" i="36"/>
  <c r="BR38" i="36" s="1"/>
  <c r="BO38" i="36"/>
  <c r="BN38" i="36"/>
  <c r="BM38" i="36"/>
  <c r="BL38" i="36"/>
  <c r="BK38" i="36"/>
  <c r="BI38" i="36"/>
  <c r="BJ38" i="36" s="1"/>
  <c r="BG38" i="36"/>
  <c r="BH38" i="36" s="1" a="1"/>
  <c r="BH38" i="36" s="1"/>
  <c r="BE38" i="36"/>
  <c r="BD38" i="36"/>
  <c r="BC38" i="36"/>
  <c r="BF38" i="36" s="1"/>
  <c r="BA38" i="36"/>
  <c r="BB38" i="36" s="1"/>
  <c r="AZ38" i="36"/>
  <c r="AY38" i="36"/>
  <c r="AX38" i="36"/>
  <c r="BW37" i="36"/>
  <c r="BV37" i="36"/>
  <c r="BT37" i="36"/>
  <c r="BU37" i="36" s="1"/>
  <c r="BS37" i="36"/>
  <c r="BQ37" i="36"/>
  <c r="BR37" i="36" s="1"/>
  <c r="BP37" i="36"/>
  <c r="BO37" i="36"/>
  <c r="BN37" i="36"/>
  <c r="BM37" i="36"/>
  <c r="BL37" i="36"/>
  <c r="BK37" i="36"/>
  <c r="BI37" i="36"/>
  <c r="BJ37" i="36" s="1"/>
  <c r="BG37" i="36"/>
  <c r="BH37" i="36" s="1" a="1"/>
  <c r="BH37" i="36" s="1"/>
  <c r="BE37" i="36"/>
  <c r="BD37" i="36"/>
  <c r="BC37" i="36"/>
  <c r="BF37" i="36" s="1"/>
  <c r="BB37" i="36"/>
  <c r="BA37" i="36"/>
  <c r="AZ37" i="36"/>
  <c r="AY37" i="36"/>
  <c r="AX37" i="36"/>
  <c r="BW36" i="36"/>
  <c r="BV36" i="36"/>
  <c r="BT36" i="36"/>
  <c r="BU36" i="36" s="1"/>
  <c r="BS36" i="36"/>
  <c r="BQ36" i="36"/>
  <c r="BP36" i="36"/>
  <c r="BR36" i="36" s="1"/>
  <c r="BO36" i="36"/>
  <c r="BN36" i="36"/>
  <c r="BM36" i="36"/>
  <c r="BL36" i="36"/>
  <c r="BK36" i="36"/>
  <c r="BI36" i="36"/>
  <c r="BJ36" i="36" s="1"/>
  <c r="BG36" i="36"/>
  <c r="BH36" i="36" s="1" a="1"/>
  <c r="BH36" i="36" s="1"/>
  <c r="BF36" i="36"/>
  <c r="BE36" i="36"/>
  <c r="BD36" i="36"/>
  <c r="BC36" i="36"/>
  <c r="BA36" i="36"/>
  <c r="BB36" i="36" s="1"/>
  <c r="AZ36" i="36"/>
  <c r="AY36" i="36"/>
  <c r="AX36" i="36"/>
  <c r="BW35" i="36"/>
  <c r="BV35" i="36"/>
  <c r="BT35" i="36"/>
  <c r="BU35" i="36" s="1"/>
  <c r="BS35" i="36"/>
  <c r="BQ35" i="36"/>
  <c r="BP35" i="36"/>
  <c r="BO35" i="36"/>
  <c r="BN35" i="36"/>
  <c r="BM35" i="36"/>
  <c r="BL35" i="36"/>
  <c r="BK35" i="36"/>
  <c r="BI35" i="36"/>
  <c r="BJ35" i="36" s="1"/>
  <c r="BG35" i="36"/>
  <c r="BH35" i="36" s="1" a="1"/>
  <c r="BH35" i="36" s="1"/>
  <c r="BE35" i="36"/>
  <c r="BD35" i="36"/>
  <c r="BC35" i="36"/>
  <c r="BB35" i="36"/>
  <c r="BA35" i="36"/>
  <c r="AZ35" i="36"/>
  <c r="AY35" i="36"/>
  <c r="AX35" i="36"/>
  <c r="BW34" i="36"/>
  <c r="BV34" i="36"/>
  <c r="BT34" i="36"/>
  <c r="BU34" i="36" s="1"/>
  <c r="BS34" i="36"/>
  <c r="BQ34" i="36"/>
  <c r="BP34" i="36"/>
  <c r="BO34" i="36"/>
  <c r="BN34" i="36"/>
  <c r="BM34" i="36"/>
  <c r="BL34" i="36"/>
  <c r="BK34" i="36"/>
  <c r="BI34" i="36"/>
  <c r="BJ34" i="36" s="1"/>
  <c r="BG34" i="36"/>
  <c r="BH34" i="36" s="1" a="1"/>
  <c r="BH34" i="36" s="1"/>
  <c r="BE34" i="36"/>
  <c r="BD34" i="36"/>
  <c r="BF34" i="36" s="1"/>
  <c r="BC34" i="36"/>
  <c r="BA34" i="36"/>
  <c r="BB34" i="36" s="1"/>
  <c r="AZ34" i="36"/>
  <c r="AY34" i="36"/>
  <c r="AX34" i="36"/>
  <c r="BW33" i="36"/>
  <c r="BV33" i="36"/>
  <c r="BT33" i="36"/>
  <c r="BU33" i="36" s="1"/>
  <c r="BS33" i="36"/>
  <c r="BQ33" i="36"/>
  <c r="BP33" i="36"/>
  <c r="BO33" i="36"/>
  <c r="BN33" i="36"/>
  <c r="BM33" i="36"/>
  <c r="BL33" i="36"/>
  <c r="BK33" i="36"/>
  <c r="BI33" i="36"/>
  <c r="BJ33" i="36" s="1"/>
  <c r="BG33" i="36"/>
  <c r="BH33" i="36" s="1" a="1"/>
  <c r="BH33" i="36" s="1"/>
  <c r="BE33" i="36"/>
  <c r="BF33" i="36" s="1"/>
  <c r="BD33" i="36"/>
  <c r="BC33" i="36"/>
  <c r="BA33" i="36"/>
  <c r="BB33" i="36" s="1"/>
  <c r="AZ33" i="36"/>
  <c r="AY33" i="36"/>
  <c r="AX33" i="36"/>
  <c r="BW32" i="36"/>
  <c r="BV32" i="36"/>
  <c r="BT32" i="36"/>
  <c r="BU32" i="36" s="1"/>
  <c r="BS32" i="36"/>
  <c r="BQ32" i="36"/>
  <c r="BP32" i="36"/>
  <c r="BO32" i="36"/>
  <c r="BN32" i="36"/>
  <c r="BM32" i="36"/>
  <c r="BL32" i="36"/>
  <c r="BK32" i="36"/>
  <c r="BI32" i="36"/>
  <c r="BJ32" i="36" s="1"/>
  <c r="BG32" i="36"/>
  <c r="BH32" i="36" s="1" a="1"/>
  <c r="BH32" i="36" s="1"/>
  <c r="BE32" i="36"/>
  <c r="BD32" i="36"/>
  <c r="BC32" i="36"/>
  <c r="BF32" i="36" s="1"/>
  <c r="BA32" i="36"/>
  <c r="BB32" i="36" s="1"/>
  <c r="AZ32" i="36"/>
  <c r="AY32" i="36"/>
  <c r="AX32" i="36"/>
  <c r="BW31" i="36"/>
  <c r="BV31" i="36"/>
  <c r="BT31" i="36"/>
  <c r="BU31" i="36" s="1"/>
  <c r="BS31" i="36"/>
  <c r="BQ31" i="36"/>
  <c r="BP31" i="36"/>
  <c r="BO31" i="36"/>
  <c r="BN31" i="36"/>
  <c r="BM31" i="36"/>
  <c r="BL31" i="36"/>
  <c r="BK31" i="36"/>
  <c r="BI31" i="36"/>
  <c r="BJ31" i="36" s="1"/>
  <c r="BG31" i="36"/>
  <c r="BH31" i="36" s="1" a="1"/>
  <c r="BH31" i="36" s="1"/>
  <c r="BE31" i="36"/>
  <c r="BD31" i="36"/>
  <c r="BC31" i="36"/>
  <c r="BF31" i="36" s="1"/>
  <c r="BA31" i="36"/>
  <c r="BB31" i="36" s="1"/>
  <c r="AY31" i="36"/>
  <c r="AX31" i="36"/>
  <c r="BW30" i="36"/>
  <c r="BV30" i="36"/>
  <c r="BT30" i="36"/>
  <c r="BU30" i="36" s="1"/>
  <c r="BS30" i="36"/>
  <c r="BQ30" i="36"/>
  <c r="BP30" i="36"/>
  <c r="BR30" i="36" s="1"/>
  <c r="BO30" i="36"/>
  <c r="BN30" i="36"/>
  <c r="BM30" i="36"/>
  <c r="BL30" i="36"/>
  <c r="BK30" i="36"/>
  <c r="BI30" i="36"/>
  <c r="BJ30" i="36" s="1"/>
  <c r="BG30" i="36"/>
  <c r="BH30" i="36" s="1" a="1"/>
  <c r="BH30" i="36" s="1"/>
  <c r="BF30" i="36"/>
  <c r="BE30" i="36"/>
  <c r="BD30" i="36"/>
  <c r="BC30" i="36"/>
  <c r="BA30" i="36"/>
  <c r="BB30" i="36" s="1"/>
  <c r="AZ30" i="36"/>
  <c r="AY30" i="36"/>
  <c r="AX30" i="36"/>
  <c r="BW29" i="36"/>
  <c r="BV29" i="36"/>
  <c r="BT29" i="36"/>
  <c r="BU29" i="36" s="1"/>
  <c r="BS29" i="36"/>
  <c r="BQ29" i="36"/>
  <c r="BR29" i="36" s="1"/>
  <c r="BP29" i="36"/>
  <c r="BO29" i="36"/>
  <c r="BN29" i="36"/>
  <c r="BM29" i="36"/>
  <c r="BL29" i="36"/>
  <c r="BK29" i="36"/>
  <c r="BI29" i="36"/>
  <c r="BJ29" i="36" s="1"/>
  <c r="BG29" i="36"/>
  <c r="BH29" i="36" s="1" a="1"/>
  <c r="BH29" i="36" s="1"/>
  <c r="BE29" i="36"/>
  <c r="BD29" i="36"/>
  <c r="BC29" i="36"/>
  <c r="BA29" i="36"/>
  <c r="BB29" i="36" s="1"/>
  <c r="AZ29" i="36"/>
  <c r="AY29" i="36"/>
  <c r="AX29" i="36"/>
  <c r="CC10" i="32" l="1"/>
  <c r="CC15" i="32"/>
  <c r="CC24" i="32"/>
  <c r="BQ28" i="32"/>
  <c r="BQ29" i="32"/>
  <c r="CC14" i="32"/>
  <c r="CC23" i="32"/>
  <c r="CC31" i="32"/>
  <c r="BQ27" i="32"/>
  <c r="CC29" i="32"/>
  <c r="CC8" i="32"/>
  <c r="CC19" i="32"/>
  <c r="CC11" i="32"/>
  <c r="CC18" i="32"/>
  <c r="CC27" i="32"/>
  <c r="BQ30" i="32"/>
  <c r="BQ31" i="32"/>
  <c r="BF29" i="36"/>
  <c r="BR33" i="36"/>
  <c r="BF35" i="36"/>
  <c r="BR32" i="36"/>
  <c r="BR35" i="36"/>
  <c r="BR34" i="36"/>
  <c r="BR31" i="36"/>
  <c r="BF39" i="36"/>
  <c r="CC9" i="32"/>
  <c r="BW28" i="36" l="1"/>
  <c r="BV28" i="36"/>
  <c r="BT28" i="36"/>
  <c r="BU28" i="36" s="1"/>
  <c r="BS28" i="36"/>
  <c r="BQ28" i="36"/>
  <c r="BP28" i="36"/>
  <c r="BO28" i="36"/>
  <c r="BR28" i="36" s="1"/>
  <c r="BN28" i="36"/>
  <c r="BM28" i="36"/>
  <c r="BL28" i="36"/>
  <c r="BK28" i="36"/>
  <c r="BI28" i="36"/>
  <c r="BJ28" i="36" s="1"/>
  <c r="BG28" i="36"/>
  <c r="BH28" i="36" s="1" a="1"/>
  <c r="BH28" i="36" s="1"/>
  <c r="BE28" i="36"/>
  <c r="BD28" i="36"/>
  <c r="BC28" i="36"/>
  <c r="BF28" i="36" s="1"/>
  <c r="BA28" i="36"/>
  <c r="BB28" i="36" s="1"/>
  <c r="AY28" i="36"/>
  <c r="AX28" i="36"/>
  <c r="CI24" i="5"/>
  <c r="CX24" i="5"/>
  <c r="CW24" i="5"/>
  <c r="CV24" i="5"/>
  <c r="CS24" i="5"/>
  <c r="CR24" i="5"/>
  <c r="CP24" i="5"/>
  <c r="CO24" i="5"/>
  <c r="CN24" i="5"/>
  <c r="CM24" i="5"/>
  <c r="CL24" i="5"/>
  <c r="CK24" i="5" l="1"/>
  <c r="CJ24" i="5"/>
  <c r="AW5" i="5" l="1"/>
  <c r="CG24" i="5" l="1"/>
  <c r="BE23" i="5"/>
  <c r="CH24" i="5" s="1"/>
  <c r="CU24" i="5" l="1"/>
  <c r="CY24" i="5"/>
  <c r="BM6" i="32" l="1"/>
  <c r="AZ31" i="36" l="1"/>
  <c r="AZ28" i="36"/>
  <c r="B29" i="36"/>
  <c r="B30" i="36" l="1"/>
  <c r="B31" i="36" l="1"/>
  <c r="B32" i="36" l="1"/>
  <c r="BK6" i="32"/>
  <c r="B33" i="36" l="1"/>
  <c r="BK12" i="32"/>
  <c r="BK11" i="32"/>
  <c r="BK10" i="32"/>
  <c r="BK9" i="32"/>
  <c r="BK8" i="32"/>
  <c r="BK7" i="32"/>
  <c r="A7" i="32"/>
  <c r="B34" i="36" l="1"/>
  <c r="B35" i="36" l="1"/>
  <c r="B36" i="36" l="1"/>
  <c r="BM3" i="5"/>
  <c r="AB1" i="36" l="1"/>
  <c r="A1" i="36"/>
  <c r="A1" i="32"/>
  <c r="AA1" i="32"/>
  <c r="B37" i="36"/>
  <c r="AI33" i="5"/>
  <c r="AJ38" i="5"/>
  <c r="AJ12" i="5"/>
  <c r="AX9" i="5"/>
  <c r="B38" i="36" l="1"/>
  <c r="B39" i="36" l="1"/>
  <c r="A8" i="32"/>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B40" i="36" l="1"/>
  <c r="AH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AI8" authorId="0" shapeId="0" xr:uid="{8AAD28B9-2FA4-4D8D-BC09-0B98280E62E3}">
      <text>
        <r>
          <rPr>
            <b/>
            <sz val="9"/>
            <color indexed="81"/>
            <rFont val="MS P ゴシック"/>
            <family val="3"/>
            <charset val="128"/>
          </rPr>
          <t>ご郵送させて頂きました調査用紙と
同じ形式かどうかをご確認ください。</t>
        </r>
        <r>
          <rPr>
            <sz val="9"/>
            <color indexed="81"/>
            <rFont val="MS P ゴシック"/>
            <family val="3"/>
            <charset val="128"/>
          </rPr>
          <t xml:space="preserve">
</t>
        </r>
      </text>
    </comment>
    <comment ref="BG23" authorId="0" shapeId="0" xr:uid="{66E2CA17-A471-4D83-979D-C24DADE87293}">
      <text>
        <r>
          <rPr>
            <b/>
            <sz val="12"/>
            <color indexed="81"/>
            <rFont val="MS P ゴシック"/>
            <family val="3"/>
            <charset val="128"/>
          </rPr>
          <t>封筒もしくは調査票１の用紙に記載されている
４桁の番号を必ず記入してください。
ご利用のパソコンやモニター、Excelの拡大率によっては
「＃＃＃＃」で表示される場合がございますが
そのままで構いません。</t>
        </r>
      </text>
    </comment>
    <comment ref="AL25" authorId="0" shapeId="0" xr:uid="{2DC205C7-6624-4855-99F4-1E19D86EE96F}">
      <text>
        <r>
          <rPr>
            <b/>
            <sz val="9"/>
            <color indexed="81"/>
            <rFont val="MS P ゴシック"/>
            <family val="3"/>
            <charset val="128"/>
          </rPr>
          <t>7桁の数字で入力してください。</t>
        </r>
      </text>
    </comment>
    <comment ref="AV30" authorId="0" shapeId="0" xr:uid="{EF7BF6D1-7EEA-4946-9D21-EAFC5F839596}">
      <text>
        <r>
          <rPr>
            <b/>
            <sz val="9"/>
            <color indexed="81"/>
            <rFont val="MS P ゴシック"/>
            <family val="3"/>
            <charset val="128"/>
          </rPr>
          <t>ハイフンも入力してください。</t>
        </r>
      </text>
    </comment>
    <comment ref="AH35" authorId="0" shapeId="0" xr:uid="{E16B04AF-BBD6-4750-BDF8-4F9665EB2335}">
      <text>
        <r>
          <rPr>
            <b/>
            <sz val="9"/>
            <color indexed="81"/>
            <rFont val="MS P ゴシック"/>
            <family val="3"/>
            <charset val="128"/>
          </rPr>
          <t>リストボックスから該当する番号を選択して下さい。</t>
        </r>
      </text>
    </comment>
    <comment ref="AZ37" authorId="0" shapeId="0" xr:uid="{9CDB8B0E-7AC7-4799-B57F-45D0BF38EB16}">
      <text>
        <r>
          <rPr>
            <b/>
            <sz val="9"/>
            <color indexed="81"/>
            <rFont val="MS P ゴシック"/>
            <family val="3"/>
            <charset val="128"/>
          </rPr>
          <t>単位は「万円/年」です。
桁のお間違いが無いようご注意ください。</t>
        </r>
      </text>
    </comment>
    <comment ref="AI39" authorId="0" shapeId="0" xr:uid="{45F6C9F9-509D-466E-A928-3D3ACFF44F71}">
      <text>
        <r>
          <rPr>
            <b/>
            <sz val="9"/>
            <color indexed="81"/>
            <rFont val="MS P ゴシック"/>
            <family val="3"/>
            <charset val="128"/>
          </rPr>
          <t>リストボックスから該当する番号を選択して下さい。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H26" authorId="0" shapeId="0" xr:uid="{F5E2E237-3F66-4696-94D4-541A5389559D}">
      <text>
        <r>
          <rPr>
            <b/>
            <sz val="9"/>
            <color indexed="81"/>
            <rFont val="MS P ゴシック"/>
            <family val="3"/>
            <charset val="128"/>
          </rPr>
          <t>リストボックスから
該当するものを選択してください。</t>
        </r>
      </text>
    </comment>
    <comment ref="N26" authorId="0" shapeId="0" xr:uid="{B7B26DAB-2B77-47FA-A5CD-C8E02FB34D13}">
      <text>
        <r>
          <rPr>
            <b/>
            <sz val="9"/>
            <color indexed="81"/>
            <rFont val="MS P ゴシック"/>
            <family val="3"/>
            <charset val="128"/>
          </rPr>
          <t>リストボックスから
該当するものを選択してください。</t>
        </r>
      </text>
    </comment>
    <comment ref="E27" authorId="0" shapeId="0" xr:uid="{E612C110-D262-4290-B25D-A0D08E975061}">
      <text>
        <r>
          <rPr>
            <b/>
            <sz val="9"/>
            <color indexed="81"/>
            <rFont val="MS P ゴシック"/>
            <family val="3"/>
            <charset val="128"/>
          </rPr>
          <t>市町村名を選択してください。</t>
        </r>
      </text>
    </comment>
    <comment ref="Q27" authorId="0" shapeId="0" xr:uid="{1BA0C7BA-72DF-4B0F-B7BF-387893F1D039}">
      <text>
        <r>
          <rPr>
            <b/>
            <sz val="9"/>
            <color indexed="81"/>
            <rFont val="MS P ゴシック"/>
            <family val="3"/>
            <charset val="128"/>
          </rPr>
          <t>収集運搬業者ではなく、
処分業者又は再生処理業者をご入力ください。</t>
        </r>
      </text>
    </comment>
    <comment ref="R27" authorId="0" shapeId="0" xr:uid="{96579549-962D-49C7-B960-868FDE6CE441}">
      <text>
        <r>
          <rPr>
            <b/>
            <sz val="9"/>
            <color indexed="81"/>
            <rFont val="MS P ゴシック"/>
            <family val="3"/>
            <charset val="128"/>
          </rPr>
          <t>ハイフンも入力してください。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FK</author>
  </authors>
  <commentList>
    <comment ref="G4" authorId="0" shapeId="0" xr:uid="{C190E38B-9F48-4CE1-AB73-DEA0F648A1BB}">
      <text>
        <r>
          <rPr>
            <b/>
            <sz val="9"/>
            <color indexed="81"/>
            <rFont val="MS P ゴシック"/>
            <family val="3"/>
            <charset val="128"/>
          </rPr>
          <t>リストボックスから
該当するものを選択してください。</t>
        </r>
      </text>
    </comment>
    <comment ref="M4" authorId="0" shapeId="0" xr:uid="{4E8FA9E2-F651-4A32-8909-5AA6E49BAB0C}">
      <text>
        <r>
          <rPr>
            <b/>
            <sz val="9"/>
            <color indexed="81"/>
            <rFont val="MS P ゴシック"/>
            <family val="3"/>
            <charset val="128"/>
          </rPr>
          <t>リストボックスから
該当するものを選択してください。</t>
        </r>
      </text>
    </comment>
    <comment ref="D5" authorId="0" shapeId="0" xr:uid="{5FA6866D-66CE-400D-BBFE-4982C0832629}">
      <text>
        <r>
          <rPr>
            <b/>
            <sz val="9"/>
            <color indexed="81"/>
            <rFont val="MS P ゴシック"/>
            <family val="3"/>
            <charset val="128"/>
          </rPr>
          <t>市町村名を選択してください。</t>
        </r>
      </text>
    </comment>
    <comment ref="Q5" authorId="0" shapeId="0" xr:uid="{1FC3023C-FCA5-48D6-B88F-5F1A2ED99286}">
      <text>
        <r>
          <rPr>
            <b/>
            <sz val="9"/>
            <color indexed="81"/>
            <rFont val="MS P ゴシック"/>
            <family val="3"/>
            <charset val="128"/>
          </rPr>
          <t>ハイフンも入力してください。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<sst xmlns="http://schemas.openxmlformats.org/spreadsheetml/2006/main" count="1157" uniqueCount="671">
  <si>
    <t>件</t>
    <rPh sb="0" eb="1">
      <t>ケン</t>
    </rPh>
    <phoneticPr fontId="2"/>
  </si>
  <si>
    <t>工事件数</t>
    <rPh sb="0" eb="1">
      <t>コウ</t>
    </rPh>
    <rPh sb="1" eb="4">
      <t>ジケンスウ</t>
    </rPh>
    <phoneticPr fontId="2"/>
  </si>
  <si>
    <t>万円／年</t>
    <rPh sb="0" eb="2">
      <t>マンエン</t>
    </rPh>
    <rPh sb="3" eb="4">
      <t>ネン</t>
    </rPh>
    <phoneticPr fontId="2"/>
  </si>
  <si>
    <t>事業所名</t>
    <rPh sb="0" eb="3">
      <t>ジギョウショ</t>
    </rPh>
    <rPh sb="3" eb="4">
      <t>メイ</t>
    </rPh>
    <phoneticPr fontId="2"/>
  </si>
  <si>
    <t>所在地</t>
    <rPh sb="0" eb="3">
      <t>ショザイチ</t>
    </rPh>
    <phoneticPr fontId="2"/>
  </si>
  <si>
    <t>記入年月日</t>
    <rPh sb="0" eb="2">
      <t>キニュウ</t>
    </rPh>
    <rPh sb="2" eb="3">
      <t>ネン</t>
    </rPh>
    <rPh sb="3" eb="5">
      <t>ガッピ</t>
    </rPh>
    <phoneticPr fontId="2"/>
  </si>
  <si>
    <t>Ａ</t>
    <phoneticPr fontId="2"/>
  </si>
  <si>
    <t>元請完成工事高（消費税を含む）</t>
    <rPh sb="0" eb="2">
      <t>モトウケ</t>
    </rPh>
    <rPh sb="2" eb="4">
      <t>カンセイ</t>
    </rPh>
    <rPh sb="4" eb="6">
      <t>コウジ</t>
    </rPh>
    <rPh sb="6" eb="7">
      <t>ダカ</t>
    </rPh>
    <rPh sb="8" eb="11">
      <t>ショウヒゼイ</t>
    </rPh>
    <rPh sb="12" eb="13">
      <t>フク</t>
    </rPh>
    <phoneticPr fontId="2"/>
  </si>
  <si>
    <t>→</t>
    <phoneticPr fontId="2"/>
  </si>
  <si>
    <t>発生の有無</t>
    <rPh sb="0" eb="2">
      <t>ハッセイ</t>
    </rPh>
    <rPh sb="3" eb="5">
      <t>ウム</t>
    </rPh>
    <phoneticPr fontId="2"/>
  </si>
  <si>
    <t>○○商店</t>
    <rPh sb="2" eb="4">
      <t>ショウテン</t>
    </rPh>
    <phoneticPr fontId="2"/>
  </si>
  <si>
    <t>自社</t>
    <rPh sb="0" eb="2">
      <t>ジシャ</t>
    </rPh>
    <phoneticPr fontId="2"/>
  </si>
  <si>
    <t>木くず</t>
    <rPh sb="0" eb="1">
      <t>キ</t>
    </rPh>
    <phoneticPr fontId="2"/>
  </si>
  <si>
    <t>廃プラスチック</t>
    <rPh sb="0" eb="1">
      <t>ハイ</t>
    </rPh>
    <phoneticPr fontId="2"/>
  </si>
  <si>
    <t>行番</t>
    <rPh sb="0" eb="1">
      <t>ギョウ</t>
    </rPh>
    <rPh sb="1" eb="2">
      <t>バン</t>
    </rPh>
    <phoneticPr fontId="2"/>
  </si>
  <si>
    <t>単位</t>
    <rPh sb="0" eb="2">
      <t>タンイ</t>
    </rPh>
    <phoneticPr fontId="2"/>
  </si>
  <si>
    <t>１次処理</t>
    <rPh sb="1" eb="2">
      <t>ジ</t>
    </rPh>
    <rPh sb="2" eb="4">
      <t>ショリ</t>
    </rPh>
    <phoneticPr fontId="2"/>
  </si>
  <si>
    <t>２次処理</t>
    <rPh sb="1" eb="2">
      <t>ジ</t>
    </rPh>
    <rPh sb="2" eb="4">
      <t>ショリ</t>
    </rPh>
    <phoneticPr fontId="2"/>
  </si>
  <si>
    <t>３次処理</t>
    <rPh sb="1" eb="2">
      <t>ジ</t>
    </rPh>
    <rPh sb="2" eb="4">
      <t>ショリ</t>
    </rPh>
    <phoneticPr fontId="2"/>
  </si>
  <si>
    <t>資源化用途</t>
    <rPh sb="0" eb="3">
      <t>シゲンカ</t>
    </rPh>
    <rPh sb="3" eb="5">
      <t>ヨウト</t>
    </rPh>
    <phoneticPr fontId="2"/>
  </si>
  <si>
    <t>Ｇ</t>
    <phoneticPr fontId="2"/>
  </si>
  <si>
    <t>Ｂ</t>
    <phoneticPr fontId="2"/>
  </si>
  <si>
    <t>コンクリートのがれき</t>
    <phoneticPr fontId="2"/>
  </si>
  <si>
    <t>Ｈ</t>
    <phoneticPr fontId="2"/>
  </si>
  <si>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</si>
  <si>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金属くず</t>
    <rPh sb="0" eb="2">
      <t>キンゾク</t>
    </rPh>
    <phoneticPr fontId="2"/>
  </si>
  <si>
    <t>鉄くず</t>
    <rPh sb="0" eb="1">
      <t>テツ</t>
    </rPh>
    <phoneticPr fontId="2"/>
  </si>
  <si>
    <t>非鉄くず</t>
    <rPh sb="0" eb="2">
      <t>ヒテツ</t>
    </rPh>
    <phoneticPr fontId="2"/>
  </si>
  <si>
    <t>銅線、銅くず、アルミくず、アルミ缶</t>
    <rPh sb="0" eb="2">
      <t>ドウセン</t>
    </rPh>
    <rPh sb="16" eb="17">
      <t>カン</t>
    </rPh>
    <phoneticPr fontId="2"/>
  </si>
  <si>
    <t>混合金属くず</t>
    <rPh sb="0" eb="2">
      <t>コンゴウ</t>
    </rPh>
    <rPh sb="2" eb="4">
      <t>キンゾク</t>
    </rPh>
    <phoneticPr fontId="2"/>
  </si>
  <si>
    <t>紙くず</t>
    <rPh sb="0" eb="1">
      <t>カミ</t>
    </rPh>
    <phoneticPr fontId="2"/>
  </si>
  <si>
    <t>①廃棄物の種類</t>
    <rPh sb="1" eb="4">
      <t>ハイキブツ</t>
    </rPh>
    <rPh sb="5" eb="7">
      <t>シュルイ</t>
    </rPh>
    <phoneticPr fontId="2"/>
  </si>
  <si>
    <t>②分類番号</t>
    <rPh sb="1" eb="3">
      <t>ブンルイ</t>
    </rPh>
    <rPh sb="3" eb="5">
      <t>バンゴウ</t>
    </rPh>
    <phoneticPr fontId="2"/>
  </si>
  <si>
    <t>その他</t>
    <rPh sb="2" eb="3">
      <t>タ</t>
    </rPh>
    <phoneticPr fontId="2"/>
  </si>
  <si>
    <t>大分</t>
    <rPh sb="0" eb="2">
      <t>オオイタ</t>
    </rPh>
    <phoneticPr fontId="2"/>
  </si>
  <si>
    <t>宇佐</t>
    <rPh sb="0" eb="2">
      <t>ウサ</t>
    </rPh>
    <phoneticPr fontId="2"/>
  </si>
  <si>
    <t>中津</t>
    <rPh sb="0" eb="2">
      <t>ナカツ</t>
    </rPh>
    <phoneticPr fontId="2"/>
  </si>
  <si>
    <t>杵築</t>
    <rPh sb="0" eb="1">
      <t>キネ</t>
    </rPh>
    <rPh sb="1" eb="2">
      <t>チク</t>
    </rPh>
    <phoneticPr fontId="2"/>
  </si>
  <si>
    <t>津久見</t>
    <rPh sb="0" eb="3">
      <t>ツクミ</t>
    </rPh>
    <phoneticPr fontId="2"/>
  </si>
  <si>
    <t>日田市</t>
    <rPh sb="0" eb="3">
      <t>ヒタシ</t>
    </rPh>
    <phoneticPr fontId="2"/>
  </si>
  <si>
    <t>大分市</t>
    <rPh sb="0" eb="3">
      <t>オオイタシ</t>
    </rPh>
    <phoneticPr fontId="2"/>
  </si>
  <si>
    <t>由布市</t>
    <rPh sb="0" eb="2">
      <t>ユフ</t>
    </rPh>
    <rPh sb="2" eb="3">
      <t>シ</t>
    </rPh>
    <phoneticPr fontId="2"/>
  </si>
  <si>
    <t>ベントナイト汚水</t>
    <rPh sb="6" eb="8">
      <t>オスイ</t>
    </rPh>
    <phoneticPr fontId="2"/>
  </si>
  <si>
    <t>分類番号</t>
  </si>
  <si>
    <t>有機性汚泥</t>
  </si>
  <si>
    <t>排水処理汚泥、ビルピット汚泥（し尿を含むものは除く）</t>
  </si>
  <si>
    <t>無機性汚泥</t>
  </si>
  <si>
    <t>重機等の潤滑油、エンジンオイル、機械油、グリス、切削油、絶縁油</t>
  </si>
  <si>
    <t xml:space="preserve">廃溶剤                 </t>
  </si>
  <si>
    <t>アルコール類、ケトン、洗浄油</t>
  </si>
  <si>
    <t xml:space="preserve">固形油                 </t>
  </si>
  <si>
    <t>アスファルト、タールピッチ類</t>
  </si>
  <si>
    <t xml:space="preserve">油でい                 </t>
  </si>
  <si>
    <t>タンクスラッジ、オイルスラッジ、オイルトラップ汚泥、油性スカム</t>
  </si>
  <si>
    <t xml:space="preserve">油付着物等             </t>
  </si>
  <si>
    <t>油の滲みたウエス、油紙くず、廃吸油材、廃シール材、クレオソート廃油、アンダーコートかす、廃塗料（液状）、インクかす、廃ワニス</t>
  </si>
  <si>
    <t>廃酸</t>
  </si>
  <si>
    <t>無機性の酸性廃液</t>
  </si>
  <si>
    <t>廃液で酸性を呈するもの</t>
  </si>
  <si>
    <t>廃アルカリ</t>
  </si>
  <si>
    <t>アルカリ性廃液</t>
  </si>
  <si>
    <t>廃液でアルカリ性を呈するもの</t>
  </si>
  <si>
    <t xml:space="preserve">ＦＲＰ                 </t>
  </si>
  <si>
    <t>繊維強化プラスチック、ガラス繊維強化プラスチック、ＦＲＰ廃船</t>
  </si>
  <si>
    <t xml:space="preserve">熱可塑性プラスチック      </t>
  </si>
  <si>
    <t>発泡スチロール、ポリエチレン樹脂、ポリスチレン樹脂、ポリプロピレン樹脂</t>
  </si>
  <si>
    <t>熱硬化性樹脂　　　　　　　</t>
  </si>
  <si>
    <t>フェノール樹脂（ベークライト）、ユリア樹脂、エポキシ樹脂、メラニン樹脂、ウレタン樹脂</t>
  </si>
  <si>
    <t xml:space="preserve">プラスチック製品くず　　 </t>
  </si>
  <si>
    <t>0615</t>
  </si>
  <si>
    <t>パッキンくず、ライニングくず、固形ラテックス</t>
  </si>
  <si>
    <t xml:space="preserve">合成繊維               </t>
  </si>
  <si>
    <t>ナイロン繊維、ポリエステル繊維、アクリル繊維、化繊ロープ、化学繊維</t>
  </si>
  <si>
    <t xml:space="preserve">廃タイヤ               </t>
  </si>
  <si>
    <t>廃タイヤ</t>
  </si>
  <si>
    <t>紙くず</t>
  </si>
  <si>
    <t>印刷用紙、裁断紙くず、段ボール、新聞紙</t>
  </si>
  <si>
    <t>木くず</t>
  </si>
  <si>
    <t>繊維くず</t>
  </si>
  <si>
    <t>ゴムくず</t>
  </si>
  <si>
    <t>天然ゴムくず</t>
  </si>
  <si>
    <t>ガラスくず</t>
  </si>
  <si>
    <t>陶磁器くず</t>
  </si>
  <si>
    <t>石膏ボード</t>
  </si>
  <si>
    <t>がれき類</t>
  </si>
  <si>
    <t>コンクリート片</t>
  </si>
  <si>
    <t>コンクリート破片、コンクリートブロック破片</t>
  </si>
  <si>
    <t>廃アスファルト</t>
  </si>
  <si>
    <t>建設混合廃棄物</t>
  </si>
  <si>
    <t>引火性廃油</t>
  </si>
  <si>
    <t>腐食性廃酸</t>
  </si>
  <si>
    <t>腐食性廃アルカリ</t>
  </si>
  <si>
    <t>特定有害物質を含む汚泥</t>
  </si>
  <si>
    <t>特定有害廃棄物廃油</t>
  </si>
  <si>
    <t>特定有害物質を含む廃油</t>
  </si>
  <si>
    <t>特定有害廃棄物廃酸</t>
  </si>
  <si>
    <t>特定有害物質を含む酸性廃液</t>
  </si>
  <si>
    <t>特定有害廃棄物廃アルカリ</t>
  </si>
  <si>
    <t>特定有害物質を含むアルカリ性廃液</t>
  </si>
  <si>
    <t>特定有害廃棄物廃石綿等</t>
  </si>
  <si>
    <t>廃棄物分類表</t>
    <phoneticPr fontId="2"/>
  </si>
  <si>
    <t>＜産業廃棄物＞</t>
    <rPh sb="1" eb="3">
      <t>サンギョウ</t>
    </rPh>
    <rPh sb="3" eb="6">
      <t>ハイキブツ</t>
    </rPh>
    <phoneticPr fontId="2"/>
  </si>
  <si>
    <t>種        類</t>
    <phoneticPr fontId="2"/>
  </si>
  <si>
    <t>具         体         例</t>
    <phoneticPr fontId="2"/>
  </si>
  <si>
    <t>0211</t>
    <phoneticPr fontId="2"/>
  </si>
  <si>
    <t>0222</t>
    <phoneticPr fontId="2"/>
  </si>
  <si>
    <t>建設汚泥、ベントナイト泥水、道路側溝汚泥＜浚渫土等の泥土を除く＞</t>
    <rPh sb="2" eb="4">
      <t>オデイ</t>
    </rPh>
    <rPh sb="11" eb="13">
      <t>デイスイ</t>
    </rPh>
    <rPh sb="21" eb="23">
      <t>シュンセツ</t>
    </rPh>
    <rPh sb="23" eb="24">
      <t>ド</t>
    </rPh>
    <rPh sb="24" eb="25">
      <t>トウ</t>
    </rPh>
    <rPh sb="26" eb="27">
      <t>デイ</t>
    </rPh>
    <phoneticPr fontId="2"/>
  </si>
  <si>
    <t>廃　　　油</t>
    <phoneticPr fontId="2"/>
  </si>
  <si>
    <t xml:space="preserve">一 般 廃 油   </t>
    <phoneticPr fontId="2"/>
  </si>
  <si>
    <t>0311</t>
    <phoneticPr fontId="2"/>
  </si>
  <si>
    <t>0320</t>
    <phoneticPr fontId="2"/>
  </si>
  <si>
    <t>0330</t>
    <phoneticPr fontId="2"/>
  </si>
  <si>
    <t>0340</t>
    <phoneticPr fontId="2"/>
  </si>
  <si>
    <t>0350</t>
    <phoneticPr fontId="2"/>
  </si>
  <si>
    <t>0401</t>
    <phoneticPr fontId="2"/>
  </si>
  <si>
    <t>0501</t>
    <phoneticPr fontId="2"/>
  </si>
  <si>
    <t>廃プラスチック類</t>
    <phoneticPr fontId="2"/>
  </si>
  <si>
    <t>0611</t>
    <phoneticPr fontId="2"/>
  </si>
  <si>
    <t>0612</t>
    <phoneticPr fontId="2"/>
  </si>
  <si>
    <t>0613</t>
    <phoneticPr fontId="2"/>
  </si>
  <si>
    <t>0614</t>
    <phoneticPr fontId="2"/>
  </si>
  <si>
    <t>合成樹脂建材、発泡スチロールの梱包材、塗料かす（固形）、エナメルかす、ラッカーかす、廃ワニス（樹脂系のもの）、接着剤かす、電熱皮膜材、プラスチックタイル（Ｐタイルを除く）、ビニールシート、ビニール袋、塩ビ管</t>
    <rPh sb="82" eb="83">
      <t>ノゾ</t>
    </rPh>
    <phoneticPr fontId="2"/>
  </si>
  <si>
    <t xml:space="preserve">合成ゴム               </t>
    <phoneticPr fontId="2"/>
  </si>
  <si>
    <t>石綿含有プラスチックくず</t>
    <rPh sb="0" eb="2">
      <t>セキメン</t>
    </rPh>
    <rPh sb="2" eb="4">
      <t>ガンユウ</t>
    </rPh>
    <phoneticPr fontId="2"/>
  </si>
  <si>
    <t>0616</t>
    <phoneticPr fontId="2"/>
  </si>
  <si>
    <t>ビニル床タイル（Ｐタイル）</t>
    <rPh sb="3" eb="4">
      <t>ユカ</t>
    </rPh>
    <phoneticPr fontId="2"/>
  </si>
  <si>
    <t>0617</t>
    <phoneticPr fontId="2"/>
  </si>
  <si>
    <t>0620</t>
    <phoneticPr fontId="2"/>
  </si>
  <si>
    <t>0701</t>
    <phoneticPr fontId="2"/>
  </si>
  <si>
    <t>0801</t>
    <phoneticPr fontId="2"/>
  </si>
  <si>
    <t>木くず、おがくず、かんなくず、バーク類、ベニヤボード類、伐採木、伐根材</t>
    <phoneticPr fontId="2"/>
  </si>
  <si>
    <t>0830</t>
    <phoneticPr fontId="2"/>
  </si>
  <si>
    <t>0900</t>
    <phoneticPr fontId="2"/>
  </si>
  <si>
    <t>羊毛、綿、絹、麻等の天然繊維、混紡繊維（天然繊維が主体のもの）</t>
    <phoneticPr fontId="2"/>
  </si>
  <si>
    <t>鉄くず、スクラップ（鉄が主体のもの）、ブリキくず、トタンくず、スチール缶</t>
    <rPh sb="10" eb="11">
      <t>テツ</t>
    </rPh>
    <rPh sb="12" eb="14">
      <t>シュタイ</t>
    </rPh>
    <rPh sb="35" eb="36">
      <t>カン</t>
    </rPh>
    <phoneticPr fontId="2"/>
  </si>
  <si>
    <t>自社にて分別を行わなかったものや分別不可能なもの</t>
    <phoneticPr fontId="2"/>
  </si>
  <si>
    <t>ガラスくず、コンクリートくず及び陶磁器くず</t>
    <rPh sb="14" eb="15">
      <t>オヨ</t>
    </rPh>
    <phoneticPr fontId="2"/>
  </si>
  <si>
    <t>白熱電球、窓ガラス、びん類、ガラス繊維くず</t>
    <rPh sb="17" eb="19">
      <t>センイ</t>
    </rPh>
    <phoneticPr fontId="2"/>
  </si>
  <si>
    <t>土管くず、陶器くず、磁器くず、れんがくず、瓦くず</t>
    <rPh sb="0" eb="1">
      <t>ツチ</t>
    </rPh>
    <rPh sb="1" eb="2">
      <t>カン</t>
    </rPh>
    <rPh sb="5" eb="7">
      <t>トウキ</t>
    </rPh>
    <rPh sb="10" eb="12">
      <t>ジキ</t>
    </rPh>
    <rPh sb="21" eb="22">
      <t>カワラ</t>
    </rPh>
    <phoneticPr fontId="2"/>
  </si>
  <si>
    <t>石膏ボードくず</t>
    <phoneticPr fontId="2"/>
  </si>
  <si>
    <t>コンクリートくず</t>
    <phoneticPr fontId="2"/>
  </si>
  <si>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2"/>
  </si>
  <si>
    <t>石綿含有成形板くず</t>
    <rPh sb="0" eb="2">
      <t>セキメン</t>
    </rPh>
    <rPh sb="2" eb="4">
      <t>ガンユウ</t>
    </rPh>
    <rPh sb="4" eb="6">
      <t>セイケイ</t>
    </rPh>
    <rPh sb="6" eb="7">
      <t>イタ</t>
    </rPh>
    <phoneticPr fontId="2"/>
  </si>
  <si>
    <t>スレート、窯業系サイディング、木毛セメントボードなど非飛散性のアスベスト成形板くず（工作物の新築・改築又は除去に伴って生じたものを除く）</t>
    <rPh sb="5" eb="7">
      <t>ヨウギョウ</t>
    </rPh>
    <rPh sb="7" eb="8">
      <t>ケイ</t>
    </rPh>
    <rPh sb="15" eb="16">
      <t>モク</t>
    </rPh>
    <rPh sb="16" eb="17">
      <t>モウ</t>
    </rPh>
    <rPh sb="26" eb="27">
      <t>ヒ</t>
    </rPh>
    <rPh sb="27" eb="30">
      <t>ヒサンセイ</t>
    </rPh>
    <rPh sb="36" eb="38">
      <t>セイケイ</t>
    </rPh>
    <rPh sb="38" eb="39">
      <t>バン</t>
    </rPh>
    <rPh sb="42" eb="45">
      <t>コウサクブツ</t>
    </rPh>
    <rPh sb="46" eb="48">
      <t>シンチク</t>
    </rPh>
    <rPh sb="49" eb="51">
      <t>カイチク</t>
    </rPh>
    <rPh sb="51" eb="52">
      <t>マタ</t>
    </rPh>
    <rPh sb="53" eb="55">
      <t>ジョキョ</t>
    </rPh>
    <rPh sb="56" eb="57">
      <t>トモナ</t>
    </rPh>
    <rPh sb="59" eb="60">
      <t>ショウ</t>
    </rPh>
    <rPh sb="65" eb="66">
      <t>ノゾ</t>
    </rPh>
    <phoneticPr fontId="2"/>
  </si>
  <si>
    <t>〔工作物の新築､改築又は除去に伴うもの〕</t>
    <rPh sb="5" eb="6">
      <t>シン</t>
    </rPh>
    <rPh sb="6" eb="7">
      <t>チク</t>
    </rPh>
    <rPh sb="8" eb="10">
      <t>カイチク</t>
    </rPh>
    <rPh sb="10" eb="11">
      <t>マタ</t>
    </rPh>
    <rPh sb="12" eb="14">
      <t>ジョキョ</t>
    </rPh>
    <rPh sb="15" eb="16">
      <t>トモナ</t>
    </rPh>
    <phoneticPr fontId="2"/>
  </si>
  <si>
    <t>アスファルトコンクリートの破片</t>
    <phoneticPr fontId="2"/>
  </si>
  <si>
    <t>鉄道用線路の砂利、骨材、れんが、瓦、石材　＜建設残土を除く＞</t>
    <rPh sb="16" eb="17">
      <t>カワラ</t>
    </rPh>
    <rPh sb="18" eb="20">
      <t>セキザイ</t>
    </rPh>
    <rPh sb="22" eb="24">
      <t>ケンセツ</t>
    </rPh>
    <rPh sb="24" eb="26">
      <t>ザンド</t>
    </rPh>
    <rPh sb="27" eb="28">
      <t>ノゾ</t>
    </rPh>
    <phoneticPr fontId="2"/>
  </si>
  <si>
    <t>非飛散性ｱｽﾍﾞｽﾄ廃棄物</t>
    <rPh sb="0" eb="1">
      <t>ヒ</t>
    </rPh>
    <rPh sb="1" eb="4">
      <t>ヒサンセイ</t>
    </rPh>
    <rPh sb="10" eb="13">
      <t>ハイキブツ</t>
    </rPh>
    <phoneticPr fontId="2"/>
  </si>
  <si>
    <t>スレート、窯業系サイディング、繊維強化セメント板、木毛セメントボード</t>
    <rPh sb="5" eb="7">
      <t>ヨウギョウ</t>
    </rPh>
    <rPh sb="7" eb="8">
      <t>ケイ</t>
    </rPh>
    <rPh sb="15" eb="17">
      <t>センイ</t>
    </rPh>
    <rPh sb="17" eb="19">
      <t>キョウカ</t>
    </rPh>
    <rPh sb="23" eb="24">
      <t>イタ</t>
    </rPh>
    <rPh sb="25" eb="26">
      <t>モク</t>
    </rPh>
    <rPh sb="26" eb="27">
      <t>モウ</t>
    </rPh>
    <phoneticPr fontId="2"/>
  </si>
  <si>
    <t>紙くず、木くず等の管理型産業廃棄物を含む混合物（管理混廃）</t>
    <rPh sb="0" eb="1">
      <t>カミ</t>
    </rPh>
    <rPh sb="4" eb="5">
      <t>キ</t>
    </rPh>
    <rPh sb="7" eb="8">
      <t>トウ</t>
    </rPh>
    <rPh sb="9" eb="12">
      <t>カンリガタ</t>
    </rPh>
    <rPh sb="12" eb="14">
      <t>サンギョウ</t>
    </rPh>
    <rPh sb="14" eb="17">
      <t>ハイキブツ</t>
    </rPh>
    <rPh sb="18" eb="19">
      <t>フク</t>
    </rPh>
    <rPh sb="20" eb="22">
      <t>コンゴウ</t>
    </rPh>
    <rPh sb="22" eb="23">
      <t>ブツ</t>
    </rPh>
    <rPh sb="24" eb="26">
      <t>カンリ</t>
    </rPh>
    <rPh sb="26" eb="27">
      <t>コン</t>
    </rPh>
    <rPh sb="27" eb="28">
      <t>ハイ</t>
    </rPh>
    <phoneticPr fontId="2"/>
  </si>
  <si>
    <t>＜特別管理産業廃棄物＞</t>
    <rPh sb="1" eb="3">
      <t>トクベツ</t>
    </rPh>
    <rPh sb="3" eb="5">
      <t>カンリ</t>
    </rPh>
    <rPh sb="5" eb="7">
      <t>サンギョウ</t>
    </rPh>
    <rPh sb="7" eb="10">
      <t>ハイキブツ</t>
    </rPh>
    <phoneticPr fontId="2"/>
  </si>
  <si>
    <t>※爆発性、毒性、感染性、腐食性などの有害な性状を有している廃棄物は特別管理産業廃棄物として
　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7" eb="49">
      <t>ブンルイ</t>
    </rPh>
    <phoneticPr fontId="2"/>
  </si>
  <si>
    <t>0318</t>
    <phoneticPr fontId="2"/>
  </si>
  <si>
    <r>
      <t>揮発油類</t>
    </r>
    <r>
      <rPr>
        <sz val="7"/>
        <rFont val="HG丸ｺﾞｼｯｸM-PRO"/>
        <family val="3"/>
        <charset val="128"/>
      </rPr>
      <t>（燃えやすい廃油、ガソリン、灯油、軽油、シンナー、トルエン、キシレン、エーテルなど）</t>
    </r>
    <phoneticPr fontId="2"/>
  </si>
  <si>
    <t>0408</t>
    <phoneticPr fontId="2"/>
  </si>
  <si>
    <r>
      <t>水素イオン濃度指数〔ｐＨ〕が</t>
    </r>
    <r>
      <rPr>
        <sz val="10"/>
        <color indexed="8"/>
        <rFont val="ＭＳ 明朝"/>
        <family val="1"/>
        <charset val="128"/>
      </rPr>
      <t>2.0</t>
    </r>
    <r>
      <rPr>
        <sz val="10"/>
        <color indexed="8"/>
        <rFont val="HG丸ｺﾞｼｯｸM-PRO"/>
        <family val="3"/>
        <charset val="128"/>
      </rPr>
      <t>以下の廃液</t>
    </r>
  </si>
  <si>
    <t>0508</t>
    <phoneticPr fontId="2"/>
  </si>
  <si>
    <r>
      <t>水素イオン濃度指数〔ｐＨ〕が</t>
    </r>
    <r>
      <rPr>
        <sz val="10"/>
        <color indexed="8"/>
        <rFont val="ＭＳ 明朝"/>
        <family val="1"/>
        <charset val="128"/>
      </rPr>
      <t>12.5</t>
    </r>
    <r>
      <rPr>
        <sz val="10"/>
        <color indexed="8"/>
        <rFont val="HG丸ｺﾞｼｯｸM-PRO"/>
        <family val="3"/>
        <charset val="128"/>
      </rPr>
      <t>以上の廃液</t>
    </r>
  </si>
  <si>
    <t>特定有害
産業廃棄物</t>
    <rPh sb="0" eb="2">
      <t>トクテイ</t>
    </rPh>
    <rPh sb="2" eb="4">
      <t>ユウガイ</t>
    </rPh>
    <rPh sb="5" eb="7">
      <t>サンギョウ</t>
    </rPh>
    <rPh sb="7" eb="10">
      <t>ハイキブツ</t>
    </rPh>
    <phoneticPr fontId="2"/>
  </si>
  <si>
    <t>特定有害廃棄物汚泥</t>
    <rPh sb="1" eb="2">
      <t>テイ</t>
    </rPh>
    <phoneticPr fontId="2"/>
  </si>
  <si>
    <t>0229</t>
    <phoneticPr fontId="2"/>
  </si>
  <si>
    <t>0319</t>
    <phoneticPr fontId="2"/>
  </si>
  <si>
    <t>0409</t>
    <phoneticPr fontId="2"/>
  </si>
  <si>
    <t>0509</t>
    <phoneticPr fontId="2"/>
  </si>
  <si>
    <t>吹き付け石綿（アスベスト）、石綿含有保温材などの飛散性アスベスト</t>
    <rPh sb="24" eb="26">
      <t>ヒサン</t>
    </rPh>
    <rPh sb="26" eb="27">
      <t>セイ</t>
    </rPh>
    <phoneticPr fontId="2"/>
  </si>
  <si>
    <t>㊙</t>
    <phoneticPr fontId="2"/>
  </si>
  <si>
    <t>フリガナ</t>
    <phoneticPr fontId="2"/>
  </si>
  <si>
    <t>ＴＥＬ</t>
    <phoneticPr fontId="2"/>
  </si>
  <si>
    <t>ＦＡＸ</t>
    <phoneticPr fontId="2"/>
  </si>
  <si>
    <t>代表者氏名</t>
    <phoneticPr fontId="2"/>
  </si>
  <si>
    <t>汚泥 
 (泥状のもの)</t>
    <phoneticPr fontId="2"/>
  </si>
  <si>
    <t>安定型混合廃棄物</t>
    <rPh sb="0" eb="3">
      <t>アンテイガタ</t>
    </rPh>
    <rPh sb="3" eb="5">
      <t>コンゴウ</t>
    </rPh>
    <rPh sb="5" eb="8">
      <t>ハイキブツ</t>
    </rPh>
    <phoneticPr fontId="2"/>
  </si>
  <si>
    <t>管理型混合廃棄物</t>
    <rPh sb="0" eb="3">
      <t>カンリガタ</t>
    </rPh>
    <rPh sb="3" eb="5">
      <t>コンゴウ</t>
    </rPh>
    <rPh sb="5" eb="8">
      <t>ハイキブツ</t>
    </rPh>
    <phoneticPr fontId="2"/>
  </si>
  <si>
    <t>年度</t>
    <rPh sb="0" eb="2">
      <t>ネンド</t>
    </rPh>
    <phoneticPr fontId="2"/>
  </si>
  <si>
    <t>※ 40行以上の記入欄が必要な場合は、この用紙をあらかじめ用紙をコピーしてご利用ください。</t>
    <rPh sb="4" eb="5">
      <t>ギョウ</t>
    </rPh>
    <rPh sb="5" eb="7">
      <t>イジョウ</t>
    </rPh>
    <rPh sb="8" eb="11">
      <t>キニュウラン</t>
    </rPh>
    <rPh sb="12" eb="14">
      <t>ヒツヨウ</t>
    </rPh>
    <rPh sb="15" eb="17">
      <t>バアイ</t>
    </rPh>
    <rPh sb="21" eb="23">
      <t>ヨウシ</t>
    </rPh>
    <rPh sb="29" eb="31">
      <t>ヨウシ</t>
    </rPh>
    <rPh sb="38" eb="40">
      <t>リヨウ</t>
    </rPh>
    <phoneticPr fontId="2"/>
  </si>
  <si>
    <t xml:space="preserve"> 産業廃棄物実態調査票(その1)</t>
    <phoneticPr fontId="2"/>
  </si>
  <si>
    <t>　上記の事業所の概要・事業の概要に
　記入の上、ご返送ください。</t>
    <rPh sb="1" eb="3">
      <t>ジョウキ</t>
    </rPh>
    <rPh sb="4" eb="7">
      <t>ジギョウショ</t>
    </rPh>
    <rPh sb="8" eb="10">
      <t>ガイヨウ</t>
    </rPh>
    <rPh sb="11" eb="13">
      <t>ジギョウ</t>
    </rPh>
    <rPh sb="14" eb="16">
      <t>ガイヨウ</t>
    </rPh>
    <rPh sb="19" eb="21">
      <t>キニュウ</t>
    </rPh>
    <rPh sb="22" eb="23">
      <t>ウエ</t>
    </rPh>
    <rPh sb="24" eb="27">
      <t>ゴヘンソウ</t>
    </rPh>
    <phoneticPr fontId="2"/>
  </si>
  <si>
    <t>汚泥</t>
    <rPh sb="0" eb="2">
      <t>オデイ</t>
    </rPh>
    <phoneticPr fontId="2"/>
  </si>
  <si>
    <t>廃プラスチック類</t>
    <rPh sb="0" eb="1">
      <t>ハイ</t>
    </rPh>
    <rPh sb="7" eb="8">
      <t>ルイ</t>
    </rPh>
    <phoneticPr fontId="2"/>
  </si>
  <si>
    <t>燃え殻</t>
  </si>
  <si>
    <t>鉱さい</t>
  </si>
  <si>
    <t>種　　　類</t>
    <rPh sb="0" eb="1">
      <t>シュ</t>
    </rPh>
    <rPh sb="4" eb="5">
      <t>タグイ</t>
    </rPh>
    <phoneticPr fontId="2"/>
  </si>
  <si>
    <t>換算係数
(t/ｍ³)</t>
    <rPh sb="0" eb="2">
      <t>カンサン</t>
    </rPh>
    <rPh sb="2" eb="4">
      <t>ケイスウ</t>
    </rPh>
    <phoneticPr fontId="2"/>
  </si>
  <si>
    <t>種　　　類</t>
    <rPh sb="0" eb="5">
      <t>シュルイ</t>
    </rPh>
    <phoneticPr fontId="2"/>
  </si>
  <si>
    <t>分類番号</t>
    <rPh sb="0" eb="2">
      <t>ブンルイ</t>
    </rPh>
    <rPh sb="2" eb="4">
      <t>バンゴウ</t>
    </rPh>
    <phoneticPr fontId="2"/>
  </si>
  <si>
    <t>ガラスくず</t>
    <phoneticPr fontId="2"/>
  </si>
  <si>
    <t>ばいじん</t>
    <phoneticPr fontId="2"/>
  </si>
  <si>
    <t>汚泥</t>
    <phoneticPr fontId="2"/>
  </si>
  <si>
    <t>廃酸</t>
    <phoneticPr fontId="2"/>
  </si>
  <si>
    <t>廃水銀等</t>
    <phoneticPr fontId="2"/>
  </si>
  <si>
    <t>ばいじん</t>
  </si>
  <si>
    <t>（建設業）</t>
    <phoneticPr fontId="2"/>
  </si>
  <si>
    <t>形式Ｅ</t>
    <phoneticPr fontId="2"/>
  </si>
  <si>
    <t>大　分　県</t>
    <rPh sb="0" eb="1">
      <t>ダイ</t>
    </rPh>
    <rPh sb="2" eb="3">
      <t>ブン</t>
    </rPh>
    <rPh sb="4" eb="5">
      <t>ケン</t>
    </rPh>
    <phoneticPr fontId="2"/>
  </si>
  <si>
    <t>．</t>
    <phoneticPr fontId="2"/>
  </si>
  <si>
    <t>〒</t>
    <phoneticPr fontId="2"/>
  </si>
  <si>
    <t>．</t>
  </si>
  <si>
    <t>有</t>
    <rPh sb="0" eb="1">
      <t>アリ</t>
    </rPh>
    <phoneticPr fontId="2"/>
  </si>
  <si>
    <t>県内元請工事</t>
    <phoneticPr fontId="2"/>
  </si>
  <si>
    <t>無</t>
    <rPh sb="0" eb="1">
      <t>ナシ</t>
    </rPh>
    <phoneticPr fontId="2"/>
  </si>
  <si>
    <t>発生しなかった。</t>
    <phoneticPr fontId="2"/>
  </si>
  <si>
    <t>廃棄物は、“産業廃棄物”と“一般廃棄物”に分類されます。</t>
    <phoneticPr fontId="2"/>
  </si>
  <si>
    <t>法的には、事業活動によって生じた２０種類の廃棄物を“産業廃棄物”（表を参照）として、それ以外が“一般廃棄物”です。</t>
    <rPh sb="35" eb="37">
      <t>サンショウ</t>
    </rPh>
    <phoneticPr fontId="2"/>
  </si>
  <si>
    <t>尚、廃油や金属くずなど事業活動に伴って生じた不要物で、売却しているものは産業廃棄物ではない場合もありますが調査の対象です。</t>
    <rPh sb="0" eb="1">
      <t>ナオ</t>
    </rPh>
    <rPh sb="2" eb="4">
      <t>ハイユ</t>
    </rPh>
    <rPh sb="11" eb="13">
      <t>ジギョウ</t>
    </rPh>
    <rPh sb="13" eb="15">
      <t>カツドウ</t>
    </rPh>
    <rPh sb="16" eb="17">
      <t>トモナ</t>
    </rPh>
    <rPh sb="19" eb="20">
      <t>ショウ</t>
    </rPh>
    <rPh sb="22" eb="24">
      <t>フヨウ</t>
    </rPh>
    <rPh sb="24" eb="25">
      <t>ブツ</t>
    </rPh>
    <rPh sb="27" eb="29">
      <t>バイキャク</t>
    </rPh>
    <phoneticPr fontId="2"/>
  </si>
  <si>
    <t>┌─</t>
    <phoneticPr fontId="2"/>
  </si>
  <si>
    <r>
      <t>産業廃棄物</t>
    </r>
    <r>
      <rPr>
        <b/>
        <sz val="8"/>
        <rFont val="HG丸ｺﾞｼｯｸM-PRO"/>
        <family val="3"/>
        <charset val="128"/>
      </rPr>
      <t>（事業活動に伴って生じた廃棄物であって廃棄物処理法で規定された20種類の廃棄物）</t>
    </r>
    <rPh sb="0" eb="2">
      <t>サンギョウ</t>
    </rPh>
    <rPh sb="2" eb="5">
      <t>ハイキブツ</t>
    </rPh>
    <rPh sb="6" eb="8">
      <t>ジギョウ</t>
    </rPh>
    <rPh sb="8" eb="10">
      <t>カツドウ</t>
    </rPh>
    <rPh sb="11" eb="12">
      <t>トモナ</t>
    </rPh>
    <rPh sb="14" eb="15">
      <t>ショウ</t>
    </rPh>
    <rPh sb="17" eb="19">
      <t>ハイキ</t>
    </rPh>
    <rPh sb="19" eb="20">
      <t>ブツ</t>
    </rPh>
    <rPh sb="24" eb="27">
      <t>ハイキブツ</t>
    </rPh>
    <rPh sb="27" eb="29">
      <t>ショリ</t>
    </rPh>
    <rPh sb="29" eb="30">
      <t>ホウ</t>
    </rPh>
    <rPh sb="31" eb="33">
      <t>キテイ</t>
    </rPh>
    <rPh sb="38" eb="40">
      <t>シュルイ</t>
    </rPh>
    <rPh sb="41" eb="44">
      <t>ハイキブツ</t>
    </rPh>
    <phoneticPr fontId="2"/>
  </si>
  <si>
    <t>│</t>
    <phoneticPr fontId="2"/>
  </si>
  <si>
    <t>　　│</t>
    <phoneticPr fontId="2"/>
  </si>
  <si>
    <t>← 産業廃棄物が調査対象</t>
    <rPh sb="2" eb="4">
      <t>サンギョウ</t>
    </rPh>
    <rPh sb="4" eb="7">
      <t>ハイキブツ</t>
    </rPh>
    <rPh sb="8" eb="10">
      <t>チョウサ</t>
    </rPh>
    <rPh sb="10" eb="12">
      <t>タイショウ</t>
    </rPh>
    <phoneticPr fontId="2"/>
  </si>
  <si>
    <t>廃棄物</t>
    <rPh sb="0" eb="3">
      <t>ハイキブツ</t>
    </rPh>
    <phoneticPr fontId="2"/>
  </si>
  <si>
    <t>┤</t>
    <phoneticPr fontId="2"/>
  </si>
  <si>
    <t>　　└─────────</t>
    <phoneticPr fontId="2"/>
  </si>
  <si>
    <r>
      <t>特別管理産業廃棄物</t>
    </r>
    <r>
      <rPr>
        <b/>
        <sz val="8"/>
        <rFont val="HG丸ｺﾞｼｯｸM-PRO"/>
        <family val="3"/>
        <charset val="128"/>
      </rPr>
      <t>（爆発性、毒性、感染性のある廃棄物）</t>
    </r>
    <rPh sb="0" eb="2">
      <t>トクベツ</t>
    </rPh>
    <rPh sb="2" eb="4">
      <t>カンリ</t>
    </rPh>
    <rPh sb="4" eb="6">
      <t>サンギョウ</t>
    </rPh>
    <rPh sb="6" eb="9">
      <t>ハイキブツ</t>
    </rPh>
    <phoneticPr fontId="2"/>
  </si>
  <si>
    <t>└─</t>
    <phoneticPr fontId="2"/>
  </si>
  <si>
    <t>一般廃棄物──┬───</t>
    <rPh sb="0" eb="5">
      <t>イッパンハイキブツ</t>
    </rPh>
    <phoneticPr fontId="2"/>
  </si>
  <si>
    <t>事業系一般廃棄物</t>
    <rPh sb="0" eb="2">
      <t>ジギョウ</t>
    </rPh>
    <rPh sb="2" eb="3">
      <t>ケイ</t>
    </rPh>
    <rPh sb="3" eb="8">
      <t>イッパンハイキブツ</t>
    </rPh>
    <phoneticPr fontId="2"/>
  </si>
  <si>
    <t>　　│　　　　│</t>
    <phoneticPr fontId="2"/>
  </si>
  <si>
    <t>（事業活動に伴って生じた廃棄物であって産業廃棄物以外のもの）</t>
    <rPh sb="19" eb="21">
      <t>サンギョウ</t>
    </rPh>
    <rPh sb="24" eb="26">
      <t>イガイ</t>
    </rPh>
    <phoneticPr fontId="2"/>
  </si>
  <si>
    <t>　　│　　　　└───</t>
    <phoneticPr fontId="2"/>
  </si>
  <si>
    <t>家庭廃棄物</t>
    <rPh sb="0" eb="2">
      <t>カテイ</t>
    </rPh>
    <rPh sb="2" eb="5">
      <t>ハイキブツ</t>
    </rPh>
    <phoneticPr fontId="2"/>
  </si>
  <si>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2"/>
  </si>
  <si>
    <t>特別管理一般廃棄物</t>
    <rPh sb="0" eb="2">
      <t>トクベツ</t>
    </rPh>
    <rPh sb="2" eb="4">
      <t>カンリ</t>
    </rPh>
    <rPh sb="4" eb="9">
      <t>イッパンハイキブツ</t>
    </rPh>
    <phoneticPr fontId="2"/>
  </si>
  <si>
    <t>（廃家電製品に含まれるPCB使用部品、ごみ処理施設の集じん施設で集められたばいじん、感染性一般廃棄物等）</t>
    <rPh sb="1" eb="2">
      <t>ハイ</t>
    </rPh>
    <rPh sb="2" eb="4">
      <t>カデン</t>
    </rPh>
    <rPh sb="4" eb="6">
      <t>セイヒン</t>
    </rPh>
    <rPh sb="7" eb="8">
      <t>フク</t>
    </rPh>
    <rPh sb="14" eb="16">
      <t>シヨウ</t>
    </rPh>
    <rPh sb="16" eb="18">
      <t>ブヒン</t>
    </rPh>
    <rPh sb="21" eb="23">
      <t>ショリ</t>
    </rPh>
    <rPh sb="23" eb="25">
      <t>シセツ</t>
    </rPh>
    <rPh sb="26" eb="27">
      <t>シュウ</t>
    </rPh>
    <rPh sb="29" eb="31">
      <t>シセツ</t>
    </rPh>
    <rPh sb="32" eb="33">
      <t>アツ</t>
    </rPh>
    <rPh sb="42" eb="45">
      <t>カンセンセイ</t>
    </rPh>
    <rPh sb="45" eb="47">
      <t>イッパン</t>
    </rPh>
    <rPh sb="47" eb="50">
      <t>ハイキブツ</t>
    </rPh>
    <rPh sb="50" eb="51">
      <t>トウ</t>
    </rPh>
    <phoneticPr fontId="2"/>
  </si>
  <si>
    <t>○</t>
    <phoneticPr fontId="2"/>
  </si>
  <si>
    <t>産業廃棄物の種類と具体例</t>
    <rPh sb="0" eb="2">
      <t>サンギョウ</t>
    </rPh>
    <rPh sb="2" eb="5">
      <t>ハイキブツ</t>
    </rPh>
    <rPh sb="6" eb="8">
      <t>シュルイ</t>
    </rPh>
    <rPh sb="9" eb="11">
      <t>グタイ</t>
    </rPh>
    <rPh sb="11" eb="12">
      <t>レイ</t>
    </rPh>
    <phoneticPr fontId="2"/>
  </si>
  <si>
    <t>種類</t>
  </si>
  <si>
    <t>具体例</t>
    <phoneticPr fontId="2"/>
  </si>
  <si>
    <t>あらゆる事業活動に伴うもの</t>
  </si>
  <si>
    <t>石炭がら、焼却炉の残灰、炉清掃排出物、その他焼却残さ</t>
  </si>
  <si>
    <t>汚泥</t>
  </si>
  <si>
    <t>廃油</t>
  </si>
  <si>
    <t>鉱物性油、動植物性油、潤滑油、絶縁油、洗浄油、切削油、溶剤、タールピッチ等</t>
    <phoneticPr fontId="2"/>
  </si>
  <si>
    <t>写真定着廃液、廃硫酸、廃塩酸、各種の有機廃酸類等すべての酸性廃液</t>
  </si>
  <si>
    <t>写真現像廃液、廃ソーダ液、金属せっけん廃液等すべてのアルカリ性廃液</t>
  </si>
  <si>
    <t>廃プラスチック類</t>
  </si>
  <si>
    <t>合成樹脂くず、合成繊維くず、合成ゴムくず（廃タイヤを含む）等固形状・液状のすべての
合成高分子系化合物</t>
    <phoneticPr fontId="2"/>
  </si>
  <si>
    <t>生ゴム、天然ゴムくず</t>
  </si>
  <si>
    <t>金属くず</t>
  </si>
  <si>
    <t>鉄鋼または非鉄金属の破片、研磨くず、切削くず等</t>
  </si>
  <si>
    <t>ガラスくず、
コンクリートくず
および陶磁器くず</t>
    <phoneticPr fontId="2"/>
  </si>
  <si>
    <t>ガラス類（板ガラス等）、製品の製造過程等で生ずるコンクリートくず、インターロッキング
ブロックくず、レンガくず、廃石膏ボード、セメントくず、モルタルくず、スレートくず、
陶磁器くず等</t>
    <phoneticPr fontId="2"/>
  </si>
  <si>
    <t>鋳物廃砂、電炉等溶解炉かす、ボタ、不良石炭、粉炭かす等</t>
  </si>
  <si>
    <t>工作物の新築、改築または除去により生じたコンクリート破片、アスファルト破片
その他これらに類する不要物</t>
    <phoneticPr fontId="2"/>
  </si>
  <si>
    <t>大気汚染防止法に定めるばい煙発生施設、ダイオキシン類対策特別措置法に定める特定施設
または産業廃棄物焼却施設において発生するばいじんであって集じん施設によって集められたもの</t>
    <phoneticPr fontId="2"/>
  </si>
  <si>
    <t>特定の事業活動に伴うもの</t>
  </si>
  <si>
    <t>建設業に係るもの（工作物の新築、改築または除去により生じたもの）、パルプ製造業、
製紙業、紙加工品製造業、新聞業、出版業、製本業、印刷物加工業から生ずる紙くず</t>
    <phoneticPr fontId="2"/>
  </si>
  <si>
    <t>建設業に係るもの（範囲は紙くずと同じ）、木材・木製品製造業（家具の製造業を含む）、
パルプ製造業、輸入木材の卸売業および物品賃貸業から生ずる木材片、おがくず、バーク類等</t>
    <phoneticPr fontId="2"/>
  </si>
  <si>
    <t>貨物の流通のために使用したパレット等</t>
  </si>
  <si>
    <t>建設業に係るもの（範囲は紙くずと同じ）、衣服その他繊維製品製造業以外の繊維工業から
生ずる木綿くず、羊毛くず等の天然繊維くず</t>
    <phoneticPr fontId="2"/>
  </si>
  <si>
    <t>動植物性残さ</t>
  </si>
  <si>
    <t>食料品、医薬品、香料製造業から生ずるあめかす、のりかす、醸造かす、発酵かす、魚および
獣のあら等の固形状の不要物</t>
    <phoneticPr fontId="2"/>
  </si>
  <si>
    <t>動物系固形不要物</t>
  </si>
  <si>
    <t>と畜場において処分した獣畜、食鳥処理場において処理した食鳥に係る固形状の不要物</t>
    <phoneticPr fontId="2"/>
  </si>
  <si>
    <t>動物のふん尿</t>
  </si>
  <si>
    <t>畜産農業から排出される牛、馬、豚、めん羊、にわとり等のふん尿</t>
  </si>
  <si>
    <t>動物の死体</t>
  </si>
  <si>
    <t>畜産農業から排出される牛、馬、豚、めん羊、にわとり等の死体</t>
  </si>
  <si>
    <t>以上の産業廃棄物を処分するために処理したもので、上記の産業廃棄物に該当しないもの（例えばコンクリート固型化物）</t>
    <phoneticPr fontId="2"/>
  </si>
  <si>
    <t>特別管理産業廃棄物の種類と具体例</t>
    <rPh sb="0" eb="2">
      <t>トクベツ</t>
    </rPh>
    <rPh sb="2" eb="4">
      <t>カンリ</t>
    </rPh>
    <rPh sb="4" eb="6">
      <t>サンギョウ</t>
    </rPh>
    <rPh sb="6" eb="9">
      <t>ハイキブツ</t>
    </rPh>
    <rPh sb="10" eb="12">
      <t>シュルイ</t>
    </rPh>
    <rPh sb="13" eb="15">
      <t>グタイ</t>
    </rPh>
    <rPh sb="15" eb="16">
      <t>レイ</t>
    </rPh>
    <phoneticPr fontId="2"/>
  </si>
  <si>
    <t>揮発油類、灯油類、軽油類の燃えやすい廃油</t>
  </si>
  <si>
    <t>pH2.0以下の酸性廃液、pH12.5以上のアルカリ性廃液</t>
  </si>
  <si>
    <t>感染性産業廃棄物</t>
  </si>
  <si>
    <t>感染性病原体が含まれるか、付着しているか又はそれらのおそれのある産棄廃棄物
（血液の付着した注射針、採血管等）</t>
    <phoneticPr fontId="2"/>
  </si>
  <si>
    <t>特定有害産業廃棄物</t>
  </si>
  <si>
    <t>廃PCB等</t>
  </si>
  <si>
    <t>廃PCBおよびPCBを含む廃油</t>
  </si>
  <si>
    <t>PCB汚染物</t>
  </si>
  <si>
    <t>PCBが染み込んだ汚泥、PCBが塗布もしくは染み込んだ紙くず、PCBが染み込んだ木くず、
もしくは繊維くず、またはPCBが付着もしくは封入された廃ブラスチック類や金属くず、
PCBが付着した陶磁器くずやがれき類</t>
    <phoneticPr fontId="2"/>
  </si>
  <si>
    <t>PCB処理物</t>
  </si>
  <si>
    <t>廃PCB等またはPCB汚染物を処分するために処理したもの
（環境省令で定める基準に適合しないものに限る）</t>
    <phoneticPr fontId="2"/>
  </si>
  <si>
    <t>廃水銀等</t>
  </si>
  <si>
    <t>・廃水銀等（廃水銀及び廃水銀化合物）</t>
  </si>
  <si>
    <t>及びその処理物</t>
  </si>
  <si>
    <t>・廃水銀等を処分するために処理したもの（環境省令で定める基準に適合しないものに限る）</t>
    <phoneticPr fontId="2"/>
  </si>
  <si>
    <t>廃石綿等</t>
  </si>
  <si>
    <t>建築物その他の工作物から除去した飛散性の吹付け石綿、石綿含有保温材、断熱材、耐火被覆材
およびその除去工事から排出されるプラスチックシート等で、石綿が付着しているおそれのある
もの、大気汚染防止法の特定粉じん発生施設で生じた石綿で集じん施設で集められたもの等</t>
    <phoneticPr fontId="2"/>
  </si>
  <si>
    <t>有害産業廃棄物</t>
  </si>
  <si>
    <t>水銀、カドミウム、鉛、有機燐化合物、六価クロム、砒素、シアン、PCB、トリクロロエチレン、
テトラクロロエチレン、ジクロロメタン、四塩化炭素、1,2-ジクロロエタン、
1,1-ジクロロエチレン、シス-1,2-ジクロロエチレン、1,1,1-トリクロロエタン、
1,1,2-トリクロロエタン、1,3-ジクロロプロペン、チウラム、シマジン、チオベンカルブ、
ベンゼン、セレン、1,4-ジオキサン又はその化合物、ダイオキシン類が基準値を超えて含まれる
汚泥、鉱さい、廃油、廃酸、廃アルカリ、燃え殻、ばいじん等</t>
    <phoneticPr fontId="2"/>
  </si>
  <si>
    <t>で検索</t>
    <phoneticPr fontId="2"/>
  </si>
  <si>
    <t>※</t>
    <phoneticPr fontId="2"/>
  </si>
  <si>
    <t>ください。</t>
    <phoneticPr fontId="2"/>
  </si>
  <si>
    <t>で施工した全ての元請工事（出来高工事含む）です。</t>
    <phoneticPr fontId="2"/>
  </si>
  <si>
    <t>記入者氏名</t>
    <rPh sb="3" eb="5">
      <t>シメイ</t>
    </rPh>
    <phoneticPr fontId="2"/>
  </si>
  <si>
    <t>部課名</t>
    <rPh sb="0" eb="2">
      <t>ブカ</t>
    </rPh>
    <rPh sb="1" eb="3">
      <t>カメイ</t>
    </rPh>
    <phoneticPr fontId="2"/>
  </si>
  <si>
    <t>年</t>
    <rPh sb="0" eb="1">
      <t>ネン</t>
    </rPh>
    <phoneticPr fontId="2"/>
  </si>
  <si>
    <t>月</t>
    <rPh sb="0" eb="1">
      <t>ガツ</t>
    </rPh>
    <phoneticPr fontId="2"/>
  </si>
  <si>
    <t>日</t>
    <rPh sb="0" eb="1">
      <t>ニチ</t>
    </rPh>
    <phoneticPr fontId="2"/>
  </si>
  <si>
    <t>記入欄</t>
    <rPh sb="0" eb="2">
      <t>キニュウ</t>
    </rPh>
    <rPh sb="2" eb="3">
      <t>ラン</t>
    </rPh>
    <phoneticPr fontId="2"/>
  </si>
  <si>
    <t>産業廃棄物処理業の許可</t>
    <phoneticPr fontId="2"/>
  </si>
  <si>
    <t>記入欄</t>
    <rPh sb="0" eb="2">
      <t>キニュウ</t>
    </rPh>
    <rPh sb="2" eb="3">
      <t>ラン</t>
    </rPh>
    <phoneticPr fontId="2"/>
  </si>
  <si>
    <r>
      <t>発生した。
…</t>
    </r>
    <r>
      <rPr>
        <sz val="9"/>
        <rFont val="HG丸ｺﾞｼｯｸM-PRO"/>
        <family val="3"/>
        <charset val="128"/>
      </rPr>
      <t>本票裏面の「調査票
　（その２）」を記入して
　ください。</t>
    </r>
    <rPh sb="26" eb="28">
      <t>キニュウ</t>
    </rPh>
    <phoneticPr fontId="2"/>
  </si>
  <si>
    <t>空白/ERRORの場合は図形の〇がないか確認</t>
    <rPh sb="0" eb="2">
      <t>クウハク</t>
    </rPh>
    <rPh sb="9" eb="11">
      <t>バアイ</t>
    </rPh>
    <rPh sb="12" eb="14">
      <t>ズケイ</t>
    </rPh>
    <rPh sb="20" eb="22">
      <t>カクニン</t>
    </rPh>
    <phoneticPr fontId="2"/>
  </si>
  <si>
    <t>↓</t>
    <phoneticPr fontId="2"/>
  </si>
  <si>
    <t>↑</t>
    <phoneticPr fontId="2"/>
  </si>
  <si>
    <t>※空白でもよい</t>
    <rPh sb="1" eb="3">
      <t>クウハク</t>
    </rPh>
    <phoneticPr fontId="2"/>
  </si>
  <si>
    <t>単位コード</t>
    <rPh sb="0" eb="2">
      <t>タンイ</t>
    </rPh>
    <phoneticPr fontId="2"/>
  </si>
  <si>
    <t>kg</t>
    <phoneticPr fontId="2"/>
  </si>
  <si>
    <t>t</t>
    <phoneticPr fontId="2"/>
  </si>
  <si>
    <t>m³</t>
    <phoneticPr fontId="2"/>
  </si>
  <si>
    <t>ℓ</t>
    <phoneticPr fontId="2"/>
  </si>
  <si>
    <t>処 理 ・ 処 分 の 内 容</t>
    <rPh sb="0" eb="1">
      <t>トコロ</t>
    </rPh>
    <rPh sb="2" eb="3">
      <t>リ</t>
    </rPh>
    <rPh sb="6" eb="7">
      <t>トコロ</t>
    </rPh>
    <rPh sb="8" eb="9">
      <t>ブン</t>
    </rPh>
    <rPh sb="12" eb="13">
      <t>ナイ</t>
    </rPh>
    <rPh sb="14" eb="15">
      <t>カタチ</t>
    </rPh>
    <phoneticPr fontId="2"/>
  </si>
  <si>
    <t>⑫</t>
    <phoneticPr fontId="2"/>
  </si>
  <si>
    <t>※収集運搬業者を除く</t>
    <rPh sb="1" eb="3">
      <t>シュウシュウ</t>
    </rPh>
    <rPh sb="3" eb="5">
      <t>ウンパン</t>
    </rPh>
    <rPh sb="5" eb="7">
      <t>ギョウシャ</t>
    </rPh>
    <rPh sb="8" eb="9">
      <t>ノゾ</t>
    </rPh>
    <phoneticPr fontId="2"/>
  </si>
  <si>
    <t>業者名等</t>
    <rPh sb="0" eb="2">
      <t>ギョウシャ</t>
    </rPh>
    <rPh sb="2" eb="3">
      <t>メイ</t>
    </rPh>
    <rPh sb="3" eb="4">
      <t>トウ</t>
    </rPh>
    <phoneticPr fontId="2"/>
  </si>
  <si>
    <t>TEL</t>
    <phoneticPr fontId="2"/>
  </si>
  <si>
    <t>都道府県名</t>
    <rPh sb="0" eb="4">
      <t>トドウフケン</t>
    </rPh>
    <rPh sb="4" eb="5">
      <t>メイ</t>
    </rPh>
    <phoneticPr fontId="2"/>
  </si>
  <si>
    <t>市町村名</t>
    <rPh sb="0" eb="3">
      <t>シチョウソン</t>
    </rPh>
    <rPh sb="3" eb="4">
      <t>メイ</t>
    </rPh>
    <phoneticPr fontId="2"/>
  </si>
  <si>
    <t>工 事 現 場 で 発 生 し た 産 業 廃 棄 物 の 内 容</t>
    <rPh sb="0" eb="1">
      <t>コウ</t>
    </rPh>
    <rPh sb="2" eb="3">
      <t>コト</t>
    </rPh>
    <rPh sb="4" eb="5">
      <t>ゲン</t>
    </rPh>
    <rPh sb="6" eb="7">
      <t>バ</t>
    </rPh>
    <rPh sb="10" eb="11">
      <t>ハッ</t>
    </rPh>
    <rPh sb="12" eb="13">
      <t>ナマ</t>
    </rPh>
    <rPh sb="18" eb="19">
      <t>サン</t>
    </rPh>
    <rPh sb="20" eb="21">
      <t>ギョウ</t>
    </rPh>
    <rPh sb="22" eb="23">
      <t>ハイ</t>
    </rPh>
    <rPh sb="24" eb="25">
      <t>キ</t>
    </rPh>
    <rPh sb="26" eb="27">
      <t>モノ</t>
    </rPh>
    <rPh sb="30" eb="31">
      <t>ナイ</t>
    </rPh>
    <rPh sb="32" eb="33">
      <t>カタチ</t>
    </rPh>
    <phoneticPr fontId="2"/>
  </si>
  <si>
    <t>④年間発生量</t>
    <rPh sb="1" eb="3">
      <t>ネンカン</t>
    </rPh>
    <rPh sb="3" eb="6">
      <t>ハッセイリョウ</t>
    </rPh>
    <phoneticPr fontId="2"/>
  </si>
  <si>
    <t>⑤処理方法</t>
    <phoneticPr fontId="2"/>
  </si>
  <si>
    <t>⑥自社中間処理後量</t>
    <rPh sb="1" eb="3">
      <t>ジシャ</t>
    </rPh>
    <rPh sb="3" eb="5">
      <t>チュウカン</t>
    </rPh>
    <rPh sb="5" eb="7">
      <t>ショリ</t>
    </rPh>
    <rPh sb="7" eb="8">
      <t>ゴ</t>
    </rPh>
    <rPh sb="8" eb="9">
      <t>リョウ</t>
    </rPh>
    <phoneticPr fontId="2"/>
  </si>
  <si>
    <t>⑦
処理・
処分の
記号</t>
    <rPh sb="2" eb="4">
      <t>ショリ</t>
    </rPh>
    <rPh sb="6" eb="8">
      <t>ショブン</t>
    </rPh>
    <rPh sb="10" eb="12">
      <t>キゴウ</t>
    </rPh>
    <phoneticPr fontId="2"/>
  </si>
  <si>
    <t>別府</t>
    <rPh sb="0" eb="2">
      <t>ベップ</t>
    </rPh>
    <phoneticPr fontId="2"/>
  </si>
  <si>
    <t>日田</t>
    <rPh sb="0" eb="2">
      <t>ヒタ</t>
    </rPh>
    <phoneticPr fontId="2"/>
  </si>
  <si>
    <t>佐伯</t>
    <rPh sb="0" eb="2">
      <t>サイキ</t>
    </rPh>
    <phoneticPr fontId="2"/>
  </si>
  <si>
    <t>臼杵</t>
    <rPh sb="0" eb="2">
      <t>ウスキ</t>
    </rPh>
    <phoneticPr fontId="2"/>
  </si>
  <si>
    <t>竹田</t>
    <rPh sb="0" eb="2">
      <t>タケタ</t>
    </rPh>
    <phoneticPr fontId="2"/>
  </si>
  <si>
    <t>豊後高田</t>
    <rPh sb="0" eb="2">
      <t>ブンゴ</t>
    </rPh>
    <rPh sb="2" eb="4">
      <t>タカタ</t>
    </rPh>
    <phoneticPr fontId="2"/>
  </si>
  <si>
    <t>杵築</t>
    <rPh sb="0" eb="2">
      <t>キツキ</t>
    </rPh>
    <phoneticPr fontId="2"/>
  </si>
  <si>
    <t>豊後大野</t>
    <rPh sb="0" eb="4">
      <t>ブンゴオオノ</t>
    </rPh>
    <phoneticPr fontId="2"/>
  </si>
  <si>
    <t>由布</t>
    <rPh sb="0" eb="2">
      <t>ユフ</t>
    </rPh>
    <phoneticPr fontId="2"/>
  </si>
  <si>
    <t>国東</t>
    <rPh sb="0" eb="2">
      <t>クニサキ</t>
    </rPh>
    <phoneticPr fontId="2"/>
  </si>
  <si>
    <t>姫島</t>
    <rPh sb="0" eb="2">
      <t>ヒメシマ</t>
    </rPh>
    <phoneticPr fontId="2"/>
  </si>
  <si>
    <t>日出</t>
    <rPh sb="0" eb="2">
      <t>ヒジ</t>
    </rPh>
    <phoneticPr fontId="2"/>
  </si>
  <si>
    <t>九重</t>
    <rPh sb="0" eb="2">
      <t>ココノエ</t>
    </rPh>
    <phoneticPr fontId="2"/>
  </si>
  <si>
    <t>玖珠</t>
    <rPh sb="0" eb="2">
      <t>クス</t>
    </rPh>
    <phoneticPr fontId="2"/>
  </si>
  <si>
    <t>市</t>
    <rPh sb="0" eb="1">
      <t>シ</t>
    </rPh>
    <phoneticPr fontId="2"/>
  </si>
  <si>
    <t>村</t>
    <rPh sb="0" eb="1">
      <t>ムラ</t>
    </rPh>
    <phoneticPr fontId="2"/>
  </si>
  <si>
    <t>町</t>
    <rPh sb="0" eb="1">
      <t>マチ</t>
    </rPh>
    <phoneticPr fontId="2"/>
  </si>
  <si>
    <t>③発生場所
(工事現場)</t>
    <rPh sb="1" eb="3">
      <t>ハッセイ</t>
    </rPh>
    <rPh sb="3" eb="5">
      <t>バショ</t>
    </rPh>
    <rPh sb="7" eb="9">
      <t>コウジ</t>
    </rPh>
    <rPh sb="9" eb="11">
      <t>ゲンバ</t>
    </rPh>
    <phoneticPr fontId="2"/>
  </si>
  <si>
    <t>⑦でU1を回答した場合のみ</t>
    <rPh sb="5" eb="7">
      <t>カイトウ</t>
    </rPh>
    <rPh sb="9" eb="11">
      <t>バアイ</t>
    </rPh>
    <phoneticPr fontId="2"/>
  </si>
  <si>
    <t>市、町、村</t>
  </si>
  <si>
    <t>市</t>
    <phoneticPr fontId="2"/>
  </si>
  <si>
    <t>⑤処理方法</t>
    <rPh sb="1" eb="3">
      <t>ショリ</t>
    </rPh>
    <phoneticPr fontId="2"/>
  </si>
  <si>
    <t>⑦
処理・処分
の記号</t>
    <rPh sb="2" eb="4">
      <t>ショリ</t>
    </rPh>
    <rPh sb="5" eb="7">
      <t>ショブン</t>
    </rPh>
    <rPh sb="9" eb="11">
      <t>キゴウ</t>
    </rPh>
    <phoneticPr fontId="2"/>
  </si>
  <si>
    <t>Ｕ１</t>
    <phoneticPr fontId="2"/>
  </si>
  <si>
    <t>Ｑ１</t>
    <phoneticPr fontId="2"/>
  </si>
  <si>
    <t>Ｓ１</t>
    <phoneticPr fontId="2"/>
  </si>
  <si>
    <t>○○○○
○○ － ○○○○</t>
  </si>
  <si>
    <t>大分県</t>
    <rPh sb="0" eb="3">
      <t>オオイタケン</t>
    </rPh>
    <phoneticPr fontId="2"/>
  </si>
  <si>
    <t>豊後高田市</t>
    <rPh sb="0" eb="2">
      <t>ブンゴ</t>
    </rPh>
    <rPh sb="2" eb="4">
      <t>タカタ</t>
    </rPh>
    <rPh sb="4" eb="5">
      <t>シ</t>
    </rPh>
    <phoneticPr fontId="2"/>
  </si>
  <si>
    <t>福岡県</t>
    <rPh sb="0" eb="3">
      <t>フクオカケン</t>
    </rPh>
    <phoneticPr fontId="2"/>
  </si>
  <si>
    <t>北九州市</t>
    <rPh sb="0" eb="4">
      <t>キタキュウシュウシ</t>
    </rPh>
    <phoneticPr fontId="2"/>
  </si>
  <si>
    <t>臼杵市</t>
    <rPh sb="0" eb="3">
      <t>ウスキシ</t>
    </rPh>
    <phoneticPr fontId="2"/>
  </si>
  <si>
    <t>≪ パソコンで入力される方へ ≫</t>
    <rPh sb="7" eb="9">
      <t>ニュウリョク</t>
    </rPh>
    <rPh sb="12" eb="13">
      <t>カタ</t>
    </rPh>
    <phoneticPr fontId="2"/>
  </si>
  <si>
    <t>例）</t>
    <rPh sb="0" eb="1">
      <t>レイ</t>
    </rPh>
    <phoneticPr fontId="2"/>
  </si>
  <si>
    <t>リストボックスから数字を選択することができます。
該当する番号を選択して下さい。</t>
    <rPh sb="25" eb="27">
      <t>ガイトウ</t>
    </rPh>
    <rPh sb="32" eb="34">
      <t>センタク</t>
    </rPh>
    <rPh sb="36" eb="37">
      <t>クダ</t>
    </rPh>
    <phoneticPr fontId="2"/>
  </si>
  <si>
    <t>設問</t>
    <rPh sb="0" eb="2">
      <t>セツモン</t>
    </rPh>
    <phoneticPr fontId="2"/>
  </si>
  <si>
    <t>.</t>
    <phoneticPr fontId="2"/>
  </si>
  <si>
    <t>はい</t>
    <phoneticPr fontId="2"/>
  </si>
  <si>
    <t>いいえ</t>
    <phoneticPr fontId="2"/>
  </si>
  <si>
    <t>kg、t、m³、ℓ</t>
  </si>
  <si>
    <t>kg、t、m³、ℓ</t>
    <phoneticPr fontId="2"/>
  </si>
  <si>
    <t>⑥自社中間処理後量</t>
    <rPh sb="1" eb="3">
      <t>ジシャ</t>
    </rPh>
    <rPh sb="3" eb="5">
      <t>チュウカン</t>
    </rPh>
    <rPh sb="5" eb="8">
      <t>ショリゴ</t>
    </rPh>
    <rPh sb="8" eb="9">
      <t>リョウ</t>
    </rPh>
    <phoneticPr fontId="2"/>
  </si>
  <si>
    <t>自 社 で 中 間 処 理 し た 内 容</t>
    <rPh sb="0" eb="1">
      <t>ジ</t>
    </rPh>
    <rPh sb="2" eb="3">
      <t>シャ</t>
    </rPh>
    <rPh sb="6" eb="7">
      <t>アタル</t>
    </rPh>
    <rPh sb="8" eb="9">
      <t>アイダ</t>
    </rPh>
    <rPh sb="10" eb="11">
      <t>トコロ</t>
    </rPh>
    <rPh sb="12" eb="13">
      <t>リ</t>
    </rPh>
    <rPh sb="18" eb="19">
      <t>ナイ</t>
    </rPh>
    <rPh sb="20" eb="21">
      <t>カタチ</t>
    </rPh>
    <phoneticPr fontId="2"/>
  </si>
  <si>
    <t>TEL</t>
  </si>
  <si>
    <t>　＜自己処理＞</t>
    <rPh sb="2" eb="4">
      <t>ジコ</t>
    </rPh>
    <rPh sb="4" eb="6">
      <t>ショリ</t>
    </rPh>
    <phoneticPr fontId="2"/>
  </si>
  <si>
    <t>　＜市町村へ委託処理＞</t>
    <rPh sb="2" eb="5">
      <t>シチョウソン</t>
    </rPh>
    <rPh sb="6" eb="8">
      <t>イタク</t>
    </rPh>
    <rPh sb="8" eb="10">
      <t>ショリ</t>
    </rPh>
    <phoneticPr fontId="2"/>
  </si>
  <si>
    <t>　　　具体的な処理方法を記入してください</t>
    <rPh sb="3" eb="6">
      <t>グタイテキ</t>
    </rPh>
    <rPh sb="7" eb="9">
      <t>ショリ</t>
    </rPh>
    <rPh sb="9" eb="11">
      <t>ホウホウ</t>
    </rPh>
    <rPh sb="12" eb="14">
      <t>キニュウ</t>
    </rPh>
    <phoneticPr fontId="2"/>
  </si>
  <si>
    <t>⑪</t>
    <phoneticPr fontId="2"/>
  </si>
  <si>
    <t>⑤中間処理方法</t>
    <rPh sb="1" eb="3">
      <t>チュウカン</t>
    </rPh>
    <phoneticPr fontId="2"/>
  </si>
  <si>
    <t>⑨中間処理方法</t>
    <rPh sb="1" eb="3">
      <t>チュウカン</t>
    </rPh>
    <phoneticPr fontId="2"/>
  </si>
  <si>
    <t>⑩で１、２を回答した場合のみ</t>
    <rPh sb="6" eb="8">
      <t>カイトウ</t>
    </rPh>
    <rPh sb="10" eb="12">
      <t>バアイ</t>
    </rPh>
    <phoneticPr fontId="2"/>
  </si>
  <si>
    <t>③発生場所</t>
    <rPh sb="1" eb="3">
      <t>ハッセイ</t>
    </rPh>
    <rPh sb="3" eb="5">
      <t>バショ</t>
    </rPh>
    <phoneticPr fontId="2"/>
  </si>
  <si>
    <t>④年間発生量</t>
    <rPh sb="1" eb="3">
      <t>ネンカン</t>
    </rPh>
    <rPh sb="3" eb="5">
      <t>ハッセイ</t>
    </rPh>
    <rPh sb="5" eb="6">
      <t>リョウ</t>
    </rPh>
    <phoneticPr fontId="2"/>
  </si>
  <si>
    <t>⑦処理･処分の記号</t>
    <rPh sb="1" eb="3">
      <t>ショリ</t>
    </rPh>
    <rPh sb="4" eb="6">
      <t>ショブン</t>
    </rPh>
    <rPh sb="7" eb="9">
      <t>キゴウ</t>
    </rPh>
    <phoneticPr fontId="2"/>
  </si>
  <si>
    <t>⑧業者名等</t>
    <rPh sb="1" eb="3">
      <t>ギョウシャ</t>
    </rPh>
    <rPh sb="3" eb="4">
      <t>メイ</t>
    </rPh>
    <rPh sb="4" eb="5">
      <t>トウ</t>
    </rPh>
    <phoneticPr fontId="2"/>
  </si>
  <si>
    <t>⑩処理後の処分方法</t>
    <rPh sb="1" eb="3">
      <t>ショリ</t>
    </rPh>
    <rPh sb="3" eb="4">
      <t>ゴ</t>
    </rPh>
    <rPh sb="5" eb="7">
      <t>ショブン</t>
    </rPh>
    <rPh sb="7" eb="9">
      <t>ホウホウ</t>
    </rPh>
    <phoneticPr fontId="2"/>
  </si>
  <si>
    <t>⑪資源化用途</t>
    <rPh sb="1" eb="4">
      <t>シゲンカ</t>
    </rPh>
    <rPh sb="4" eb="6">
      <t>ヨウト</t>
    </rPh>
    <phoneticPr fontId="2"/>
  </si>
  <si>
    <t>⑫業者名等</t>
    <rPh sb="1" eb="3">
      <t>ギョウシャ</t>
    </rPh>
    <rPh sb="3" eb="4">
      <t>メイ</t>
    </rPh>
    <rPh sb="4" eb="5">
      <t>トウ</t>
    </rPh>
    <phoneticPr fontId="2"/>
  </si>
  <si>
    <t>資源化
用途</t>
    <rPh sb="0" eb="3">
      <t>シゲンカ</t>
    </rPh>
    <rPh sb="4" eb="6">
      <t>ヨウト</t>
    </rPh>
    <phoneticPr fontId="2"/>
  </si>
  <si>
    <t>(株)××</t>
  </si>
  <si>
    <t>(株)□×</t>
  </si>
  <si>
    <t>○○(株)</t>
  </si>
  <si>
    <t>(株)○○</t>
  </si>
  <si>
    <t>△△(株)</t>
  </si>
  <si>
    <t>○×(株)</t>
  </si>
  <si>
    <t>△×(株)</t>
  </si>
  <si>
    <r>
      <t>(有)</t>
    </r>
    <r>
      <rPr>
        <b/>
        <i/>
        <sz val="11"/>
        <rFont val="Segoe UI Symbol"/>
        <family val="3"/>
      </rPr>
      <t>○</t>
    </r>
    <r>
      <rPr>
        <b/>
        <i/>
        <sz val="11"/>
        <rFont val="Calibri"/>
        <family val="3"/>
      </rPr>
      <t>×</t>
    </r>
    <rPh sb="0" eb="3">
      <t>ユウ</t>
    </rPh>
    <phoneticPr fontId="2"/>
  </si>
  <si>
    <t>⑧処分業者又は再生処理業者の所在地等</t>
    <rPh sb="1" eb="3">
      <t>ショブン</t>
    </rPh>
    <rPh sb="3" eb="5">
      <t>ギョウシャ</t>
    </rPh>
    <rPh sb="4" eb="5">
      <t>ハイギョウ</t>
    </rPh>
    <rPh sb="5" eb="6">
      <t>マタ</t>
    </rPh>
    <rPh sb="7" eb="9">
      <t>サイセイ</t>
    </rPh>
    <rPh sb="9" eb="11">
      <t>ショリ</t>
    </rPh>
    <rPh sb="11" eb="13">
      <t>ギョウシャ</t>
    </rPh>
    <rPh sb="12" eb="13">
      <t>シャ</t>
    </rPh>
    <rPh sb="14" eb="17">
      <t>ショザイチ</t>
    </rPh>
    <rPh sb="17" eb="18">
      <t>トウ</t>
    </rPh>
    <phoneticPr fontId="2"/>
  </si>
  <si>
    <t>⑧処分業者又は再生処理業者の所在地等</t>
    <rPh sb="14" eb="17">
      <t>ショザイチ</t>
    </rPh>
    <rPh sb="17" eb="18">
      <t>トウ</t>
    </rPh>
    <phoneticPr fontId="2"/>
  </si>
  <si>
    <t>再生処理業者又は最終処分業者の所在地等</t>
    <rPh sb="0" eb="2">
      <t>サイセイ</t>
    </rPh>
    <rPh sb="2" eb="4">
      <t>ショリ</t>
    </rPh>
    <rPh sb="4" eb="6">
      <t>ギョウシャ</t>
    </rPh>
    <rPh sb="6" eb="7">
      <t>マタ</t>
    </rPh>
    <rPh sb="8" eb="10">
      <t>サイシュウ</t>
    </rPh>
    <rPh sb="10" eb="12">
      <t>ショブン</t>
    </rPh>
    <rPh sb="12" eb="14">
      <t>ギョウシャ</t>
    </rPh>
    <rPh sb="15" eb="18">
      <t>ショザイチ</t>
    </rPh>
    <rPh sb="18" eb="19">
      <t>トウ</t>
    </rPh>
    <phoneticPr fontId="2"/>
  </si>
  <si>
    <t>産業廃棄物の有無に関わらず必要事項をご記入ください。</t>
    <rPh sb="0" eb="2">
      <t>サンギョウ</t>
    </rPh>
    <rPh sb="2" eb="5">
      <t>ハイキブツ</t>
    </rPh>
    <rPh sb="6" eb="8">
      <t>ウム</t>
    </rPh>
    <rPh sb="9" eb="10">
      <t>カカ</t>
    </rPh>
    <rPh sb="13" eb="15">
      <t>ヒツヨウ</t>
    </rPh>
    <rPh sb="15" eb="17">
      <t>ジコウ</t>
    </rPh>
    <rPh sb="19" eb="21">
      <t>キニュウ</t>
    </rPh>
    <phoneticPr fontId="2"/>
  </si>
  <si>
    <t>許可を受けている場合、
該当する番号を記入して
ください。</t>
    <rPh sb="12" eb="14">
      <t>ガイトウ</t>
    </rPh>
    <rPh sb="16" eb="18">
      <t>バンゴウ</t>
    </rPh>
    <rPh sb="19" eb="21">
      <t>キニュウ</t>
    </rPh>
    <phoneticPr fontId="2"/>
  </si>
  <si>
    <t>記入欄</t>
    <rPh sb="0" eb="2">
      <t>キニュウ</t>
    </rPh>
    <rPh sb="2" eb="3">
      <t>ラン</t>
    </rPh>
    <phoneticPr fontId="2"/>
  </si>
  <si>
    <t>令</t>
    <rPh sb="0" eb="1">
      <t>レイ</t>
    </rPh>
    <phoneticPr fontId="2"/>
  </si>
  <si>
    <t>和</t>
    <rPh sb="0" eb="1">
      <t>ワ</t>
    </rPh>
    <phoneticPr fontId="2"/>
  </si>
  <si>
    <t>１ ． 収集運搬業
２ ． 中間処分業
３ ． 最終処分業</t>
    <rPh sb="4" eb="6">
      <t>シュウシュウ</t>
    </rPh>
    <rPh sb="6" eb="8">
      <t>ウンパン</t>
    </rPh>
    <rPh sb="8" eb="9">
      <t>ギョウ</t>
    </rPh>
    <rPh sb="15" eb="17">
      <t>チュウカン</t>
    </rPh>
    <rPh sb="17" eb="19">
      <t>ショブン</t>
    </rPh>
    <rPh sb="19" eb="20">
      <t>ギョウ</t>
    </rPh>
    <rPh sb="26" eb="28">
      <t>サイシュウ</t>
    </rPh>
    <rPh sb="28" eb="30">
      <t>ショブン</t>
    </rPh>
    <rPh sb="30" eb="31">
      <t>ギョウ</t>
    </rPh>
    <phoneticPr fontId="2"/>
  </si>
  <si>
    <r>
      <rPr>
        <b/>
        <u/>
        <sz val="10"/>
        <rFont val="HG丸ｺﾞｼｯｸM-PRO"/>
        <family val="3"/>
        <charset val="128"/>
      </rPr>
      <t>産業廃棄物の発生の有無に関わらず、</t>
    </r>
    <r>
      <rPr>
        <sz val="10"/>
        <rFont val="HG丸ｺﾞｼｯｸM-PRO"/>
        <family val="3"/>
        <charset val="128"/>
      </rPr>
      <t>事業所の所在地等の必要事項を記入してください。</t>
    </r>
    <rPh sb="9" eb="11">
      <t>ウム</t>
    </rPh>
    <rPh sb="12" eb="13">
      <t>カカ</t>
    </rPh>
    <rPh sb="17" eb="20">
      <t>ジギョウショ</t>
    </rPh>
    <rPh sb="21" eb="24">
      <t>ショザイチ</t>
    </rPh>
    <rPh sb="24" eb="25">
      <t>トウ</t>
    </rPh>
    <rPh sb="26" eb="28">
      <t>ヒツヨウ</t>
    </rPh>
    <rPh sb="28" eb="30">
      <t>ジコウ</t>
    </rPh>
    <rPh sb="31" eb="33">
      <t>キニュウ</t>
    </rPh>
    <phoneticPr fontId="2"/>
  </si>
  <si>
    <r>
      <rPr>
        <b/>
        <u/>
        <sz val="10"/>
        <rFont val="HG丸ｺﾞｼｯｸM-PRO"/>
        <family val="3"/>
        <charset val="128"/>
      </rPr>
      <t>産業廃棄物が発生した場合</t>
    </r>
    <r>
      <rPr>
        <sz val="10"/>
        <rFont val="HG丸ｺﾞｼｯｸM-PRO"/>
        <family val="3"/>
        <charset val="128"/>
      </rPr>
      <t>は、「発生の有無」欄に“１”を記入し、同封の「産業廃棄物実態調査票の記入の手引き」</t>
    </r>
    <rPh sb="31" eb="33">
      <t>ドウフウ</t>
    </rPh>
    <phoneticPr fontId="2"/>
  </si>
  <si>
    <t>を参考に、貴事業所にて保管されている「産業廃棄物管理票（マニフェスト）」等の記載内容に基づき、</t>
    <rPh sb="5" eb="6">
      <t>キ</t>
    </rPh>
    <rPh sb="6" eb="9">
      <t>ジギョウショ</t>
    </rPh>
    <rPh sb="11" eb="13">
      <t>ホカン</t>
    </rPh>
    <rPh sb="38" eb="40">
      <t>キサイ</t>
    </rPh>
    <rPh sb="40" eb="42">
      <t>ナイヨウ</t>
    </rPh>
    <rPh sb="43" eb="44">
      <t>モト</t>
    </rPh>
    <phoneticPr fontId="2"/>
  </si>
  <si>
    <t>調査票（その2）を記入してください。</t>
    <phoneticPr fontId="2"/>
  </si>
  <si>
    <r>
      <rPr>
        <b/>
        <u/>
        <sz val="10"/>
        <rFont val="HG丸ｺﾞｼｯｸM-PRO"/>
        <family val="3"/>
        <charset val="128"/>
      </rPr>
      <t>産業廃棄物が発生しなかった場合</t>
    </r>
    <r>
      <rPr>
        <sz val="10"/>
        <rFont val="HG丸ｺﾞｼｯｸM-PRO"/>
        <family val="3"/>
        <charset val="128"/>
      </rPr>
      <t>は、「発生の有無」欄に“2”を記入し、調査票（その１）を返送してください。</t>
    </r>
    <phoneticPr fontId="2"/>
  </si>
  <si>
    <t>共同企業体（J.V）による工事については、分担施工方式では各社持ち分の元請完成工事高と発生廃棄物を記入し、</t>
    <rPh sb="37" eb="39">
      <t>カンセイ</t>
    </rPh>
    <phoneticPr fontId="2"/>
  </si>
  <si>
    <t>共同施工方式では貴社が代表会社の場合のみ、元請完成工事高と発生廃棄物を一括記入してください。</t>
    <phoneticPr fontId="2"/>
  </si>
  <si>
    <t>県内元請工事の有無</t>
    <rPh sb="0" eb="1">
      <t>ケン</t>
    </rPh>
    <rPh sb="1" eb="2">
      <t>ナイ</t>
    </rPh>
    <phoneticPr fontId="2"/>
  </si>
  <si>
    <t>空白セル</t>
    <rPh sb="0" eb="2">
      <t>クウハク</t>
    </rPh>
    <phoneticPr fontId="2"/>
  </si>
  <si>
    <t>↓</t>
    <phoneticPr fontId="2"/>
  </si>
  <si>
    <t>事業所名</t>
    <rPh sb="0" eb="3">
      <t>ジギョウショ</t>
    </rPh>
    <rPh sb="3" eb="4">
      <t>メイ</t>
    </rPh>
    <phoneticPr fontId="2"/>
  </si>
  <si>
    <t>郵便番号</t>
    <rPh sb="0" eb="4">
      <t>ユウビンバンゴウ</t>
    </rPh>
    <phoneticPr fontId="2"/>
  </si>
  <si>
    <t>所在地</t>
    <rPh sb="0" eb="3">
      <t>ショザイチ</t>
    </rPh>
    <phoneticPr fontId="2"/>
  </si>
  <si>
    <t>代表者フリガナ</t>
    <rPh sb="0" eb="3">
      <t>ダイヒョウシャ</t>
    </rPh>
    <phoneticPr fontId="2"/>
  </si>
  <si>
    <t>代表者氏名</t>
    <rPh sb="0" eb="3">
      <t>ダイヒョウシャ</t>
    </rPh>
    <rPh sb="3" eb="5">
      <t>シメイ</t>
    </rPh>
    <phoneticPr fontId="2"/>
  </si>
  <si>
    <t>記入者フリガナ</t>
    <rPh sb="0" eb="2">
      <t>キニュウ</t>
    </rPh>
    <rPh sb="2" eb="3">
      <t>シャ</t>
    </rPh>
    <phoneticPr fontId="2"/>
  </si>
  <si>
    <t>記入者氏名</t>
    <rPh sb="0" eb="2">
      <t>キニュウ</t>
    </rPh>
    <rPh sb="2" eb="3">
      <t>シャ</t>
    </rPh>
    <rPh sb="3" eb="5">
      <t>シメイ</t>
    </rPh>
    <phoneticPr fontId="2"/>
  </si>
  <si>
    <t>部課名</t>
    <rPh sb="0" eb="2">
      <t>ブカ</t>
    </rPh>
    <rPh sb="2" eb="3">
      <t>メイ</t>
    </rPh>
    <phoneticPr fontId="2"/>
  </si>
  <si>
    <t>日付</t>
    <rPh sb="0" eb="2">
      <t>ヒヅケ</t>
    </rPh>
    <phoneticPr fontId="2"/>
  </si>
  <si>
    <t>TEL</t>
    <phoneticPr fontId="2"/>
  </si>
  <si>
    <t>FAX</t>
    <phoneticPr fontId="2"/>
  </si>
  <si>
    <t>産廃処理業許可</t>
    <rPh sb="0" eb="2">
      <t>サンパイ</t>
    </rPh>
    <rPh sb="2" eb="4">
      <t>ショリ</t>
    </rPh>
    <rPh sb="4" eb="5">
      <t>ギョウ</t>
    </rPh>
    <rPh sb="5" eb="7">
      <t>キョカ</t>
    </rPh>
    <phoneticPr fontId="2"/>
  </si>
  <si>
    <t>発生の有無</t>
    <rPh sb="0" eb="2">
      <t>ハッセイ</t>
    </rPh>
    <rPh sb="3" eb="5">
      <t>ウム</t>
    </rPh>
    <phoneticPr fontId="2"/>
  </si>
  <si>
    <t>県内元請工事の有無</t>
    <rPh sb="0" eb="2">
      <t>ケンナイ</t>
    </rPh>
    <rPh sb="2" eb="4">
      <t>モトウケ</t>
    </rPh>
    <rPh sb="4" eb="6">
      <t>コウジ</t>
    </rPh>
    <rPh sb="7" eb="9">
      <t>ウム</t>
    </rPh>
    <phoneticPr fontId="2"/>
  </si>
  <si>
    <t>工事件数</t>
    <rPh sb="0" eb="2">
      <t>コウジ</t>
    </rPh>
    <rPh sb="2" eb="4">
      <t>ケンスウ</t>
    </rPh>
    <phoneticPr fontId="2"/>
  </si>
  <si>
    <t>元請完成工事高</t>
    <rPh sb="0" eb="2">
      <t>モトウケ</t>
    </rPh>
    <rPh sb="2" eb="4">
      <t>カンセイ</t>
    </rPh>
    <rPh sb="4" eb="6">
      <t>コウジ</t>
    </rPh>
    <rPh sb="6" eb="7">
      <t>ダカ</t>
    </rPh>
    <phoneticPr fontId="2"/>
  </si>
  <si>
    <t>廃酸、廃アルカリ</t>
    <rPh sb="3" eb="4">
      <t>ハイ</t>
    </rPh>
    <phoneticPr fontId="2"/>
  </si>
  <si>
    <t>の部分が、記入事例箇所を示しています。</t>
    <rPh sb="1" eb="3">
      <t>ブブン</t>
    </rPh>
    <rPh sb="5" eb="7">
      <t>キニュウ</t>
    </rPh>
    <rPh sb="7" eb="9">
      <t>ジレイ</t>
    </rPh>
    <rPh sb="9" eb="11">
      <t>カショ</t>
    </rPh>
    <rPh sb="12" eb="13">
      <t>シメ</t>
    </rPh>
    <phoneticPr fontId="2"/>
  </si>
  <si>
    <t>記入例Ａ～Ｆを参考にして調査票（その２）を記入してください。</t>
    <phoneticPr fontId="2"/>
  </si>
  <si>
    <t>⑧処理業者又は再生処理業者の所在地等</t>
    <rPh sb="1" eb="3">
      <t>ショリ</t>
    </rPh>
    <rPh sb="3" eb="5">
      <t>ギョウシャ</t>
    </rPh>
    <rPh sb="5" eb="6">
      <t>マタ</t>
    </rPh>
    <rPh sb="7" eb="9">
      <t>サイセイ</t>
    </rPh>
    <rPh sb="9" eb="11">
      <t>ショリ</t>
    </rPh>
    <rPh sb="11" eb="13">
      <t>ギョウシャ</t>
    </rPh>
    <rPh sb="14" eb="17">
      <t>ショザイチ</t>
    </rPh>
    <rPh sb="17" eb="18">
      <t>トウ</t>
    </rPh>
    <phoneticPr fontId="2"/>
  </si>
  <si>
    <t>建設工事の木くず</t>
    <rPh sb="0" eb="2">
      <t>ケンセツ</t>
    </rPh>
    <rPh sb="2" eb="4">
      <t>コウジ</t>
    </rPh>
    <rPh sb="5" eb="6">
      <t>キ</t>
    </rPh>
    <phoneticPr fontId="2"/>
  </si>
  <si>
    <t>塩化ビニル製建設資材</t>
    <rPh sb="0" eb="2">
      <t>エンカ</t>
    </rPh>
    <rPh sb="5" eb="6">
      <t>セイ</t>
    </rPh>
    <rPh sb="6" eb="8">
      <t>ケンセツ</t>
    </rPh>
    <rPh sb="8" eb="10">
      <t>シザイ</t>
    </rPh>
    <phoneticPr fontId="2"/>
  </si>
  <si>
    <t>建設工事の紙くず</t>
    <rPh sb="0" eb="2">
      <t>ケンセツ</t>
    </rPh>
    <rPh sb="2" eb="4">
      <t>コウジ</t>
    </rPh>
    <rPh sb="5" eb="6">
      <t>カミ</t>
    </rPh>
    <phoneticPr fontId="2"/>
  </si>
  <si>
    <t>貴社</t>
    <rPh sb="0" eb="2">
      <t>キシャ</t>
    </rPh>
    <phoneticPr fontId="2"/>
  </si>
  <si>
    <t>中間処理業者又は再生処理業者</t>
    <rPh sb="0" eb="2">
      <t>チュウカン</t>
    </rPh>
    <rPh sb="2" eb="4">
      <t>ショリ</t>
    </rPh>
    <rPh sb="4" eb="6">
      <t>ギョウシャ</t>
    </rPh>
    <rPh sb="6" eb="7">
      <t>マタ</t>
    </rPh>
    <rPh sb="8" eb="10">
      <t>サイセイ</t>
    </rPh>
    <rPh sb="10" eb="12">
      <t>ショリ</t>
    </rPh>
    <rPh sb="12" eb="14">
      <t>ギョウシャ</t>
    </rPh>
    <phoneticPr fontId="2"/>
  </si>
  <si>
    <t>再生処理業者又は最終処分業者</t>
    <rPh sb="0" eb="2">
      <t>サイセイ</t>
    </rPh>
    <rPh sb="2" eb="4">
      <t>ショリ</t>
    </rPh>
    <rPh sb="4" eb="6">
      <t>ギョウシャ</t>
    </rPh>
    <rPh sb="6" eb="7">
      <t>マタ</t>
    </rPh>
    <rPh sb="8" eb="10">
      <t>サイシュウ</t>
    </rPh>
    <rPh sb="10" eb="12">
      <t>ショブン</t>
    </rPh>
    <rPh sb="12" eb="14">
      <t>ギョウシャ</t>
    </rPh>
    <phoneticPr fontId="2"/>
  </si>
  <si>
    <t>　　再生処理</t>
    <rPh sb="2" eb="4">
      <t>サイセイ</t>
    </rPh>
    <rPh sb="4" eb="6">
      <t>ショリ</t>
    </rPh>
    <phoneticPr fontId="2"/>
  </si>
  <si>
    <t>　　　　中間処理</t>
    <rPh sb="4" eb="6">
      <t>チュウカン</t>
    </rPh>
    <rPh sb="6" eb="8">
      <t>ショリ</t>
    </rPh>
    <phoneticPr fontId="2"/>
  </si>
  <si>
    <t>自社中間処理工場</t>
    <rPh sb="0" eb="2">
      <t>ジシャ</t>
    </rPh>
    <rPh sb="2" eb="4">
      <t>チュウカン</t>
    </rPh>
    <rPh sb="4" eb="6">
      <t>ショリ</t>
    </rPh>
    <rPh sb="6" eb="8">
      <t>コウジョウ</t>
    </rPh>
    <phoneticPr fontId="2"/>
  </si>
  <si>
    <t>最終処分業者</t>
    <rPh sb="0" eb="2">
      <t>サイシュウ</t>
    </rPh>
    <rPh sb="2" eb="4">
      <t>ショブン</t>
    </rPh>
    <rPh sb="4" eb="6">
      <t>ギョウシャ</t>
    </rPh>
    <phoneticPr fontId="2"/>
  </si>
  <si>
    <t>再生処理</t>
    <rPh sb="0" eb="2">
      <t>サイセイ</t>
    </rPh>
    <rPh sb="2" eb="4">
      <t>ショリ</t>
    </rPh>
    <phoneticPr fontId="2"/>
  </si>
  <si>
    <t>　　　　直接埋立</t>
    <rPh sb="4" eb="6">
      <t>チョクセツ</t>
    </rPh>
    <rPh sb="6" eb="8">
      <t>ウメタテ</t>
    </rPh>
    <phoneticPr fontId="2"/>
  </si>
  <si>
    <t>市町村（自治体）</t>
    <rPh sb="0" eb="3">
      <t>シチョウソン</t>
    </rPh>
    <rPh sb="4" eb="7">
      <t>ジチタイ</t>
    </rPh>
    <phoneticPr fontId="2"/>
  </si>
  <si>
    <t>埋立</t>
    <rPh sb="0" eb="2">
      <t>ウメタテ</t>
    </rPh>
    <phoneticPr fontId="2"/>
  </si>
  <si>
    <t>自社中間処理後</t>
    <rPh sb="0" eb="2">
      <t>ジシャ</t>
    </rPh>
    <rPh sb="2" eb="4">
      <t>チュウカン</t>
    </rPh>
    <rPh sb="4" eb="6">
      <t>ショリ</t>
    </rPh>
    <rPh sb="6" eb="7">
      <t>ゴ</t>
    </rPh>
    <phoneticPr fontId="2"/>
  </si>
  <si>
    <t>　清掃工場・リサイクル施設</t>
    <rPh sb="1" eb="3">
      <t>セイソウ</t>
    </rPh>
    <rPh sb="3" eb="5">
      <t>コウジョウ</t>
    </rPh>
    <rPh sb="11" eb="13">
      <t>シセツ</t>
    </rPh>
    <phoneticPr fontId="2"/>
  </si>
  <si>
    <t>※調査対象外</t>
    <rPh sb="1" eb="3">
      <t>チョウサ</t>
    </rPh>
    <rPh sb="3" eb="5">
      <t>タイショウ</t>
    </rPh>
    <rPh sb="5" eb="6">
      <t>ガイ</t>
    </rPh>
    <phoneticPr fontId="2"/>
  </si>
  <si>
    <t>再利用　　　　自社保管</t>
    <rPh sb="0" eb="3">
      <t>サイリヨウ</t>
    </rPh>
    <rPh sb="7" eb="9">
      <t>ジシャ</t>
    </rPh>
    <rPh sb="9" eb="11">
      <t>ホカン</t>
    </rPh>
    <phoneticPr fontId="2"/>
  </si>
  <si>
    <t>自社埋立</t>
    <rPh sb="0" eb="2">
      <t>ジシャ</t>
    </rPh>
    <rPh sb="2" eb="4">
      <t>ウメタテ</t>
    </rPh>
    <phoneticPr fontId="2"/>
  </si>
  <si>
    <t>産業廃棄物実態調査票（その２）の記入上の注意事項</t>
  </si>
  <si>
    <t>重量換算表（水銀使用製品産業廃棄物を除く）</t>
    <rPh sb="0" eb="2">
      <t>ジュウリョウ</t>
    </rPh>
    <rPh sb="2" eb="4">
      <t>カンサン</t>
    </rPh>
    <rPh sb="4" eb="5">
      <t>ヒョウ</t>
    </rPh>
    <rPh sb="6" eb="17">
      <t>スイギンシヨウセイヒンサンギョウハイキブツ</t>
    </rPh>
    <rPh sb="18" eb="19">
      <t>ノゾ</t>
    </rPh>
    <phoneticPr fontId="2"/>
  </si>
  <si>
    <t>燃え殻</t>
    <rPh sb="0" eb="1">
      <t>モ</t>
    </rPh>
    <rPh sb="2" eb="3">
      <t>ガラ</t>
    </rPh>
    <phoneticPr fontId="2"/>
  </si>
  <si>
    <t>がれき類</t>
    <rPh sb="3" eb="4">
      <t>ルイ</t>
    </rPh>
    <phoneticPr fontId="2"/>
  </si>
  <si>
    <t>動物のふん尿</t>
    <rPh sb="0" eb="2">
      <t>ドウブツ</t>
    </rPh>
    <rPh sb="5" eb="6">
      <t>ニョウ</t>
    </rPh>
    <phoneticPr fontId="2"/>
  </si>
  <si>
    <t>廃油</t>
    <rPh sb="0" eb="2">
      <t>ハイユ</t>
    </rPh>
    <phoneticPr fontId="2"/>
  </si>
  <si>
    <t>動物の死体</t>
    <rPh sb="0" eb="2">
      <t>ドウブツ</t>
    </rPh>
    <rPh sb="3" eb="5">
      <t>シタイ</t>
    </rPh>
    <phoneticPr fontId="2"/>
  </si>
  <si>
    <t>廃酸</t>
    <rPh sb="0" eb="2">
      <t>ハイサン</t>
    </rPh>
    <phoneticPr fontId="2"/>
  </si>
  <si>
    <t>廃アルカリ</t>
    <rPh sb="0" eb="1">
      <t>ハイ</t>
    </rPh>
    <phoneticPr fontId="2"/>
  </si>
  <si>
    <t>建設混合廃棄物</t>
    <rPh sb="0" eb="2">
      <t>ケンセツ</t>
    </rPh>
    <rPh sb="2" eb="4">
      <t>コンゴウ</t>
    </rPh>
    <rPh sb="4" eb="7">
      <t>ハイキブツ</t>
    </rPh>
    <phoneticPr fontId="2"/>
  </si>
  <si>
    <t>シュレッダーダスト</t>
    <phoneticPr fontId="2"/>
  </si>
  <si>
    <t>繊維くず</t>
    <rPh sb="0" eb="2">
      <t>センイ</t>
    </rPh>
    <phoneticPr fontId="2"/>
  </si>
  <si>
    <t>廃自動車</t>
    <rPh sb="0" eb="1">
      <t>ハイ</t>
    </rPh>
    <rPh sb="1" eb="4">
      <t>ジドウシャ</t>
    </rPh>
    <phoneticPr fontId="2"/>
  </si>
  <si>
    <t>動植物性残さ</t>
    <rPh sb="0" eb="3">
      <t>ドウショクブツ</t>
    </rPh>
    <rPh sb="3" eb="4">
      <t>セイ</t>
    </rPh>
    <rPh sb="4" eb="5">
      <t>ザン</t>
    </rPh>
    <phoneticPr fontId="2"/>
  </si>
  <si>
    <t>廃電気機械器具</t>
    <rPh sb="0" eb="1">
      <t>ハイ</t>
    </rPh>
    <rPh sb="1" eb="3">
      <t>デンキ</t>
    </rPh>
    <rPh sb="3" eb="5">
      <t>キカイ</t>
    </rPh>
    <rPh sb="5" eb="7">
      <t>キグ</t>
    </rPh>
    <phoneticPr fontId="2"/>
  </si>
  <si>
    <t>動物系固形不要物</t>
    <rPh sb="0" eb="2">
      <t>ドウブツ</t>
    </rPh>
    <rPh sb="2" eb="3">
      <t>ケイ</t>
    </rPh>
    <rPh sb="3" eb="5">
      <t>コケイ</t>
    </rPh>
    <rPh sb="5" eb="7">
      <t>フヨウ</t>
    </rPh>
    <rPh sb="7" eb="8">
      <t>ブツ</t>
    </rPh>
    <phoneticPr fontId="2"/>
  </si>
  <si>
    <t>廃電池類</t>
    <rPh sb="0" eb="1">
      <t>ハイ</t>
    </rPh>
    <rPh sb="1" eb="3">
      <t>デンチ</t>
    </rPh>
    <rPh sb="3" eb="4">
      <t>ルイ</t>
    </rPh>
    <phoneticPr fontId="2"/>
  </si>
  <si>
    <t>ゴムくず</t>
    <phoneticPr fontId="2"/>
  </si>
  <si>
    <t>複合材</t>
    <rPh sb="0" eb="3">
      <t>フクゴウザイ</t>
    </rPh>
    <phoneticPr fontId="2"/>
  </si>
  <si>
    <t>感染性産業廃棄物</t>
    <rPh sb="0" eb="3">
      <t>カンセンセイ</t>
    </rPh>
    <rPh sb="3" eb="5">
      <t>サンギョウ</t>
    </rPh>
    <rPh sb="5" eb="8">
      <t>ハイキブツ</t>
    </rPh>
    <phoneticPr fontId="2"/>
  </si>
  <si>
    <t>ガラスくず、コンクリートくず、陶磁器くず</t>
    <rPh sb="15" eb="18">
      <t>トウジキ</t>
    </rPh>
    <phoneticPr fontId="2"/>
  </si>
  <si>
    <t>廃ＰＣＢ類</t>
    <rPh sb="0" eb="1">
      <t>ハイ</t>
    </rPh>
    <rPh sb="4" eb="5">
      <t>ルイ</t>
    </rPh>
    <phoneticPr fontId="2"/>
  </si>
  <si>
    <t>鉱さい</t>
    <rPh sb="0" eb="1">
      <t>コウ</t>
    </rPh>
    <phoneticPr fontId="2"/>
  </si>
  <si>
    <t>廃石綿類</t>
    <rPh sb="0" eb="1">
      <t>ハイ</t>
    </rPh>
    <rPh sb="1" eb="3">
      <t>イシワタ</t>
    </rPh>
    <rPh sb="3" eb="4">
      <t>ルイ</t>
    </rPh>
    <phoneticPr fontId="2"/>
  </si>
  <si>
    <t>重量換算表（水銀使用製品産業廃棄物等）</t>
    <rPh sb="6" eb="17">
      <t>スイギンシヨウセイヒンサンギョウハイキブツ</t>
    </rPh>
    <rPh sb="17" eb="18">
      <t>トウ</t>
    </rPh>
    <phoneticPr fontId="2"/>
  </si>
  <si>
    <t>電池類</t>
    <rPh sb="0" eb="2">
      <t>デンチ</t>
    </rPh>
    <rPh sb="2" eb="3">
      <t>ルイ</t>
    </rPh>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</si>
  <si>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</si>
  <si>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照明機器</t>
    <rPh sb="0" eb="2">
      <t>ショウメイ</t>
    </rPh>
    <rPh sb="2" eb="4">
      <t>キキ</t>
    </rPh>
    <phoneticPr fontId="2"/>
  </si>
  <si>
    <t>水銀回収義務付け製品(計測器)</t>
    <rPh sb="0" eb="2">
      <t>スイギン</t>
    </rPh>
    <rPh sb="2" eb="4">
      <t>カイシュウ</t>
    </rPh>
    <rPh sb="4" eb="6">
      <t>ギム</t>
    </rPh>
    <rPh sb="6" eb="7">
      <t>ヅ</t>
    </rPh>
    <rPh sb="8" eb="10">
      <t>セイヒン</t>
    </rPh>
    <rPh sb="11" eb="14">
      <t>ケイソクキ</t>
    </rPh>
    <phoneticPr fontId="2"/>
  </si>
  <si>
    <t>農薬・医薬品等</t>
    <rPh sb="0" eb="2">
      <t>ノウヤク</t>
    </rPh>
    <rPh sb="3" eb="6">
      <t>イヤクヒン</t>
    </rPh>
    <rPh sb="6" eb="7">
      <t>トウ</t>
    </rPh>
    <phoneticPr fontId="2"/>
  </si>
  <si>
    <t>廃水銀</t>
    <rPh sb="0" eb="1">
      <t>ハイ</t>
    </rPh>
    <rPh sb="1" eb="3">
      <t>スイギン</t>
    </rPh>
    <phoneticPr fontId="2"/>
  </si>
  <si>
    <t>有機性汚泥</t>
    <rPh sb="0" eb="3">
      <t>ユウキセイ</t>
    </rPh>
    <rPh sb="3" eb="5">
      <t>オデイ</t>
    </rPh>
    <phoneticPr fontId="2"/>
  </si>
  <si>
    <t>活性汚泥（余剰汚泥）、ビルピット汚泥、クリーニング廃水処理汚泥、グリストラップ、下水汚泥</t>
    <rPh sb="25" eb="27">
      <t>ハイスイ</t>
    </rPh>
    <rPh sb="27" eb="29">
      <t>ショリ</t>
    </rPh>
    <rPh sb="29" eb="31">
      <t>オデイ</t>
    </rPh>
    <rPh sb="40" eb="42">
      <t>ゲスイ</t>
    </rPh>
    <rPh sb="42" eb="44">
      <t>オデイ</t>
    </rPh>
    <phoneticPr fontId="2"/>
  </si>
  <si>
    <t>無機性汚泥</t>
    <rPh sb="0" eb="3">
      <t>ムキセイ</t>
    </rPh>
    <rPh sb="3" eb="5">
      <t>オデイ</t>
    </rPh>
    <phoneticPr fontId="2"/>
  </si>
  <si>
    <t>めっき汚泥、カーバイトかす、ガラス・金属研磨汚泥、廃顔料、洗車汚泥、建設汚泥、上水汚泥</t>
    <rPh sb="3" eb="5">
      <t>オデイ</t>
    </rPh>
    <rPh sb="18" eb="20">
      <t>キンゾク</t>
    </rPh>
    <rPh sb="20" eb="22">
      <t>ケンマ</t>
    </rPh>
    <rPh sb="22" eb="24">
      <t>オデイ</t>
    </rPh>
    <rPh sb="25" eb="26">
      <t>ハイ</t>
    </rPh>
    <rPh sb="26" eb="28">
      <t>ガンリョウ</t>
    </rPh>
    <rPh sb="39" eb="41">
      <t>ジョウスイ</t>
    </rPh>
    <rPh sb="41" eb="43">
      <t>オデイ</t>
    </rPh>
    <phoneticPr fontId="2"/>
  </si>
  <si>
    <t>１．産業廃棄物（特別管理産業廃棄物を除く）</t>
    <rPh sb="2" eb="4">
      <t>サンギョウ</t>
    </rPh>
    <rPh sb="4" eb="7">
      <t>ハイキブツ</t>
    </rPh>
    <rPh sb="18" eb="19">
      <t>ノゾ</t>
    </rPh>
    <phoneticPr fontId="2"/>
  </si>
  <si>
    <t>0100</t>
    <phoneticPr fontId="2"/>
  </si>
  <si>
    <t>焼却灰</t>
    <rPh sb="0" eb="3">
      <t>ショウキャクバイ</t>
    </rPh>
    <phoneticPr fontId="2"/>
  </si>
  <si>
    <t>0110</t>
    <phoneticPr fontId="2"/>
  </si>
  <si>
    <t>廃カーボン・活性炭</t>
    <rPh sb="0" eb="1">
      <t>ハイ</t>
    </rPh>
    <rPh sb="6" eb="9">
      <t>カッセイタン</t>
    </rPh>
    <phoneticPr fontId="2"/>
  </si>
  <si>
    <t>0120</t>
    <phoneticPr fontId="2"/>
  </si>
  <si>
    <t>汚泥(泥状のもの)</t>
    <rPh sb="0" eb="2">
      <t>オデイ</t>
    </rPh>
    <rPh sb="3" eb="5">
      <t>ドロジョウ</t>
    </rPh>
    <phoneticPr fontId="2"/>
  </si>
  <si>
    <t>0210</t>
    <phoneticPr fontId="2"/>
  </si>
  <si>
    <t>下水汚泥</t>
    <rPh sb="0" eb="2">
      <t>ゲスイ</t>
    </rPh>
    <rPh sb="2" eb="4">
      <t>オデイ</t>
    </rPh>
    <phoneticPr fontId="2"/>
  </si>
  <si>
    <t>0220</t>
    <phoneticPr fontId="2"/>
  </si>
  <si>
    <t>建設汚泥</t>
    <rPh sb="0" eb="2">
      <t>ケンセツ</t>
    </rPh>
    <rPh sb="2" eb="4">
      <t>オデイ</t>
    </rPh>
    <phoneticPr fontId="2"/>
  </si>
  <si>
    <t>0221</t>
    <phoneticPr fontId="2"/>
  </si>
  <si>
    <t>上水汚泥</t>
    <rPh sb="0" eb="2">
      <t>ジョウスイ</t>
    </rPh>
    <rPh sb="2" eb="4">
      <t>オデイ</t>
    </rPh>
    <phoneticPr fontId="2"/>
  </si>
  <si>
    <t>一般廃油</t>
    <rPh sb="0" eb="2">
      <t>イッパン</t>
    </rPh>
    <rPh sb="2" eb="4">
      <t>ハイユ</t>
    </rPh>
    <phoneticPr fontId="2"/>
  </si>
  <si>
    <t>0310</t>
    <phoneticPr fontId="2"/>
  </si>
  <si>
    <t>鉱物性油</t>
    <rPh sb="0" eb="3">
      <t>コウブツセイ</t>
    </rPh>
    <rPh sb="3" eb="4">
      <t>ユ</t>
    </rPh>
    <phoneticPr fontId="2"/>
  </si>
  <si>
    <t>動植物性油</t>
    <rPh sb="0" eb="4">
      <t>ドウショクブツセイ</t>
    </rPh>
    <rPh sb="4" eb="5">
      <t>ユ</t>
    </rPh>
    <phoneticPr fontId="2"/>
  </si>
  <si>
    <t>0312</t>
    <phoneticPr fontId="2"/>
  </si>
  <si>
    <t>廃溶剤</t>
    <rPh sb="0" eb="3">
      <t>ハイヨウザイ</t>
    </rPh>
    <phoneticPr fontId="2"/>
  </si>
  <si>
    <t>固形油</t>
    <rPh sb="0" eb="2">
      <t>コケイ</t>
    </rPh>
    <rPh sb="2" eb="3">
      <t>ユ</t>
    </rPh>
    <phoneticPr fontId="2"/>
  </si>
  <si>
    <t>油でい</t>
    <rPh sb="0" eb="1">
      <t>ユ</t>
    </rPh>
    <phoneticPr fontId="2"/>
  </si>
  <si>
    <t>油付着物等</t>
    <rPh sb="0" eb="1">
      <t>ユ</t>
    </rPh>
    <rPh sb="1" eb="4">
      <t>フチャクブツ</t>
    </rPh>
    <rPh sb="4" eb="5">
      <t>ナド</t>
    </rPh>
    <phoneticPr fontId="2"/>
  </si>
  <si>
    <t>0400</t>
    <phoneticPr fontId="2"/>
  </si>
  <si>
    <t>写真定着廃液</t>
    <rPh sb="0" eb="2">
      <t>シャシン</t>
    </rPh>
    <rPh sb="2" eb="4">
      <t>テイチャク</t>
    </rPh>
    <rPh sb="4" eb="6">
      <t>ハイエキ</t>
    </rPh>
    <phoneticPr fontId="2"/>
  </si>
  <si>
    <t>0500</t>
    <phoneticPr fontId="2"/>
  </si>
  <si>
    <t>写真現像廃液</t>
    <rPh sb="0" eb="2">
      <t>シャシン</t>
    </rPh>
    <rPh sb="2" eb="6">
      <t>ゲンゾウエキ</t>
    </rPh>
    <phoneticPr fontId="2"/>
  </si>
  <si>
    <t>0600</t>
    <phoneticPr fontId="2"/>
  </si>
  <si>
    <t>廃タイヤ</t>
    <rPh sb="0" eb="1">
      <t>ハイ</t>
    </rPh>
    <phoneticPr fontId="2"/>
  </si>
  <si>
    <t>0601</t>
    <phoneticPr fontId="2"/>
  </si>
  <si>
    <t>自動車用プラスチックバンパー</t>
    <rPh sb="0" eb="4">
      <t>ジドウシャヨウ</t>
    </rPh>
    <phoneticPr fontId="2"/>
  </si>
  <si>
    <t>0602</t>
    <phoneticPr fontId="2"/>
  </si>
  <si>
    <t>廃農業用ビニール</t>
    <rPh sb="0" eb="1">
      <t>ハイ</t>
    </rPh>
    <rPh sb="1" eb="4">
      <t>ノウギョウヨウ</t>
    </rPh>
    <phoneticPr fontId="2"/>
  </si>
  <si>
    <t>0603</t>
    <phoneticPr fontId="2"/>
  </si>
  <si>
    <t>プラスチック製廃容器包装</t>
    <rPh sb="6" eb="7">
      <t>セイ</t>
    </rPh>
    <rPh sb="7" eb="8">
      <t>ハイ</t>
    </rPh>
    <rPh sb="8" eb="10">
      <t>ヨウキ</t>
    </rPh>
    <rPh sb="10" eb="12">
      <t>ホウソウ</t>
    </rPh>
    <phoneticPr fontId="2"/>
  </si>
  <si>
    <t>0604</t>
    <phoneticPr fontId="2"/>
  </si>
  <si>
    <t>発泡スチロール</t>
    <rPh sb="0" eb="2">
      <t>ハッポウ</t>
    </rPh>
    <phoneticPr fontId="2"/>
  </si>
  <si>
    <t>0605</t>
    <phoneticPr fontId="2"/>
  </si>
  <si>
    <t>発泡ウレタン</t>
    <rPh sb="0" eb="2">
      <t>ハッポウ</t>
    </rPh>
    <phoneticPr fontId="2"/>
  </si>
  <si>
    <t>0606</t>
    <phoneticPr fontId="2"/>
  </si>
  <si>
    <t>発泡ポリスチレン</t>
    <rPh sb="0" eb="2">
      <t>ハッポウ</t>
    </rPh>
    <phoneticPr fontId="2"/>
  </si>
  <si>
    <t>0607</t>
    <phoneticPr fontId="2"/>
  </si>
  <si>
    <t>0608</t>
    <phoneticPr fontId="2"/>
  </si>
  <si>
    <r>
      <t>紙くず　</t>
    </r>
    <r>
      <rPr>
        <sz val="8"/>
        <rFont val="HG丸ｺﾞｼｯｸM-PRO"/>
        <family val="3"/>
        <charset val="128"/>
      </rPr>
      <t/>
    </r>
    <rPh sb="0" eb="1">
      <t>カミ</t>
    </rPh>
    <phoneticPr fontId="2"/>
  </si>
  <si>
    <t>0700</t>
    <phoneticPr fontId="2"/>
  </si>
  <si>
    <t>0710</t>
    <phoneticPr fontId="2"/>
  </si>
  <si>
    <t>ダンボール</t>
    <phoneticPr fontId="2"/>
  </si>
  <si>
    <t>0711</t>
    <phoneticPr fontId="2"/>
  </si>
  <si>
    <t>木くず　</t>
    <rPh sb="0" eb="1">
      <t>キ</t>
    </rPh>
    <phoneticPr fontId="2"/>
  </si>
  <si>
    <t>0800</t>
    <phoneticPr fontId="2"/>
  </si>
  <si>
    <t>0810</t>
    <phoneticPr fontId="2"/>
  </si>
  <si>
    <t>伐採材・抜根材</t>
    <rPh sb="0" eb="2">
      <t>バッサイ</t>
    </rPh>
    <rPh sb="2" eb="3">
      <t>ザイ</t>
    </rPh>
    <rPh sb="4" eb="6">
      <t>バッコン</t>
    </rPh>
    <rPh sb="6" eb="7">
      <t>ザイ</t>
    </rPh>
    <phoneticPr fontId="2"/>
  </si>
  <si>
    <t>0811</t>
    <phoneticPr fontId="2"/>
  </si>
  <si>
    <t>繊維くず（天然繊維くず）</t>
    <rPh sb="0" eb="1">
      <t>カヨワ</t>
    </rPh>
    <rPh sb="1" eb="2">
      <t>ツナ</t>
    </rPh>
    <rPh sb="5" eb="7">
      <t>テンネン</t>
    </rPh>
    <rPh sb="7" eb="9">
      <t>センイ</t>
    </rPh>
    <phoneticPr fontId="2"/>
  </si>
  <si>
    <t>建設工事の繊維くず</t>
    <rPh sb="0" eb="2">
      <t>ケンセツ</t>
    </rPh>
    <rPh sb="2" eb="4">
      <t>コウジ</t>
    </rPh>
    <rPh sb="5" eb="7">
      <t>センイ</t>
    </rPh>
    <phoneticPr fontId="2"/>
  </si>
  <si>
    <t>0910</t>
    <phoneticPr fontId="2"/>
  </si>
  <si>
    <t>動・植物性残さ</t>
    <rPh sb="0" eb="1">
      <t>ドウ</t>
    </rPh>
    <rPh sb="2" eb="4">
      <t>ショクブツ</t>
    </rPh>
    <rPh sb="4" eb="5">
      <t>セイ</t>
    </rPh>
    <rPh sb="5" eb="6">
      <t>ザン</t>
    </rPh>
    <phoneticPr fontId="2"/>
  </si>
  <si>
    <t>動物系固形不要物</t>
    <rPh sb="0" eb="2">
      <t>ドウブツ</t>
    </rPh>
    <rPh sb="2" eb="3">
      <t>ケイ</t>
    </rPh>
    <rPh sb="3" eb="5">
      <t>コケイ</t>
    </rPh>
    <rPh sb="5" eb="8">
      <t>フヨウブツ</t>
    </rPh>
    <phoneticPr fontId="2"/>
  </si>
  <si>
    <t>ゴムくず（天然ゴムくず）</t>
    <rPh sb="5" eb="7">
      <t>テンネン</t>
    </rPh>
    <phoneticPr fontId="2"/>
  </si>
  <si>
    <t>鉛製の管又は板</t>
    <rPh sb="0" eb="1">
      <t>ナマリ</t>
    </rPh>
    <rPh sb="1" eb="2">
      <t>セイ</t>
    </rPh>
    <rPh sb="3" eb="4">
      <t>カン</t>
    </rPh>
    <rPh sb="4" eb="5">
      <t>マタ</t>
    </rPh>
    <rPh sb="6" eb="7">
      <t>イタ</t>
    </rPh>
    <phoneticPr fontId="80"/>
  </si>
  <si>
    <t>電線くず</t>
    <rPh sb="0" eb="2">
      <t>デンセン</t>
    </rPh>
    <phoneticPr fontId="80"/>
  </si>
  <si>
    <t>ガラスくず、コンクリートくず及び陶磁器くず</t>
    <rPh sb="14" eb="15">
      <t>オヨ</t>
    </rPh>
    <rPh sb="16" eb="19">
      <t>トウジキ</t>
    </rPh>
    <phoneticPr fontId="2"/>
  </si>
  <si>
    <t>カレット</t>
    <phoneticPr fontId="2"/>
  </si>
  <si>
    <t>廃ブラウン管（側面部）</t>
    <rPh sb="0" eb="1">
      <t>ハイ</t>
    </rPh>
    <rPh sb="5" eb="6">
      <t>カン</t>
    </rPh>
    <rPh sb="7" eb="9">
      <t>ソクメン</t>
    </rPh>
    <rPh sb="9" eb="10">
      <t>ブ</t>
    </rPh>
    <phoneticPr fontId="80"/>
  </si>
  <si>
    <t>ガラス製廃容器包装</t>
    <rPh sb="3" eb="4">
      <t>セイ</t>
    </rPh>
    <rPh sb="4" eb="5">
      <t>ハイ</t>
    </rPh>
    <rPh sb="5" eb="7">
      <t>ヨウキ</t>
    </rPh>
    <rPh sb="7" eb="9">
      <t>ホウソウ</t>
    </rPh>
    <phoneticPr fontId="80"/>
  </si>
  <si>
    <t>ロックウール</t>
  </si>
  <si>
    <t>石綿（非飛散性）</t>
    <rPh sb="0" eb="2">
      <t>イシワタ</t>
    </rPh>
    <rPh sb="3" eb="4">
      <t>ヒ</t>
    </rPh>
    <rPh sb="4" eb="6">
      <t>ヒサン</t>
    </rPh>
    <rPh sb="6" eb="7">
      <t>セイ</t>
    </rPh>
    <phoneticPr fontId="80"/>
  </si>
  <si>
    <t>グラスウール</t>
  </si>
  <si>
    <t>岩綿吸音板</t>
    <rPh sb="0" eb="5">
      <t>ガンメンキュウオンバン</t>
    </rPh>
    <phoneticPr fontId="80"/>
  </si>
  <si>
    <t>陶磁器くず</t>
    <rPh sb="0" eb="3">
      <t>トウジキ</t>
    </rPh>
    <phoneticPr fontId="2"/>
  </si>
  <si>
    <t>石膏ボード</t>
    <rPh sb="0" eb="2">
      <t>セッコウ</t>
    </rPh>
    <phoneticPr fontId="2"/>
  </si>
  <si>
    <t>ＡＬＣ（軽量気泡コンクリート）</t>
    <rPh sb="4" eb="6">
      <t>ケイリョウ</t>
    </rPh>
    <rPh sb="6" eb="8">
      <t>キホウ</t>
    </rPh>
    <phoneticPr fontId="80"/>
  </si>
  <si>
    <t>鉱さい</t>
    <rPh sb="0" eb="1">
      <t>コウサイ</t>
    </rPh>
    <phoneticPr fontId="2"/>
  </si>
  <si>
    <t>スラグ</t>
    <phoneticPr fontId="2"/>
  </si>
  <si>
    <t>コンクリート破片</t>
    <rPh sb="6" eb="8">
      <t>ハヘン</t>
    </rPh>
    <phoneticPr fontId="2"/>
  </si>
  <si>
    <t>アスファルト・コンクリート破片</t>
    <rPh sb="13" eb="15">
      <t>ハヘン</t>
    </rPh>
    <phoneticPr fontId="2"/>
  </si>
  <si>
    <t>動物のふん尿（畜産農業から排出されたもの）</t>
    <rPh sb="0" eb="2">
      <t>ドウブツ</t>
    </rPh>
    <rPh sb="3" eb="6">
      <t>フンニョウ</t>
    </rPh>
    <rPh sb="7" eb="9">
      <t>チクサン</t>
    </rPh>
    <rPh sb="9" eb="11">
      <t>ノウギョウ</t>
    </rPh>
    <rPh sb="13" eb="15">
      <t>ハイシュツ</t>
    </rPh>
    <phoneticPr fontId="2"/>
  </si>
  <si>
    <t>動物の死体（畜産農業から排出されたもの）</t>
    <rPh sb="0" eb="2">
      <t>ドウブツ</t>
    </rPh>
    <rPh sb="3" eb="5">
      <t>シタイ</t>
    </rPh>
    <rPh sb="6" eb="8">
      <t>チクサン</t>
    </rPh>
    <rPh sb="8" eb="10">
      <t>ノウギョウ</t>
    </rPh>
    <rPh sb="12" eb="14">
      <t>ハイシュツ</t>
    </rPh>
    <phoneticPr fontId="2"/>
  </si>
  <si>
    <t>ばいじん（工場の排ガスを処理して得られるばいじん）</t>
    <rPh sb="5" eb="7">
      <t>コウジョウ</t>
    </rPh>
    <rPh sb="8" eb="9">
      <t>ハイ</t>
    </rPh>
    <rPh sb="12" eb="14">
      <t>ショリ</t>
    </rPh>
    <rPh sb="16" eb="17">
      <t>エ</t>
    </rPh>
    <phoneticPr fontId="2"/>
  </si>
  <si>
    <t>2000</t>
    <phoneticPr fontId="2"/>
  </si>
  <si>
    <t>安定型建設混合廃棄物</t>
    <rPh sb="0" eb="10">
      <t>アンテイガタケンセツコンゴウハイキブツ</t>
    </rPh>
    <phoneticPr fontId="2"/>
  </si>
  <si>
    <t>2010</t>
    <phoneticPr fontId="2"/>
  </si>
  <si>
    <t>管理型建設混合廃棄物</t>
    <rPh sb="0" eb="3">
      <t>カンリガタ</t>
    </rPh>
    <rPh sb="3" eb="5">
      <t>ケンセツ</t>
    </rPh>
    <rPh sb="5" eb="7">
      <t>コンゴウ</t>
    </rPh>
    <rPh sb="7" eb="10">
      <t>ハイキブツ</t>
    </rPh>
    <phoneticPr fontId="2"/>
  </si>
  <si>
    <t>2020</t>
    <phoneticPr fontId="2"/>
  </si>
  <si>
    <t>安定型混合廃棄物</t>
    <rPh sb="0" eb="2">
      <t>アンテイ</t>
    </rPh>
    <rPh sb="2" eb="3">
      <t>ガタ</t>
    </rPh>
    <rPh sb="3" eb="5">
      <t>コンゴウ</t>
    </rPh>
    <rPh sb="5" eb="8">
      <t>ハイキブツ</t>
    </rPh>
    <phoneticPr fontId="2"/>
  </si>
  <si>
    <t>石綿含有産業廃棄物</t>
    <rPh sb="0" eb="2">
      <t>イシワタ</t>
    </rPh>
    <rPh sb="2" eb="4">
      <t>ガンユウ</t>
    </rPh>
    <rPh sb="4" eb="6">
      <t>サンギョウ</t>
    </rPh>
    <rPh sb="6" eb="9">
      <t>ハイキブツ</t>
    </rPh>
    <phoneticPr fontId="80"/>
  </si>
  <si>
    <t>建設混合廃棄物</t>
    <rPh sb="0" eb="2">
      <t>ケンセツ</t>
    </rPh>
    <rPh sb="2" eb="4">
      <t>コンゴウ</t>
    </rPh>
    <rPh sb="4" eb="7">
      <t>ハイキブツ</t>
    </rPh>
    <phoneticPr fontId="80"/>
  </si>
  <si>
    <t>ガラスくず、コンクリートくず及び陶磁器くず</t>
    <rPh sb="14" eb="15">
      <t>オヨ</t>
    </rPh>
    <rPh sb="16" eb="19">
      <t>トウジキ</t>
    </rPh>
    <phoneticPr fontId="80"/>
  </si>
  <si>
    <t>廃プラスチック類</t>
    <rPh sb="0" eb="1">
      <t>ハイ</t>
    </rPh>
    <rPh sb="7" eb="8">
      <t>ルイ</t>
    </rPh>
    <phoneticPr fontId="80"/>
  </si>
  <si>
    <t>がれき類（工作物の新築、改築又は除去に伴って生じた不要物）</t>
    <rPh sb="3" eb="4">
      <t>ルイ</t>
    </rPh>
    <rPh sb="5" eb="8">
      <t>コウサクブツ</t>
    </rPh>
    <rPh sb="9" eb="11">
      <t>シンチク</t>
    </rPh>
    <rPh sb="12" eb="14">
      <t>カイチク</t>
    </rPh>
    <rPh sb="14" eb="15">
      <t>マタ</t>
    </rPh>
    <rPh sb="16" eb="18">
      <t>ジョキョ</t>
    </rPh>
    <rPh sb="19" eb="20">
      <t>トモナ</t>
    </rPh>
    <rPh sb="22" eb="23">
      <t>ショウ</t>
    </rPh>
    <rPh sb="25" eb="27">
      <t>フヨウ</t>
    </rPh>
    <rPh sb="27" eb="28">
      <t>ブツ</t>
    </rPh>
    <phoneticPr fontId="80"/>
  </si>
  <si>
    <t>紙くず</t>
    <rPh sb="0" eb="1">
      <t>カミ</t>
    </rPh>
    <phoneticPr fontId="80"/>
  </si>
  <si>
    <t>木くず</t>
    <rPh sb="0" eb="1">
      <t>キ</t>
    </rPh>
    <phoneticPr fontId="80"/>
  </si>
  <si>
    <t>繊維くず（天然繊維くず）</t>
    <rPh sb="0" eb="2">
      <t>センイ</t>
    </rPh>
    <rPh sb="5" eb="7">
      <t>テンネン</t>
    </rPh>
    <rPh sb="7" eb="9">
      <t>センイ</t>
    </rPh>
    <phoneticPr fontId="80"/>
  </si>
  <si>
    <t>２．特別管理産業廃棄物</t>
    <rPh sb="2" eb="4">
      <t>トクベツ</t>
    </rPh>
    <rPh sb="4" eb="6">
      <t>カンリ</t>
    </rPh>
    <rPh sb="6" eb="8">
      <t>サンギョウ</t>
    </rPh>
    <rPh sb="8" eb="11">
      <t>ハイキブツ</t>
    </rPh>
    <phoneticPr fontId="2"/>
  </si>
  <si>
    <t>燃えやすい廃油</t>
    <rPh sb="0" eb="1">
      <t>モ</t>
    </rPh>
    <rPh sb="5" eb="7">
      <t>ハイユ</t>
    </rPh>
    <phoneticPr fontId="2"/>
  </si>
  <si>
    <t>ｐＨ２．０以下の廃酸</t>
    <rPh sb="5" eb="7">
      <t>イカ</t>
    </rPh>
    <rPh sb="8" eb="10">
      <t>ハイサン</t>
    </rPh>
    <phoneticPr fontId="2"/>
  </si>
  <si>
    <t>ｐＨ１２．５以上の廃アルカリ</t>
    <rPh sb="6" eb="8">
      <t>イジョウ</t>
    </rPh>
    <rPh sb="9" eb="10">
      <t>ハイ</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</si>
  <si>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</si>
  <si>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</si>
  <si>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廃PCB・PCB汚染物・PCB処理物</t>
    <rPh sb="0" eb="1">
      <t>ハイ</t>
    </rPh>
    <rPh sb="8" eb="10">
      <t>オセン</t>
    </rPh>
    <rPh sb="10" eb="11">
      <t>ブツ</t>
    </rPh>
    <rPh sb="15" eb="17">
      <t>ショリ</t>
    </rPh>
    <rPh sb="17" eb="18">
      <t>ブツ</t>
    </rPh>
    <phoneticPr fontId="80"/>
  </si>
  <si>
    <t>廃石綿等（飛散性）</t>
    <rPh sb="0" eb="1">
      <t>ハイ</t>
    </rPh>
    <rPh sb="1" eb="3">
      <t>イシワタ</t>
    </rPh>
    <rPh sb="3" eb="4">
      <t>トウ</t>
    </rPh>
    <rPh sb="5" eb="7">
      <t>ヒサン</t>
    </rPh>
    <rPh sb="7" eb="8">
      <t>セイ</t>
    </rPh>
    <phoneticPr fontId="80"/>
  </si>
  <si>
    <t>指定下水汚泥</t>
    <rPh sb="0" eb="2">
      <t>シテイ</t>
    </rPh>
    <rPh sb="2" eb="4">
      <t>ゲスイ</t>
    </rPh>
    <rPh sb="4" eb="6">
      <t>オデイ</t>
    </rPh>
    <phoneticPr fontId="2"/>
  </si>
  <si>
    <t>鉱さい</t>
    <phoneticPr fontId="2"/>
  </si>
  <si>
    <t>7423</t>
    <phoneticPr fontId="2"/>
  </si>
  <si>
    <t>7424</t>
    <phoneticPr fontId="2"/>
  </si>
  <si>
    <t>7425</t>
    <phoneticPr fontId="2"/>
  </si>
  <si>
    <t>7426</t>
    <phoneticPr fontId="2"/>
  </si>
  <si>
    <t>7427</t>
    <phoneticPr fontId="2"/>
  </si>
  <si>
    <t>7428</t>
    <phoneticPr fontId="2"/>
  </si>
  <si>
    <t>３．水銀廃棄物</t>
    <rPh sb="2" eb="4">
      <t>スイギン</t>
    </rPh>
    <rPh sb="4" eb="7">
      <t>ハイキブツ</t>
    </rPh>
    <phoneticPr fontId="2"/>
  </si>
  <si>
    <t>水銀使用製品産業廃棄物</t>
    <rPh sb="0" eb="2">
      <t>スイギン</t>
    </rPh>
    <rPh sb="2" eb="4">
      <t>シヨウ</t>
    </rPh>
    <rPh sb="4" eb="6">
      <t>セイヒン</t>
    </rPh>
    <rPh sb="6" eb="8">
      <t>サンギョウ</t>
    </rPh>
    <rPh sb="8" eb="11">
      <t>ハイキブツ</t>
    </rPh>
    <phoneticPr fontId="2"/>
  </si>
  <si>
    <t>2510</t>
    <phoneticPr fontId="2"/>
  </si>
  <si>
    <t>照明機器
（放電ランプ・HIDランプ・蛍光灯）</t>
    <rPh sb="0" eb="2">
      <t>ショウメイ</t>
    </rPh>
    <rPh sb="2" eb="4">
      <t>キキ</t>
    </rPh>
    <rPh sb="6" eb="8">
      <t>ホウデン</t>
    </rPh>
    <rPh sb="19" eb="22">
      <t>ケイコウトウ</t>
    </rPh>
    <phoneticPr fontId="2"/>
  </si>
  <si>
    <t>2520</t>
    <phoneticPr fontId="2"/>
  </si>
  <si>
    <t>水銀の製剤、農薬・医薬品等</t>
    <rPh sb="0" eb="2">
      <t>スイギン</t>
    </rPh>
    <rPh sb="3" eb="5">
      <t>セイザイ</t>
    </rPh>
    <rPh sb="6" eb="8">
      <t>ノウヤク</t>
    </rPh>
    <rPh sb="9" eb="12">
      <t>イヤクヒン</t>
    </rPh>
    <rPh sb="12" eb="13">
      <t>トウ</t>
    </rPh>
    <phoneticPr fontId="2"/>
  </si>
  <si>
    <t>水銀回収義務付け製品（計測器以外）</t>
    <phoneticPr fontId="2"/>
  </si>
  <si>
    <t>水銀回収義務付け製品（計測器）</t>
    <phoneticPr fontId="2"/>
  </si>
  <si>
    <t>水銀含有ばいじん等</t>
    <rPh sb="0" eb="2">
      <t>スイギン</t>
    </rPh>
    <rPh sb="2" eb="4">
      <t>ガンユウ</t>
    </rPh>
    <rPh sb="8" eb="9">
      <t>トウ</t>
    </rPh>
    <phoneticPr fontId="2"/>
  </si>
  <si>
    <t>①廃棄物の名称</t>
    <rPh sb="1" eb="4">
      <t>ハイキブツ</t>
    </rPh>
    <rPh sb="5" eb="7">
      <t>メイショウ</t>
    </rPh>
    <phoneticPr fontId="2"/>
  </si>
  <si>
    <t>※ 記入欄が不足した場合は、調査票（その２-１）を使用してください。（廃棄物分類表の裏面）</t>
    <rPh sb="2" eb="5">
      <t>キニュウラン</t>
    </rPh>
    <rPh sb="6" eb="8">
      <t>フソク</t>
    </rPh>
    <rPh sb="10" eb="12">
      <t>バアイ</t>
    </rPh>
    <rPh sb="14" eb="17">
      <t>チョウサヒョウ</t>
    </rPh>
    <rPh sb="25" eb="27">
      <t>シヨウ</t>
    </rPh>
    <rPh sb="35" eb="38">
      <t>ハイキブツ</t>
    </rPh>
    <rPh sb="38" eb="40">
      <t>ブンルイ</t>
    </rPh>
    <rPh sb="40" eb="41">
      <t>ヒョウ</t>
    </rPh>
    <rPh sb="42" eb="44">
      <t>ウラメン</t>
    </rPh>
    <phoneticPr fontId="2"/>
  </si>
  <si>
    <t>-</t>
    <phoneticPr fontId="2"/>
  </si>
  <si>
    <t>形式</t>
    <rPh sb="0" eb="2">
      <t>ケイシキ</t>
    </rPh>
    <phoneticPr fontId="2"/>
  </si>
  <si>
    <t>No.</t>
    <phoneticPr fontId="2"/>
  </si>
  <si>
    <t>ERRORの場合は送付リストより特定</t>
    <rPh sb="6" eb="8">
      <t>バアイ</t>
    </rPh>
    <rPh sb="9" eb="11">
      <t>ソウフ</t>
    </rPh>
    <rPh sb="16" eb="18">
      <t>トクテイ</t>
    </rPh>
    <phoneticPr fontId="2"/>
  </si>
  <si>
    <r>
      <t>①</t>
    </r>
    <r>
      <rPr>
        <b/>
        <sz val="10"/>
        <rFont val="HG丸ｺﾞｼｯｸM-PRO"/>
        <family val="3"/>
        <charset val="128"/>
      </rPr>
      <t>廃棄物の名称</t>
    </r>
    <rPh sb="1" eb="4">
      <t>ハイキブツ</t>
    </rPh>
    <rPh sb="5" eb="7">
      <t>メイショウ</t>
    </rPh>
    <phoneticPr fontId="2"/>
  </si>
  <si>
    <t>⑩</t>
    <phoneticPr fontId="2"/>
  </si>
  <si>
    <t>処理後の
処分方法</t>
    <phoneticPr fontId="2"/>
  </si>
  <si>
    <t>再生処理業者又は最終処分業者の所在地等</t>
    <phoneticPr fontId="2"/>
  </si>
  <si>
    <t>処理後の　処分方法</t>
    <phoneticPr fontId="2"/>
  </si>
  <si>
    <t>県内の工事の年間の
元請完成工事件数
（出来高工事含む）を記入して
ください。</t>
    <rPh sb="0" eb="2">
      <t>ケンナイ</t>
    </rPh>
    <rPh sb="3" eb="5">
      <t>コウジ</t>
    </rPh>
    <rPh sb="6" eb="8">
      <t>ネンカン</t>
    </rPh>
    <rPh sb="10" eb="12">
      <t>モトウ</t>
    </rPh>
    <rPh sb="12" eb="14">
      <t>カンセイ</t>
    </rPh>
    <rPh sb="14" eb="16">
      <t>コウジ</t>
    </rPh>
    <rPh sb="16" eb="18">
      <t>ケンスウ</t>
    </rPh>
    <rPh sb="20" eb="23">
      <t>デキダカ</t>
    </rPh>
    <rPh sb="23" eb="25">
      <t>コウジ</t>
    </rPh>
    <rPh sb="25" eb="26">
      <t>フク</t>
    </rPh>
    <rPh sb="29" eb="31">
      <t>キニュウ</t>
    </rPh>
    <phoneticPr fontId="2"/>
  </si>
  <si>
    <t>県内工事の年間の元請完成工事高
（出来高工事含む）を記入してください。</t>
    <phoneticPr fontId="2"/>
  </si>
  <si>
    <t>※ 可燃ごみ等を自社で焼却処理した場合は、焼却前の種類（紙くず、木くず等）を記入してください。</t>
    <rPh sb="6" eb="7">
      <t>トウ</t>
    </rPh>
    <rPh sb="8" eb="10">
      <t>ジシャ</t>
    </rPh>
    <rPh sb="25" eb="27">
      <t>シュルイ</t>
    </rPh>
    <phoneticPr fontId="2"/>
  </si>
  <si>
    <t>※ 合成繊維は「廃プラスチック類」に分類されます。</t>
    <rPh sb="2" eb="4">
      <t>ゴウセイ</t>
    </rPh>
    <rPh sb="4" eb="6">
      <t>センイ</t>
    </rPh>
    <rPh sb="8" eb="9">
      <t>ハイ</t>
    </rPh>
    <rPh sb="15" eb="16">
      <t>ルイ</t>
    </rPh>
    <rPh sb="18" eb="20">
      <t>ブンルイ</t>
    </rPh>
    <phoneticPr fontId="2"/>
  </si>
  <si>
    <t>がれき類（工作物の新築、改築又は除去に伴うもの）</t>
    <rPh sb="3" eb="4">
      <t>ルイ</t>
    </rPh>
    <phoneticPr fontId="2"/>
  </si>
  <si>
    <r>
      <rPr>
        <sz val="11"/>
        <rFont val="HG丸ｺﾞｼｯｸM-PRO"/>
        <family val="3"/>
        <charset val="128"/>
      </rPr>
      <t>⓫</t>
    </r>
    <r>
      <rPr>
        <b/>
        <sz val="11"/>
        <rFont val="HG丸ｺﾞｼｯｸM-PRO"/>
        <family val="3"/>
        <charset val="128"/>
      </rPr>
      <t>資源化用途</t>
    </r>
    <rPh sb="1" eb="4">
      <t>シゲンカ</t>
    </rPh>
    <rPh sb="4" eb="6">
      <t>ヨウト</t>
    </rPh>
    <phoneticPr fontId="2"/>
  </si>
  <si>
    <t>　１０：鉄鋼原(材)料　　　　　　　 ６０：パルプ・紙又はその原(材)料</t>
    <rPh sb="4" eb="6">
      <t>テッコウ</t>
    </rPh>
    <rPh sb="6" eb="7">
      <t>バラ</t>
    </rPh>
    <rPh sb="8" eb="9">
      <t>ザイ</t>
    </rPh>
    <rPh sb="10" eb="11">
      <t>リョウ</t>
    </rPh>
    <phoneticPr fontId="2"/>
  </si>
  <si>
    <t>　２０：非鉄金属・貴金属原(材)料　 ７０：ガラス原(材)料</t>
    <rPh sb="4" eb="6">
      <t>ヒテツ</t>
    </rPh>
    <rPh sb="6" eb="8">
      <t>キンゾク</t>
    </rPh>
    <rPh sb="9" eb="12">
      <t>キキンゾク</t>
    </rPh>
    <rPh sb="12" eb="13">
      <t>バラ</t>
    </rPh>
    <rPh sb="14" eb="15">
      <t>ザイ</t>
    </rPh>
    <rPh sb="16" eb="17">
      <t>リョウ</t>
    </rPh>
    <phoneticPr fontId="2"/>
  </si>
  <si>
    <t>　３０：燃料又はその原(材)料　　　 ８０：プラスチック原(材)料</t>
    <rPh sb="4" eb="6">
      <t>ネンリョウ</t>
    </rPh>
    <rPh sb="6" eb="7">
      <t>マタ</t>
    </rPh>
    <rPh sb="10" eb="11">
      <t>バラ</t>
    </rPh>
    <rPh sb="12" eb="13">
      <t>ザイ</t>
    </rPh>
    <rPh sb="14" eb="15">
      <t>リョウ</t>
    </rPh>
    <phoneticPr fontId="2"/>
  </si>
  <si>
    <t>　４１：飼料又はその原(材)料　　　 ８１：再生タイヤ</t>
    <rPh sb="4" eb="6">
      <t>シリョウ</t>
    </rPh>
    <rPh sb="6" eb="7">
      <t>マタ</t>
    </rPh>
    <rPh sb="10" eb="11">
      <t>バラ</t>
    </rPh>
    <rPh sb="12" eb="13">
      <t>ザイ</t>
    </rPh>
    <rPh sb="14" eb="15">
      <t>リョウ</t>
    </rPh>
    <phoneticPr fontId="2"/>
  </si>
  <si>
    <t>　４２：肥料又はその原材(材)料　　 ９０：セメント原材料</t>
    <rPh sb="4" eb="6">
      <t>ヒリョウ</t>
    </rPh>
    <rPh sb="6" eb="7">
      <t>マタ</t>
    </rPh>
    <rPh sb="10" eb="11">
      <t>ゲン</t>
    </rPh>
    <rPh sb="11" eb="12">
      <t>ザイ</t>
    </rPh>
    <rPh sb="13" eb="14">
      <t>ザイ</t>
    </rPh>
    <rPh sb="15" eb="16">
      <t>リョウ</t>
    </rPh>
    <phoneticPr fontId="2"/>
  </si>
  <si>
    <t>　４３：土壌改良材又はその原(材)料 ９１：再生油・再生溶剤</t>
    <rPh sb="4" eb="6">
      <t>ドジョウ</t>
    </rPh>
    <rPh sb="6" eb="8">
      <t>カイリョウ</t>
    </rPh>
    <rPh sb="8" eb="9">
      <t>ザイ</t>
    </rPh>
    <rPh sb="9" eb="10">
      <t>マタ</t>
    </rPh>
    <rPh sb="13" eb="14">
      <t>バラ</t>
    </rPh>
    <rPh sb="15" eb="16">
      <t>ザイ</t>
    </rPh>
    <rPh sb="17" eb="18">
      <t>リョウ</t>
    </rPh>
    <phoneticPr fontId="2"/>
  </si>
  <si>
    <t>　５０：建設材料　　　　　　　　　９２：中和剤</t>
    <rPh sb="4" eb="6">
      <t>ケンセツ</t>
    </rPh>
    <rPh sb="6" eb="8">
      <t>ザイリョウ</t>
    </rPh>
    <phoneticPr fontId="2"/>
  </si>
  <si>
    <t>　５２：再生骨材・再生路盤材</t>
    <rPh sb="4" eb="6">
      <t>サイセイ</t>
    </rPh>
    <rPh sb="6" eb="7">
      <t>ホネ</t>
    </rPh>
    <rPh sb="7" eb="8">
      <t>ザイ</t>
    </rPh>
    <rPh sb="9" eb="11">
      <t>サイセイ</t>
    </rPh>
    <rPh sb="11" eb="14">
      <t>ロバンザイ</t>
    </rPh>
    <phoneticPr fontId="2"/>
  </si>
  <si>
    <t>　９８：その他</t>
    <rPh sb="6" eb="7">
      <t>タ</t>
    </rPh>
    <phoneticPr fontId="2"/>
  </si>
  <si>
    <t>　　　　具体的な用途を記入してください</t>
    <rPh sb="4" eb="7">
      <t>グタイテキ</t>
    </rPh>
    <rPh sb="8" eb="10">
      <t>ヨウト</t>
    </rPh>
    <rPh sb="11" eb="13">
      <t>キニュウ</t>
    </rPh>
    <phoneticPr fontId="2"/>
  </si>
  <si>
    <r>
      <rPr>
        <sz val="11"/>
        <rFont val="HG丸ｺﾞｼｯｸM-PRO"/>
        <family val="3"/>
        <charset val="128"/>
      </rPr>
      <t>❿</t>
    </r>
    <r>
      <rPr>
        <b/>
        <sz val="11"/>
        <rFont val="HG丸ｺﾞｼｯｸM-PRO"/>
        <family val="3"/>
        <charset val="128"/>
      </rPr>
      <t>処理後の処分方法</t>
    </r>
    <rPh sb="1" eb="3">
      <t>ショリ</t>
    </rPh>
    <rPh sb="3" eb="4">
      <t>ゴ</t>
    </rPh>
    <rPh sb="5" eb="7">
      <t>ショブン</t>
    </rPh>
    <rPh sb="7" eb="9">
      <t>ホウホウ</t>
    </rPh>
    <phoneticPr fontId="2"/>
  </si>
  <si>
    <t>　１：リサイクル（売却含む）</t>
    <rPh sb="9" eb="11">
      <t>バイキャク</t>
    </rPh>
    <rPh sb="11" eb="12">
      <t>フク</t>
    </rPh>
    <phoneticPr fontId="2"/>
  </si>
  <si>
    <t>　２：埋立処分</t>
    <rPh sb="3" eb="5">
      <t>ウメタテ</t>
    </rPh>
    <rPh sb="5" eb="7">
      <t>ショブン</t>
    </rPh>
    <phoneticPr fontId="2"/>
  </si>
  <si>
    <t>　３：海洋投入処分</t>
    <rPh sb="3" eb="5">
      <t>カイヨウ</t>
    </rPh>
    <rPh sb="5" eb="7">
      <t>トウニュウ</t>
    </rPh>
    <rPh sb="7" eb="9">
      <t>ショブン</t>
    </rPh>
    <phoneticPr fontId="2"/>
  </si>
  <si>
    <t>　※中間処理後の廃棄物の</t>
    <rPh sb="2" eb="4">
      <t>チュウカン</t>
    </rPh>
    <rPh sb="4" eb="6">
      <t>ショリ</t>
    </rPh>
    <rPh sb="6" eb="7">
      <t>ゴ</t>
    </rPh>
    <rPh sb="8" eb="11">
      <t>ハイキブツ</t>
    </rPh>
    <phoneticPr fontId="2"/>
  </si>
  <si>
    <t>　　処理方法が分からない</t>
    <rPh sb="7" eb="8">
      <t>ワ</t>
    </rPh>
    <phoneticPr fontId="2"/>
  </si>
  <si>
    <t>　　場合は、処理を委託した</t>
    <rPh sb="6" eb="8">
      <t>ショリ</t>
    </rPh>
    <rPh sb="9" eb="11">
      <t>イタク</t>
    </rPh>
    <phoneticPr fontId="2"/>
  </si>
  <si>
    <t>　　業者にお尋ねください。</t>
    <rPh sb="6" eb="7">
      <t>タズ</t>
    </rPh>
    <phoneticPr fontId="2"/>
  </si>
  <si>
    <t>　Ａ：焼却　　　　Ｊ：溶融</t>
    <rPh sb="3" eb="5">
      <t>ショウキャク</t>
    </rPh>
    <rPh sb="11" eb="13">
      <t>ヨウユウ</t>
    </rPh>
    <phoneticPr fontId="2"/>
  </si>
  <si>
    <t>　Ｂ：脱水　　　　Ｋ：切断</t>
    <rPh sb="3" eb="5">
      <t>ダッスイ</t>
    </rPh>
    <rPh sb="11" eb="13">
      <t>セツダン</t>
    </rPh>
    <phoneticPr fontId="2"/>
  </si>
  <si>
    <r>
      <t>　Ｃ：天日乾燥　　Ｌ：焼成</t>
    </r>
    <r>
      <rPr>
        <sz val="7"/>
        <rFont val="HG丸ｺﾞｼｯｸM-PRO"/>
        <family val="3"/>
        <charset val="128"/>
      </rPr>
      <t>（セメント原燃料化）</t>
    </r>
    <rPh sb="3" eb="5">
      <t>テンピ</t>
    </rPh>
    <rPh sb="5" eb="7">
      <t>カンソウ</t>
    </rPh>
    <rPh sb="11" eb="13">
      <t>ショウセイ</t>
    </rPh>
    <rPh sb="18" eb="21">
      <t>ゲンネンリョウ</t>
    </rPh>
    <rPh sb="21" eb="22">
      <t>カ</t>
    </rPh>
    <phoneticPr fontId="2"/>
  </si>
  <si>
    <t>　Ｄ：機械乾燥　　Ｍ：堆肥化</t>
    <rPh sb="3" eb="5">
      <t>キカイ</t>
    </rPh>
    <rPh sb="5" eb="7">
      <t>カンソウ</t>
    </rPh>
    <rPh sb="11" eb="14">
      <t>タイヒカ</t>
    </rPh>
    <phoneticPr fontId="2"/>
  </si>
  <si>
    <t>　Ｅ：油水分離　　Ｎ：銀回収</t>
    <rPh sb="3" eb="5">
      <t>ユスイ</t>
    </rPh>
    <rPh sb="5" eb="7">
      <t>ブンリ</t>
    </rPh>
    <rPh sb="11" eb="12">
      <t>ギン</t>
    </rPh>
    <rPh sb="12" eb="14">
      <t>カイシュウ</t>
    </rPh>
    <phoneticPr fontId="2"/>
  </si>
  <si>
    <t>　Ｆ：中和　　　　Ｏ：コンクリート固型化</t>
    <rPh sb="3" eb="5">
      <t>チュウワ</t>
    </rPh>
    <rPh sb="17" eb="20">
      <t>コケイカ</t>
    </rPh>
    <phoneticPr fontId="2"/>
  </si>
  <si>
    <t>　Ｇ：破砕　　　　Ｖ：濃縮</t>
    <rPh sb="3" eb="5">
      <t>ハサイ</t>
    </rPh>
    <rPh sb="11" eb="13">
      <t>ノウシュク</t>
    </rPh>
    <phoneticPr fontId="2"/>
  </si>
  <si>
    <t>　Ｈ：分級　　　　Ｗ：油化</t>
    <rPh sb="3" eb="5">
      <t>ブンキュウ</t>
    </rPh>
    <rPh sb="11" eb="13">
      <t>ユカ</t>
    </rPh>
    <phoneticPr fontId="2"/>
  </si>
  <si>
    <t>　Ｉ：圧縮</t>
    <rPh sb="3" eb="5">
      <t>アッシュク</t>
    </rPh>
    <phoneticPr fontId="2"/>
  </si>
  <si>
    <t>　Ｚ：その他</t>
    <rPh sb="5" eb="6">
      <t>タ</t>
    </rPh>
    <phoneticPr fontId="2"/>
  </si>
  <si>
    <t>　＜産業廃棄物処理業者等へ委託処理＞</t>
    <rPh sb="2" eb="4">
      <t>サンギョウ</t>
    </rPh>
    <rPh sb="4" eb="7">
      <t>ハイキブツ</t>
    </rPh>
    <rPh sb="7" eb="9">
      <t>ショリ</t>
    </rPh>
    <rPh sb="9" eb="11">
      <t>ギョウシャ</t>
    </rPh>
    <rPh sb="11" eb="12">
      <t>トウ</t>
    </rPh>
    <rPh sb="13" eb="15">
      <t>イタク</t>
    </rPh>
    <rPh sb="15" eb="17">
      <t>ショリ</t>
    </rPh>
    <phoneticPr fontId="2"/>
  </si>
  <si>
    <t>　　Ｑ１：自社の処分場で埋立処分した。</t>
    <rPh sb="5" eb="7">
      <t>ジシャ</t>
    </rPh>
    <rPh sb="8" eb="10">
      <t>ショブン</t>
    </rPh>
    <rPh sb="10" eb="11">
      <t>ジョウ</t>
    </rPh>
    <rPh sb="12" eb="14">
      <t>ウメタテ</t>
    </rPh>
    <rPh sb="14" eb="16">
      <t>ショブン</t>
    </rPh>
    <phoneticPr fontId="2"/>
  </si>
  <si>
    <t>　　Ｓ１：処理業者の処分場で直接埋立処分した。</t>
    <rPh sb="5" eb="7">
      <t>ショリ</t>
    </rPh>
    <rPh sb="7" eb="9">
      <t>ギョウシャ</t>
    </rPh>
    <rPh sb="10" eb="12">
      <t>ショブン</t>
    </rPh>
    <rPh sb="12" eb="13">
      <t>ジョウ</t>
    </rPh>
    <rPh sb="14" eb="16">
      <t>チョクセツ</t>
    </rPh>
    <rPh sb="16" eb="18">
      <t>ウメタテ</t>
    </rPh>
    <rPh sb="18" eb="20">
      <t>ショブン</t>
    </rPh>
    <phoneticPr fontId="2"/>
  </si>
  <si>
    <t>　　Ｖ１：有償売却できるものを自社で再利用した。</t>
    <rPh sb="5" eb="7">
      <t>ユウショウ</t>
    </rPh>
    <rPh sb="7" eb="9">
      <t>バイキャク</t>
    </rPh>
    <rPh sb="15" eb="17">
      <t>ジシャ</t>
    </rPh>
    <rPh sb="18" eb="21">
      <t>サイリヨウ</t>
    </rPh>
    <phoneticPr fontId="2"/>
  </si>
  <si>
    <t>　　Ｔ１：処理業者で直接海洋投入処分した。</t>
    <rPh sb="5" eb="7">
      <t>ショリ</t>
    </rPh>
    <rPh sb="7" eb="9">
      <t>ギョウシャ</t>
    </rPh>
    <rPh sb="10" eb="12">
      <t>チョクセツ</t>
    </rPh>
    <rPh sb="12" eb="14">
      <t>カイヨウ</t>
    </rPh>
    <rPh sb="14" eb="16">
      <t>トウニュウ</t>
    </rPh>
    <rPh sb="16" eb="18">
      <t>ショブン</t>
    </rPh>
    <phoneticPr fontId="2"/>
  </si>
  <si>
    <t>　　Ｖ２：有償売却できないものを自社で再利用</t>
    <rPh sb="5" eb="7">
      <t>ユウショウ</t>
    </rPh>
    <rPh sb="7" eb="9">
      <t>バイキャク</t>
    </rPh>
    <rPh sb="16" eb="18">
      <t>ジシャ</t>
    </rPh>
    <rPh sb="19" eb="22">
      <t>サイリヨウ</t>
    </rPh>
    <phoneticPr fontId="2"/>
  </si>
  <si>
    <t>　　Ｕ１：処理業者に中間処理（資源化・リサイクル含む）を</t>
    <rPh sb="5" eb="7">
      <t>ショリ</t>
    </rPh>
    <rPh sb="7" eb="9">
      <t>ギョウシャ</t>
    </rPh>
    <rPh sb="10" eb="12">
      <t>チュウカン</t>
    </rPh>
    <rPh sb="12" eb="14">
      <t>ショリ</t>
    </rPh>
    <rPh sb="15" eb="18">
      <t>シゲンカ</t>
    </rPh>
    <rPh sb="24" eb="25">
      <t>フク</t>
    </rPh>
    <phoneticPr fontId="2"/>
  </si>
  <si>
    <t>　　　　　した。</t>
    <phoneticPr fontId="2"/>
  </si>
  <si>
    <t>　　　　　委託した。</t>
    <rPh sb="5" eb="7">
      <t>イタク</t>
    </rPh>
    <phoneticPr fontId="2"/>
  </si>
  <si>
    <t>　　Ｗ１：売却（利益があった）した。</t>
    <rPh sb="5" eb="7">
      <t>バイキャク</t>
    </rPh>
    <rPh sb="8" eb="10">
      <t>リエキ</t>
    </rPh>
    <phoneticPr fontId="2"/>
  </si>
  <si>
    <t>　　Ｘ１：再生資源（商品）回収業者、あるいは納入業者、</t>
    <rPh sb="5" eb="7">
      <t>サイセイ</t>
    </rPh>
    <rPh sb="7" eb="9">
      <t>シゲン</t>
    </rPh>
    <rPh sb="10" eb="12">
      <t>ショウヒン</t>
    </rPh>
    <rPh sb="13" eb="15">
      <t>カイシュウ</t>
    </rPh>
    <rPh sb="15" eb="17">
      <t>ギョウシャ</t>
    </rPh>
    <rPh sb="22" eb="24">
      <t>ノウニュウ</t>
    </rPh>
    <rPh sb="24" eb="26">
      <t>ギョウシャ</t>
    </rPh>
    <phoneticPr fontId="2"/>
  </si>
  <si>
    <t>　　Ｚ１：自社で保管している。</t>
    <rPh sb="5" eb="7">
      <t>ジシャ</t>
    </rPh>
    <rPh sb="8" eb="10">
      <t>ホカン</t>
    </rPh>
    <phoneticPr fontId="2"/>
  </si>
  <si>
    <t>　　　　　関連企業等で再生処理した。</t>
    <rPh sb="11" eb="13">
      <t>サイセイ</t>
    </rPh>
    <rPh sb="13" eb="15">
      <t>ショリ</t>
    </rPh>
    <phoneticPr fontId="2"/>
  </si>
  <si>
    <t>　＜その他＞</t>
    <rPh sb="4" eb="5">
      <t>タ</t>
    </rPh>
    <phoneticPr fontId="2"/>
  </si>
  <si>
    <t>　　Ｒ１：市町村等の一般廃棄物処理場で直接埋立</t>
    <rPh sb="5" eb="8">
      <t>シチョウソン</t>
    </rPh>
    <rPh sb="8" eb="9">
      <t>トウ</t>
    </rPh>
    <rPh sb="10" eb="12">
      <t>イッパン</t>
    </rPh>
    <rPh sb="12" eb="15">
      <t>ハイキブツ</t>
    </rPh>
    <rPh sb="15" eb="18">
      <t>ショリジョウ</t>
    </rPh>
    <rPh sb="19" eb="21">
      <t>チョクセツ</t>
    </rPh>
    <rPh sb="21" eb="23">
      <t>ウメタテ</t>
    </rPh>
    <phoneticPr fontId="2"/>
  </si>
  <si>
    <t>　　Ｚ９：その他</t>
    <rPh sb="7" eb="8">
      <t>タ</t>
    </rPh>
    <phoneticPr fontId="2"/>
  </si>
  <si>
    <t>　　　　　処分した。</t>
    <phoneticPr fontId="2"/>
  </si>
  <si>
    <t>　　　　　具体的な処理方法を記入してください</t>
    <rPh sb="5" eb="8">
      <t>グタイテキ</t>
    </rPh>
    <rPh sb="9" eb="11">
      <t>ショリ</t>
    </rPh>
    <rPh sb="11" eb="13">
      <t>ホウホウ</t>
    </rPh>
    <rPh sb="14" eb="16">
      <t>キニュウ</t>
    </rPh>
    <phoneticPr fontId="2"/>
  </si>
  <si>
    <t>　　Ｒ５：市町村等の清掃工場で焼却処理した。</t>
    <rPh sb="5" eb="8">
      <t>シチョウソン</t>
    </rPh>
    <rPh sb="8" eb="9">
      <t>トウ</t>
    </rPh>
    <rPh sb="10" eb="12">
      <t>セイソウ</t>
    </rPh>
    <rPh sb="12" eb="14">
      <t>コウジョウ</t>
    </rPh>
    <rPh sb="15" eb="17">
      <t>ショウキャク</t>
    </rPh>
    <rPh sb="17" eb="19">
      <t>ショリ</t>
    </rPh>
    <phoneticPr fontId="2"/>
  </si>
  <si>
    <t>　　　　  （ごみ収集を含む）</t>
    <rPh sb="9" eb="11">
      <t>シュウシュウ</t>
    </rPh>
    <rPh sb="12" eb="13">
      <t>フク</t>
    </rPh>
    <phoneticPr fontId="2"/>
  </si>
  <si>
    <t>　　Ｒ６：市町村等のリサイクル施設で資源化・</t>
    <rPh sb="5" eb="8">
      <t>シチョウソン</t>
    </rPh>
    <rPh sb="8" eb="9">
      <t>トウ</t>
    </rPh>
    <rPh sb="15" eb="17">
      <t>シセツ</t>
    </rPh>
    <rPh sb="18" eb="21">
      <t>シゲンカ</t>
    </rPh>
    <phoneticPr fontId="2"/>
  </si>
  <si>
    <t>　　　　　リサイクルした。（ごみ収集を含む）</t>
    <rPh sb="16" eb="18">
      <t>シュウシュウ</t>
    </rPh>
    <rPh sb="19" eb="20">
      <t>フク</t>
    </rPh>
    <phoneticPr fontId="2"/>
  </si>
  <si>
    <t>　Ａ：焼却　　　　　Ｊ：溶融</t>
    <rPh sb="3" eb="5">
      <t>ショウキャク</t>
    </rPh>
    <rPh sb="12" eb="14">
      <t>ヨウユウ</t>
    </rPh>
    <phoneticPr fontId="2"/>
  </si>
  <si>
    <t>　Ｂ：脱水　　　　　Ｋ：切断</t>
    <rPh sb="3" eb="5">
      <t>ダッスイ</t>
    </rPh>
    <rPh sb="12" eb="14">
      <t>セツダン</t>
    </rPh>
    <phoneticPr fontId="2"/>
  </si>
  <si>
    <r>
      <t>　Ｃ：天日乾燥　　　Ｌ：焼成</t>
    </r>
    <r>
      <rPr>
        <sz val="8"/>
        <rFont val="HG丸ｺﾞｼｯｸM-PRO"/>
        <family val="3"/>
        <charset val="128"/>
      </rPr>
      <t>（セメント原燃料化）</t>
    </r>
    <rPh sb="3" eb="5">
      <t>テンピ</t>
    </rPh>
    <rPh sb="5" eb="7">
      <t>カンソウ</t>
    </rPh>
    <rPh sb="12" eb="14">
      <t>ショウセイ</t>
    </rPh>
    <rPh sb="19" eb="22">
      <t>ゲンネンリョウ</t>
    </rPh>
    <rPh sb="22" eb="23">
      <t>カ</t>
    </rPh>
    <phoneticPr fontId="2"/>
  </si>
  <si>
    <t>　Ｄ：機械乾燥　　　Ｍ：堆肥化</t>
    <rPh sb="3" eb="5">
      <t>キカイ</t>
    </rPh>
    <rPh sb="5" eb="7">
      <t>カンソウ</t>
    </rPh>
    <rPh sb="12" eb="15">
      <t>タイヒカ</t>
    </rPh>
    <phoneticPr fontId="2"/>
  </si>
  <si>
    <t>　Ｅ：油水分離　　　Ｎ：銀回収</t>
    <rPh sb="3" eb="5">
      <t>ユスイ</t>
    </rPh>
    <rPh sb="5" eb="7">
      <t>ブンリ</t>
    </rPh>
    <rPh sb="12" eb="13">
      <t>ギン</t>
    </rPh>
    <rPh sb="13" eb="15">
      <t>カイシュウ</t>
    </rPh>
    <phoneticPr fontId="2"/>
  </si>
  <si>
    <t>　Ｆ：中和　　　　　Ｏ：コンクリート固型化</t>
    <rPh sb="3" eb="5">
      <t>チュウワ</t>
    </rPh>
    <rPh sb="18" eb="21">
      <t>コケイカ</t>
    </rPh>
    <phoneticPr fontId="2"/>
  </si>
  <si>
    <t>　Ｇ：破砕　　　　　Ｖ：濃縮</t>
    <rPh sb="3" eb="5">
      <t>ハサイ</t>
    </rPh>
    <rPh sb="12" eb="14">
      <t>ノウシュク</t>
    </rPh>
    <phoneticPr fontId="2"/>
  </si>
  <si>
    <t>　Ｈ：分級　　　　　Ｗ：油化</t>
    <rPh sb="3" eb="5">
      <t>ブンキュウ</t>
    </rPh>
    <rPh sb="12" eb="14">
      <t>ユカ</t>
    </rPh>
    <phoneticPr fontId="2"/>
  </si>
  <si>
    <t>❺自社中間処理方法</t>
    <rPh sb="1" eb="3">
      <t>ジシャ</t>
    </rPh>
    <rPh sb="3" eb="5">
      <t>チュウカン</t>
    </rPh>
    <rPh sb="5" eb="7">
      <t>ショリ</t>
    </rPh>
    <rPh sb="7" eb="9">
      <t>ホウホウ</t>
    </rPh>
    <phoneticPr fontId="2"/>
  </si>
  <si>
    <r>
      <rPr>
        <sz val="11"/>
        <rFont val="HG丸ｺﾞｼｯｸM-PRO"/>
        <family val="3"/>
        <charset val="128"/>
      </rPr>
      <t>❾</t>
    </r>
    <r>
      <rPr>
        <b/>
        <sz val="11"/>
        <rFont val="HG丸ｺﾞｼｯｸM-PRO"/>
        <family val="3"/>
        <charset val="128"/>
      </rPr>
      <t>委託中間処理方法</t>
    </r>
    <rPh sb="1" eb="3">
      <t>イタク</t>
    </rPh>
    <rPh sb="3" eb="5">
      <t>チュウカン</t>
    </rPh>
    <rPh sb="5" eb="7">
      <t>ショリ</t>
    </rPh>
    <rPh sb="7" eb="9">
      <t>ホウホウ</t>
    </rPh>
    <phoneticPr fontId="2"/>
  </si>
  <si>
    <r>
      <rPr>
        <sz val="11"/>
        <rFont val="Segoe UI Symbol"/>
        <family val="3"/>
      </rPr>
      <t>❼</t>
    </r>
    <r>
      <rPr>
        <b/>
        <sz val="11"/>
        <rFont val="HG丸ｺﾞｼｯｸM-PRO"/>
        <family val="3"/>
        <charset val="128"/>
      </rPr>
      <t>処理・処分方法</t>
    </r>
    <rPh sb="1" eb="3">
      <t>ショリ</t>
    </rPh>
    <rPh sb="4" eb="6">
      <t>ショブン</t>
    </rPh>
    <rPh sb="6" eb="8">
      <t>ホウホウ</t>
    </rPh>
    <phoneticPr fontId="2"/>
  </si>
  <si>
    <t>元請工事の有無、発生の有無の記入欄にカーソルを合わせると、</t>
    <rPh sb="0" eb="2">
      <t>モトウケ</t>
    </rPh>
    <rPh sb="2" eb="4">
      <t>コウジ</t>
    </rPh>
    <rPh sb="5" eb="7">
      <t>ウム</t>
    </rPh>
    <rPh sb="8" eb="10">
      <t>ハッセイ</t>
    </rPh>
    <rPh sb="11" eb="13">
      <t>ウム</t>
    </rPh>
    <rPh sb="14" eb="16">
      <t>キニュウ</t>
    </rPh>
    <rPh sb="16" eb="17">
      <t>ラン</t>
    </rPh>
    <phoneticPr fontId="2"/>
  </si>
  <si>
    <t>●産業廃棄物とは</t>
  </si>
  <si>
    <r>
      <t>　
　●同じ種類の廃棄物でも中間処理方法や処分方法、委託処理先等が異なる場合は、「廃棄物の名称」の欄から行を分けて記入して
     ください。
　●</t>
    </r>
    <r>
      <rPr>
        <b/>
        <sz val="13"/>
        <rFont val="HG丸ｺﾞｼｯｸM-PRO"/>
        <family val="3"/>
        <charset val="128"/>
      </rPr>
      <t>委託処理について不明な点</t>
    </r>
    <r>
      <rPr>
        <sz val="12"/>
        <rFont val="HG丸ｺﾞｼｯｸM-PRO"/>
        <family val="3"/>
        <charset val="128"/>
      </rPr>
      <t>は、具体的な内容を</t>
    </r>
    <r>
      <rPr>
        <b/>
        <sz val="13"/>
        <rFont val="HG丸ｺﾞｼｯｸM-PRO"/>
        <family val="3"/>
        <charset val="128"/>
      </rPr>
      <t>業者に確認したうえで記入</t>
    </r>
    <r>
      <rPr>
        <sz val="12"/>
        <rFont val="HG丸ｺﾞｼｯｸM-PRO"/>
        <family val="3"/>
        <charset val="128"/>
      </rPr>
      <t>してください。</t>
    </r>
    <rPh sb="46" eb="49">
      <t>ハイキブツ</t>
    </rPh>
    <rPh sb="50" eb="52">
      <t>メイショウ</t>
    </rPh>
    <phoneticPr fontId="2"/>
  </si>
  <si>
    <r>
      <t xml:space="preserve">   
   ●</t>
    </r>
    <r>
      <rPr>
        <b/>
        <u/>
        <sz val="13"/>
        <rFont val="HG丸ｺﾞｼｯｸM-PRO"/>
        <family val="3"/>
        <charset val="128"/>
      </rPr>
      <t>自社で中間処理</t>
    </r>
    <r>
      <rPr>
        <sz val="12"/>
        <rFont val="HG丸ｺﾞｼｯｸM-PRO"/>
        <family val="3"/>
        <charset val="128"/>
      </rPr>
      <t>を行った場合、『発生した産業廃棄物の内容』には、「焼却」､「脱水」等の</t>
    </r>
    <r>
      <rPr>
        <b/>
        <u/>
        <sz val="13"/>
        <rFont val="HG丸ｺﾞｼｯｸM-PRO"/>
        <family val="3"/>
        <charset val="128"/>
      </rPr>
      <t>処理を行う前の名称と量</t>
    </r>
    <r>
      <rPr>
        <sz val="12"/>
        <rFont val="HG丸ｺﾞｼｯｸM-PRO"/>
        <family val="3"/>
        <charset val="128"/>
      </rPr>
      <t>をご記
      入ください。また、『自社で中間処理した内容』には、「焼却」、「脱水」等の</t>
    </r>
    <r>
      <rPr>
        <b/>
        <u/>
        <sz val="13"/>
        <rFont val="HG丸ｺﾞｼｯｸM-PRO"/>
        <family val="3"/>
        <charset val="128"/>
      </rPr>
      <t>処理方法と処理後の量</t>
    </r>
    <r>
      <rPr>
        <sz val="12"/>
        <rFont val="HG丸ｺﾞｼｯｸM-PRO"/>
        <family val="3"/>
        <charset val="128"/>
      </rPr>
      <t>をご記入ください。
　　（例）</t>
    </r>
    <r>
      <rPr>
        <b/>
        <u/>
        <sz val="13"/>
        <rFont val="HG丸ｺﾞｼｯｸM-PRO"/>
        <family val="3"/>
        <charset val="128"/>
      </rPr>
      <t>自社で汚泥を中間処理</t>
    </r>
    <r>
      <rPr>
        <sz val="12"/>
        <rFont val="HG丸ｺﾞｼｯｸM-PRO"/>
        <family val="3"/>
        <charset val="128"/>
      </rPr>
      <t>している場合
　　　　　汚泥の発生量は、脱水、乾燥等の中間処理を行う前の量であり、脱水機等に投入された１年間の量が「年間発生量」とな
              ります。なお、脱水前の重量を把握していない場合は、下記の式より計算してください。
　　　　　＜式＞：　脱水前の汚泥発生量
　　　　　　　　　　＝　脱水後の汚泥量　×｛（１００％－脱水後の含水率％）÷（１００％－脱水前の含水率％）｝　　
　   ただし、以下のものについては、中間処理後のものを発生量としてお答えください。
      ○廃酸、廃アルカリを公共水域（河川、公共下水道等）へ放流するために中和処理した場合。　
　　　→　中和処理後の「汚泥」を発生量とします。　　
      ○含油廃水を油水分離した場合。　
　　　→　油水分離後の「一般廃油」と「油でい」等を個別に（行を分けて記入）発生量とします。
   ●分離槽、汚水枡などから発生する汚泥を</t>
    </r>
    <r>
      <rPr>
        <b/>
        <u/>
        <sz val="13"/>
        <rFont val="HG丸ｺﾞｼｯｸM-PRO"/>
        <family val="3"/>
        <charset val="128"/>
      </rPr>
      <t>清掃業者等へ処理委託</t>
    </r>
    <r>
      <rPr>
        <sz val="12"/>
        <rFont val="HG丸ｺﾞｼｯｸM-PRO"/>
        <family val="3"/>
        <charset val="128"/>
      </rPr>
      <t>された場合は、その清掃業者が搬出した量を「年間発生量」欄
      に記入してください。
   ●廃油（交換エンジンオイル、ギヤオイル等）について
      ○ドラム缶で××本と把握している場合は、１本＝２００リットルとして換算してください。　
　   ○一斗缶で××本と把握している場合は、１本＝　１８リットルとして換算してください。
   ●廃タイヤについて
　   ○廃タイヤ１本当たりの重量を把握していない場合は、
　　   大型トラック用：４０ｋｇ／本、　中型トラック用：１０ｋｇ／本、
　   　普　通　車　用：　７ｋｇ／本、　軽自動車用：　４ｋｇ／本として換算してください。
   ●廃棄物量を㎏（キログラム）又は、ｔ（トン）以外の単位で把握している場合は、できる限り換算して記入してください。
　　＜式＞：　重量　＝　体積　×　換算係数（下表参照）　　　　　　　
      また、個数や本数の場合も</t>
    </r>
    <r>
      <rPr>
        <b/>
        <u/>
        <sz val="13"/>
        <rFont val="HG丸ｺﾞｼｯｸM-PRO"/>
        <family val="3"/>
        <charset val="128"/>
      </rPr>
      <t>１個当たりの重量等により換算</t>
    </r>
    <r>
      <rPr>
        <sz val="12"/>
        <rFont val="HG丸ｺﾞｼｯｸM-PRO"/>
        <family val="3"/>
        <charset val="128"/>
      </rPr>
      <t xml:space="preserve">してください。
　　なお、車両台数で把握している場合は、１台の満載重量と満杯、半分等の積載程度を考慮して換算してください。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</si>
</sst>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lt;=999]000;[&lt;=9999]000\-00;000\-0000"/>
    <numFmt numFmtId="178" formatCode="##########"/>
    <numFmt numFmtId="179" formatCode="[DBNum3]#######0"/>
    <numFmt numFmtId="180" formatCode="#,##0_);[Red]\(#,##0\)"/>
    <numFmt numFmtId="181" formatCode="[DBNum3]0000"/>
    <numFmt numFmtId="182" formatCode="0_ "/>
    <numFmt numFmtId="183" formatCode="#,##0_ "/>
    <numFmt numFmtId="184" formatCode="0_);[Red]\(0\)"/>
  </numFmts>
  <fonts count="8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sz val="10"/>
      <name val="ＭＳ Ｐゴシック"/>
      <family val="3"/>
      <charset val="128"/>
    </font>
    <font>
      <sz val="20"/>
      <name val="ＭＳ ゴシック"/>
      <family val="3"/>
      <charset val="128"/>
    </font>
    <font>
      <b/>
      <sz val="10"/>
      <name val="ＭＳ ゴシック"/>
      <family val="3"/>
      <charset val="128"/>
    </font>
    <font>
      <b/>
      <sz val="11"/>
      <name val="ＭＳ ゴシック"/>
      <family val="3"/>
      <charset val="128"/>
    </font>
    <font>
      <b/>
      <sz val="20"/>
      <name val="ＭＳ ゴシック"/>
      <family val="3"/>
      <charset val="128"/>
    </font>
    <font>
      <u/>
      <sz val="11"/>
      <name val="HG丸ｺﾞｼｯｸM-PRO"/>
      <family val="3"/>
      <charset val="128"/>
    </font>
    <font>
      <b/>
      <sz val="10"/>
      <name val="HG丸ｺﾞｼｯｸM-PRO"/>
      <family val="3"/>
      <charset val="128"/>
    </font>
    <font>
      <b/>
      <sz val="11"/>
      <name val="HG丸ｺﾞｼｯｸM-PRO"/>
      <family val="3"/>
      <charset val="128"/>
    </font>
    <font>
      <b/>
      <sz val="9"/>
      <name val="HG丸ｺﾞｼｯｸM-PRO"/>
      <family val="3"/>
      <charset val="128"/>
    </font>
    <font>
      <sz val="11"/>
      <name val="ＤＦＰ特太ゴシック体"/>
      <family val="3"/>
      <charset val="128"/>
    </font>
    <font>
      <sz val="9"/>
      <name val="ＭＳ ゴシック"/>
      <family val="3"/>
      <charset val="128"/>
    </font>
    <font>
      <b/>
      <sz val="14"/>
      <name val="HG丸ｺﾞｼｯｸM-PRO"/>
      <family val="3"/>
      <charset val="128"/>
    </font>
    <font>
      <sz val="11"/>
      <name val="HG丸ｺﾞｼｯｸM-PRO"/>
      <family val="3"/>
      <charset val="128"/>
    </font>
    <font>
      <sz val="9"/>
      <name val="ＭＳ Ｐゴシック"/>
      <family val="3"/>
      <charset val="128"/>
    </font>
    <font>
      <sz val="10"/>
      <name val="ＤＦＰ特太ゴシック体"/>
      <family val="3"/>
      <charset val="128"/>
    </font>
    <font>
      <b/>
      <i/>
      <sz val="10"/>
      <name val="ＭＳ ゴシック"/>
      <family val="3"/>
      <charset val="128"/>
    </font>
    <font>
      <i/>
      <sz val="10"/>
      <name val="ＤＦＰ特太ゴシック体"/>
      <family val="3"/>
      <charset val="128"/>
    </font>
    <font>
      <sz val="18"/>
      <name val="ＭＳ ゴシック"/>
      <family val="3"/>
      <charset val="128"/>
    </font>
    <font>
      <sz val="10"/>
      <name val="ＤＨＰ特太ゴシック体"/>
      <family val="3"/>
      <charset val="128"/>
    </font>
    <font>
      <i/>
      <sz val="10"/>
      <name val="HG正楷書体-PRO"/>
      <family val="4"/>
      <charset val="128"/>
    </font>
    <font>
      <u/>
      <sz val="10"/>
      <name val="ＭＳ ゴシック"/>
      <family val="3"/>
      <charset val="128"/>
    </font>
    <font>
      <i/>
      <sz val="10"/>
      <name val="ＤＨＰ特太ゴシック体"/>
      <family val="3"/>
      <charset val="128"/>
    </font>
    <font>
      <sz val="14"/>
      <name val="HG丸ｺﾞｼｯｸM-PRO"/>
      <family val="3"/>
      <charset val="128"/>
    </font>
    <font>
      <b/>
      <sz val="12"/>
      <name val="HG丸ｺﾞｼｯｸM-PRO"/>
      <family val="3"/>
      <charset val="128"/>
    </font>
    <font>
      <i/>
      <sz val="12"/>
      <name val="ＤＨＰ特太ゴシック体"/>
      <family val="3"/>
      <charset val="128"/>
    </font>
    <font>
      <sz val="12"/>
      <name val="ＤＨＰ特太ゴシック体"/>
      <family val="3"/>
      <charset val="128"/>
    </font>
    <font>
      <i/>
      <sz val="10"/>
      <name val="ＭＳ ゴシック"/>
      <family val="3"/>
      <charset val="128"/>
    </font>
    <font>
      <sz val="22"/>
      <name val="HG創英角ｺﾞｼｯｸUB"/>
      <family val="3"/>
      <charset val="128"/>
    </font>
    <font>
      <b/>
      <sz val="11"/>
      <name val="ＭＳ Ｐゴシック"/>
      <family val="3"/>
      <charset val="128"/>
    </font>
    <font>
      <sz val="10"/>
      <color indexed="8"/>
      <name val="HG丸ｺﾞｼｯｸM-PRO"/>
      <family val="3"/>
      <charset val="128"/>
    </font>
    <font>
      <sz val="10"/>
      <color indexed="8"/>
      <name val="ＭＳ ゴシック"/>
      <family val="3"/>
      <charset val="128"/>
    </font>
    <font>
      <sz val="10"/>
      <color indexed="8"/>
      <name val="ＭＳ 明朝"/>
      <family val="1"/>
      <charset val="128"/>
    </font>
    <font>
      <sz val="20"/>
      <name val="ＤＦＰ特太ゴシック体"/>
      <family val="3"/>
      <charset val="128"/>
    </font>
    <font>
      <b/>
      <sz val="14"/>
      <name val="ＤＦＰ特太ゴシック体"/>
      <family val="3"/>
      <charset val="128"/>
    </font>
    <font>
      <sz val="10"/>
      <name val="Times New Roman"/>
      <family val="1"/>
    </font>
    <font>
      <sz val="14"/>
      <name val="ＤＦＰ特太ゴシック体"/>
      <family val="3"/>
      <charset val="128"/>
    </font>
    <font>
      <sz val="9"/>
      <name val="ＤＦＰ特太ゴシック体"/>
      <family val="3"/>
      <charset val="128"/>
    </font>
    <font>
      <b/>
      <sz val="9"/>
      <name val="ＭＳ ゴシック"/>
      <family val="3"/>
      <charset val="128"/>
    </font>
    <font>
      <sz val="7"/>
      <name val="HG丸ｺﾞｼｯｸM-PRO"/>
      <family val="3"/>
      <charset val="128"/>
    </font>
    <font>
      <sz val="9.5"/>
      <name val="HG丸ｺﾞｼｯｸM-PRO"/>
      <family val="3"/>
      <charset val="128"/>
    </font>
    <font>
      <sz val="8"/>
      <name val="ＭＳ ゴシック"/>
      <family val="3"/>
      <charset val="128"/>
    </font>
    <font>
      <sz val="12"/>
      <name val="HG丸ｺﾞｼｯｸM-PRO"/>
      <family val="3"/>
      <charset val="128"/>
    </font>
    <font>
      <sz val="10.5"/>
      <name val="ＭＳ Ｐゴシック"/>
      <family val="3"/>
      <charset val="128"/>
    </font>
    <font>
      <sz val="36"/>
      <name val="ＭＳ 明朝"/>
      <family val="1"/>
      <charset val="128"/>
    </font>
    <font>
      <sz val="8"/>
      <name val="HG丸ｺﾞｼｯｸM-PRO"/>
      <family val="3"/>
      <charset val="128"/>
    </font>
    <font>
      <sz val="10"/>
      <name val="ＭＳ 明朝"/>
      <family val="1"/>
      <charset val="128"/>
    </font>
    <font>
      <b/>
      <u/>
      <sz val="10"/>
      <name val="HG丸ｺﾞｼｯｸM-PRO"/>
      <family val="3"/>
      <charset val="128"/>
    </font>
    <font>
      <b/>
      <sz val="8"/>
      <name val="HG丸ｺﾞｼｯｸM-PRO"/>
      <family val="3"/>
      <charset val="128"/>
    </font>
    <font>
      <sz val="18"/>
      <name val="HGP創英角ｺﾞｼｯｸUB"/>
      <family val="3"/>
      <charset val="128"/>
    </font>
    <font>
      <sz val="10"/>
      <color theme="1" tint="0.249977111117893"/>
      <name val="HG丸ｺﾞｼｯｸM-PRO"/>
      <family val="3"/>
      <charset val="128"/>
    </font>
    <font>
      <sz val="8"/>
      <color theme="1" tint="0.249977111117893"/>
      <name val="HG丸ｺﾞｼｯｸM-PRO"/>
      <family val="3"/>
      <charset val="128"/>
    </font>
    <font>
      <b/>
      <u/>
      <sz val="10.5"/>
      <name val="HG丸ｺﾞｼｯｸM-PRO"/>
      <family val="3"/>
      <charset val="128"/>
    </font>
    <font>
      <sz val="10.5"/>
      <name val="HG丸ｺﾞｼｯｸM-PRO"/>
      <family val="3"/>
      <charset val="128"/>
    </font>
    <font>
      <b/>
      <sz val="9"/>
      <color indexed="81"/>
      <name val="MS P ゴシック"/>
      <family val="3"/>
      <charset val="128"/>
    </font>
    <font>
      <i/>
      <sz val="11"/>
      <color rgb="FF000000"/>
      <name val="ＭＳ Ｐゴシック"/>
      <family val="3"/>
      <charset val="128"/>
    </font>
    <font>
      <sz val="15.8"/>
      <name val="ＭＳ ゴシック"/>
      <family val="3"/>
      <charset val="128"/>
    </font>
    <font>
      <b/>
      <i/>
      <sz val="11"/>
      <name val="ＭＳ ゴシック"/>
      <family val="3"/>
      <charset val="128"/>
    </font>
    <font>
      <b/>
      <i/>
      <sz val="10"/>
      <name val="ＭＳ Ｐゴシック"/>
      <family val="3"/>
      <charset val="128"/>
    </font>
    <font>
      <sz val="12"/>
      <name val="ＭＳ ゴシック"/>
      <family val="3"/>
      <charset val="128"/>
    </font>
    <font>
      <sz val="11"/>
      <color theme="0"/>
      <name val="ＭＳ ゴシック"/>
      <family val="3"/>
      <charset val="128"/>
    </font>
    <font>
      <b/>
      <i/>
      <sz val="12"/>
      <name val="ＤＨＰ特太ゴシック体"/>
      <family val="3"/>
      <charset val="128"/>
    </font>
    <font>
      <b/>
      <sz val="12"/>
      <name val="ＤＨＰ特太ゴシック体"/>
      <family val="3"/>
      <charset val="128"/>
    </font>
    <font>
      <b/>
      <i/>
      <sz val="11"/>
      <name val="ＤＨＰ特太ゴシック体"/>
      <family val="3"/>
      <charset val="128"/>
    </font>
    <font>
      <b/>
      <i/>
      <sz val="11"/>
      <name val="ＭＳ Ｐゴシック"/>
      <family val="3"/>
      <charset val="128"/>
    </font>
    <font>
      <b/>
      <i/>
      <sz val="11"/>
      <name val="Segoe UI Symbol"/>
      <family val="3"/>
    </font>
    <font>
      <b/>
      <i/>
      <sz val="11"/>
      <name val="Calibri"/>
      <family val="3"/>
    </font>
    <font>
      <b/>
      <i/>
      <sz val="12"/>
      <name val="ＭＳ ゴシック"/>
      <family val="3"/>
      <charset val="128"/>
    </font>
    <font>
      <b/>
      <sz val="16"/>
      <name val="HG丸ｺﾞｼｯｸM-PRO"/>
      <family val="3"/>
      <charset val="128"/>
    </font>
    <font>
      <sz val="16"/>
      <name val="HG丸ｺﾞｼｯｸM-PRO"/>
      <family val="3"/>
      <charset val="128"/>
    </font>
    <font>
      <b/>
      <sz val="18"/>
      <color rgb="FF000000"/>
      <name val="HG丸ｺﾞｼｯｸM-PRO"/>
      <family val="3"/>
      <charset val="128"/>
    </font>
    <font>
      <sz val="14"/>
      <name val="HGP創英角ｺﾞｼｯｸUB"/>
      <family val="3"/>
      <charset val="128"/>
    </font>
    <font>
      <b/>
      <sz val="12"/>
      <name val="ＭＳ Ｐゴシック"/>
      <family val="3"/>
      <charset val="128"/>
    </font>
    <font>
      <b/>
      <sz val="9"/>
      <name val="ＭＳ Ｐゴシック"/>
      <family val="3"/>
      <charset val="128"/>
    </font>
    <font>
      <sz val="6"/>
      <name val="ＭＳ Ｐゴシック"/>
      <family val="2"/>
      <charset val="128"/>
      <scheme val="minor"/>
    </font>
    <font>
      <b/>
      <sz val="12"/>
      <color indexed="81"/>
      <name val="MS P ゴシック"/>
      <family val="3"/>
      <charset val="128"/>
    </font>
    <font>
      <sz val="16"/>
      <name val="ＭＳ ゴシック"/>
      <family val="3"/>
      <charset val="128"/>
    </font>
    <font>
      <b/>
      <sz val="12.5"/>
      <name val="ＭＳ ゴシック"/>
      <family val="3"/>
      <charset val="128"/>
    </font>
    <font>
      <sz val="11"/>
      <name val="Segoe UI Symbol"/>
      <family val="3"/>
    </font>
    <font>
      <sz val="9"/>
      <color indexed="81"/>
      <name val="MS P ゴシック"/>
      <family val="3"/>
      <charset val="128"/>
    </font>
    <font>
      <b/>
      <sz val="13"/>
      <name val="HG丸ｺﾞｼｯｸM-PRO"/>
      <family val="3"/>
      <charset val="128"/>
    </font>
    <font>
      <sz val="12"/>
      <name val="ＭＳ Ｐゴシック"/>
      <family val="3"/>
      <charset val="128"/>
    </font>
    <font>
      <b/>
      <u/>
      <sz val="13"/>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4">
    <border>
      <left/>
      <right/>
      <top/>
      <bottom/>
      <diagonal/>
    </border>
    <border>
      <left style="medium">
        <color indexed="64"/>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auto="1"/>
      </top>
      <bottom style="double">
        <color indexed="64"/>
      </bottom>
      <diagonal/>
    </border>
    <border>
      <left style="medium">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bottom style="double">
        <color indexed="64"/>
      </bottom>
      <diagonal/>
    </border>
    <border>
      <left style="thin">
        <color indexed="64"/>
      </left>
      <right style="dotted">
        <color indexed="64"/>
      </right>
      <top style="thin">
        <color indexed="64"/>
      </top>
      <bottom style="double">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1046">
    <xf numFmtId="0" fontId="0" fillId="0" borderId="0" xfId="0"/>
    <xf numFmtId="0" fontId="4" fillId="0" borderId="0" xfId="0" applyFont="1"/>
    <xf numFmtId="0" fontId="3" fillId="0" borderId="0" xfId="0" applyFont="1"/>
    <xf numFmtId="0" fontId="10" fillId="0" borderId="0" xfId="0" applyFont="1"/>
    <xf numFmtId="0" fontId="11" fillId="0" borderId="0" xfId="0" applyFont="1"/>
    <xf numFmtId="0" fontId="10" fillId="0" borderId="0" xfId="0" applyFont="1" applyAlignment="1">
      <alignment vertical="center"/>
    </xf>
    <xf numFmtId="0" fontId="10"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vertical="top" wrapText="1"/>
    </xf>
    <xf numFmtId="0" fontId="17" fillId="0" borderId="0" xfId="0" applyFont="1" applyAlignment="1">
      <alignment horizontal="left" vertical="center" wrapText="1" indent="5"/>
    </xf>
    <xf numFmtId="0" fontId="0" fillId="0" borderId="0" xfId="0" applyAlignment="1">
      <alignment vertical="center"/>
    </xf>
    <xf numFmtId="0" fontId="9" fillId="0" borderId="0" xfId="0" applyFont="1"/>
    <xf numFmtId="0" fontId="7" fillId="0" borderId="0" xfId="0" applyFont="1"/>
    <xf numFmtId="0" fontId="9" fillId="0" borderId="0" xfId="0" applyFont="1" applyAlignment="1">
      <alignment vertical="center"/>
    </xf>
    <xf numFmtId="0" fontId="9" fillId="0" borderId="0" xfId="0" applyFont="1" applyAlignment="1">
      <alignment horizontal="center" vertical="center" wrapText="1"/>
    </xf>
    <xf numFmtId="0" fontId="21" fillId="0" borderId="46" xfId="0" applyFont="1" applyBorder="1" applyAlignment="1">
      <alignment vertical="center"/>
    </xf>
    <xf numFmtId="0" fontId="4" fillId="0" borderId="0" xfId="0" applyFont="1" applyAlignment="1">
      <alignment vertical="center"/>
    </xf>
    <xf numFmtId="0" fontId="23" fillId="0" borderId="29" xfId="0" applyFont="1" applyBorder="1" applyAlignment="1">
      <alignment horizontal="center" vertical="center"/>
    </xf>
    <xf numFmtId="0" fontId="4" fillId="0" borderId="3"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vertical="center"/>
    </xf>
    <xf numFmtId="0" fontId="4" fillId="0" borderId="3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vertical="center"/>
    </xf>
    <xf numFmtId="0" fontId="26" fillId="0" borderId="20" xfId="0" applyFont="1" applyBorder="1" applyAlignment="1">
      <alignment horizontal="center" vertical="center"/>
    </xf>
    <xf numFmtId="0" fontId="27" fillId="0" borderId="0" xfId="0" applyFont="1"/>
    <xf numFmtId="0" fontId="28" fillId="0" borderId="29" xfId="0" applyFont="1" applyBorder="1" applyAlignment="1">
      <alignment horizontal="center" vertical="center"/>
    </xf>
    <xf numFmtId="0" fontId="25" fillId="0" borderId="3"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vertical="center"/>
    </xf>
    <xf numFmtId="0" fontId="19" fillId="0" borderId="0" xfId="0" applyFont="1" applyAlignment="1">
      <alignment vertical="center"/>
    </xf>
    <xf numFmtId="0" fontId="31" fillId="0" borderId="29" xfId="0" applyFont="1" applyBorder="1" applyAlignment="1">
      <alignment horizontal="center" vertical="center"/>
    </xf>
    <xf numFmtId="0" fontId="31" fillId="0" borderId="2" xfId="0" applyFont="1" applyBorder="1" applyAlignment="1">
      <alignment vertical="center"/>
    </xf>
    <xf numFmtId="0" fontId="21" fillId="0" borderId="28" xfId="0" applyFont="1" applyBorder="1" applyAlignment="1">
      <alignment vertical="center"/>
    </xf>
    <xf numFmtId="0" fontId="34" fillId="0" borderId="0" xfId="0" applyFont="1"/>
    <xf numFmtId="0" fontId="7" fillId="0" borderId="0" xfId="3" applyFont="1">
      <alignment vertical="center"/>
    </xf>
    <xf numFmtId="0" fontId="9" fillId="3" borderId="20" xfId="3" applyFont="1" applyFill="1" applyBorder="1" applyAlignment="1">
      <alignment horizontal="center" vertical="center" wrapText="1"/>
    </xf>
    <xf numFmtId="0" fontId="9" fillId="3" borderId="20" xfId="3" quotePrefix="1" applyFont="1" applyFill="1" applyBorder="1" applyAlignment="1">
      <alignment horizontal="center" vertical="center" wrapText="1"/>
    </xf>
    <xf numFmtId="0" fontId="36" fillId="0" borderId="20" xfId="3" applyFont="1" applyBorder="1" applyAlignment="1">
      <alignment vertical="center" wrapText="1"/>
    </xf>
    <xf numFmtId="0" fontId="9" fillId="3" borderId="55" xfId="3" quotePrefix="1" applyFont="1" applyFill="1" applyBorder="1" applyAlignment="1">
      <alignment horizontal="center" vertical="center" wrapText="1"/>
    </xf>
    <xf numFmtId="0" fontId="36" fillId="0" borderId="55" xfId="3" applyFont="1" applyBorder="1" applyAlignment="1">
      <alignment vertical="center" wrapText="1"/>
    </xf>
    <xf numFmtId="0" fontId="9" fillId="3" borderId="56" xfId="3" quotePrefix="1" applyFont="1" applyFill="1" applyBorder="1" applyAlignment="1">
      <alignment horizontal="center" vertical="center" wrapText="1"/>
    </xf>
    <xf numFmtId="0" fontId="36" fillId="0" borderId="56" xfId="3" applyFont="1" applyBorder="1" applyAlignment="1">
      <alignment vertical="center" wrapText="1"/>
    </xf>
    <xf numFmtId="0" fontId="9" fillId="3" borderId="33" xfId="3" quotePrefix="1" applyFont="1" applyFill="1" applyBorder="1" applyAlignment="1">
      <alignment horizontal="center" vertical="center" wrapText="1"/>
    </xf>
    <xf numFmtId="0" fontId="36" fillId="0" borderId="33" xfId="3" applyFont="1" applyBorder="1" applyAlignment="1">
      <alignment vertical="center" wrapText="1"/>
    </xf>
    <xf numFmtId="0" fontId="5" fillId="0" borderId="32" xfId="3" applyFont="1" applyBorder="1" applyAlignment="1">
      <alignment vertical="center" wrapText="1"/>
    </xf>
    <xf numFmtId="49" fontId="9" fillId="3" borderId="20" xfId="3" applyNumberFormat="1" applyFont="1" applyFill="1" applyBorder="1" applyAlignment="1">
      <alignment horizontal="center" vertical="center" wrapText="1"/>
    </xf>
    <xf numFmtId="0" fontId="9" fillId="3" borderId="57" xfId="3" quotePrefix="1" applyFont="1" applyFill="1" applyBorder="1" applyAlignment="1">
      <alignment horizontal="center" vertical="center" wrapText="1"/>
    </xf>
    <xf numFmtId="0" fontId="5" fillId="0" borderId="57" xfId="3" applyFont="1" applyBorder="1" applyAlignment="1">
      <alignment vertical="center" wrapText="1"/>
    </xf>
    <xf numFmtId="0" fontId="9" fillId="3" borderId="46" xfId="3" quotePrefix="1" applyFont="1" applyFill="1" applyBorder="1" applyAlignment="1">
      <alignment horizontal="center" vertical="center" wrapText="1"/>
    </xf>
    <xf numFmtId="0" fontId="36" fillId="0" borderId="46" xfId="3" applyFont="1" applyBorder="1" applyAlignment="1">
      <alignment vertical="center" wrapText="1"/>
    </xf>
    <xf numFmtId="49" fontId="9" fillId="3" borderId="57" xfId="3" applyNumberFormat="1" applyFont="1" applyFill="1" applyBorder="1" applyAlignment="1">
      <alignment horizontal="center" vertical="center"/>
    </xf>
    <xf numFmtId="0" fontId="9" fillId="3" borderId="56" xfId="3" applyFont="1" applyFill="1" applyBorder="1" applyAlignment="1">
      <alignment horizontal="center" vertical="center" wrapText="1"/>
    </xf>
    <xf numFmtId="0" fontId="7" fillId="0" borderId="58" xfId="3" applyFont="1" applyBorder="1" applyAlignment="1">
      <alignment horizontal="distributed" vertical="center"/>
    </xf>
    <xf numFmtId="0" fontId="9" fillId="3" borderId="33" xfId="3" applyFont="1" applyFill="1" applyBorder="1" applyAlignment="1">
      <alignment horizontal="center" vertical="center"/>
    </xf>
    <xf numFmtId="0" fontId="5" fillId="0" borderId="33" xfId="3" applyFont="1" applyBorder="1" applyAlignment="1">
      <alignment vertical="center" wrapText="1"/>
    </xf>
    <xf numFmtId="0" fontId="7" fillId="0" borderId="28" xfId="3" applyFont="1" applyBorder="1" applyAlignment="1">
      <alignment horizontal="distributed" vertical="center"/>
    </xf>
    <xf numFmtId="0" fontId="9" fillId="3" borderId="20" xfId="3" applyFont="1" applyFill="1" applyBorder="1" applyAlignment="1">
      <alignment horizontal="center" vertical="center"/>
    </xf>
    <xf numFmtId="0" fontId="5" fillId="0" borderId="20" xfId="3" applyFont="1" applyBorder="1" applyAlignment="1">
      <alignment vertical="center" wrapText="1"/>
    </xf>
    <xf numFmtId="0" fontId="7" fillId="0" borderId="59" xfId="3" applyFont="1" applyBorder="1" applyAlignment="1">
      <alignment horizontal="distributed" vertical="center"/>
    </xf>
    <xf numFmtId="0" fontId="9" fillId="3" borderId="57" xfId="3" applyFont="1" applyFill="1" applyBorder="1" applyAlignment="1">
      <alignment horizontal="center" vertical="center"/>
    </xf>
    <xf numFmtId="0" fontId="9" fillId="3" borderId="33" xfId="3" applyFont="1" applyFill="1" applyBorder="1" applyAlignment="1">
      <alignment horizontal="center" vertical="center" wrapText="1"/>
    </xf>
    <xf numFmtId="0" fontId="9" fillId="3" borderId="32" xfId="3" applyFont="1" applyFill="1" applyBorder="1" applyAlignment="1">
      <alignment horizontal="center" vertical="center" wrapText="1"/>
    </xf>
    <xf numFmtId="0" fontId="36" fillId="0" borderId="32" xfId="3" applyFont="1" applyBorder="1" applyAlignment="1">
      <alignment vertical="center" wrapText="1"/>
    </xf>
    <xf numFmtId="0" fontId="9" fillId="3" borderId="55" xfId="3" applyFont="1" applyFill="1" applyBorder="1" applyAlignment="1">
      <alignment horizontal="center" vertical="center" wrapText="1"/>
    </xf>
    <xf numFmtId="0" fontId="41" fillId="0" borderId="0" xfId="3" applyFont="1" applyAlignment="1">
      <alignment vertical="center" wrapText="1"/>
    </xf>
    <xf numFmtId="0" fontId="40" fillId="0" borderId="34" xfId="3" quotePrefix="1" applyFont="1" applyBorder="1" applyAlignment="1">
      <alignment horizontal="left"/>
    </xf>
    <xf numFmtId="0" fontId="42" fillId="0" borderId="34" xfId="3" applyFont="1" applyBorder="1" applyAlignment="1"/>
    <xf numFmtId="0" fontId="4" fillId="2" borderId="2" xfId="3" applyFont="1" applyFill="1" applyBorder="1">
      <alignment vertical="center"/>
    </xf>
    <xf numFmtId="0" fontId="1" fillId="0" borderId="21" xfId="3" applyBorder="1">
      <alignment vertical="center"/>
    </xf>
    <xf numFmtId="0" fontId="1" fillId="0" borderId="44" xfId="3" applyBorder="1">
      <alignment vertical="center"/>
    </xf>
    <xf numFmtId="49" fontId="44" fillId="3" borderId="20" xfId="3" applyNumberFormat="1" applyFont="1" applyFill="1" applyBorder="1" applyAlignment="1">
      <alignment horizontal="center" vertical="center" wrapText="1"/>
    </xf>
    <xf numFmtId="0" fontId="5" fillId="2" borderId="20" xfId="3" quotePrefix="1" applyFont="1" applyFill="1" applyBorder="1" applyAlignment="1">
      <alignment horizontal="left" vertical="center" wrapText="1"/>
    </xf>
    <xf numFmtId="0" fontId="36" fillId="2" borderId="20" xfId="3" applyFont="1" applyFill="1" applyBorder="1" applyAlignment="1">
      <alignment horizontal="justify" vertical="center" wrapText="1"/>
    </xf>
    <xf numFmtId="0" fontId="4" fillId="2" borderId="2" xfId="3" quotePrefix="1" applyFont="1" applyFill="1" applyBorder="1" applyAlignment="1">
      <alignment horizontal="left" vertical="center"/>
    </xf>
    <xf numFmtId="0" fontId="5" fillId="2" borderId="20" xfId="3" applyFont="1" applyFill="1" applyBorder="1" applyAlignment="1">
      <alignment horizontal="justify" vertical="center" wrapText="1"/>
    </xf>
    <xf numFmtId="0" fontId="13" fillId="0" borderId="0" xfId="0" applyFont="1" applyAlignment="1">
      <alignment horizontal="center" vertical="center"/>
    </xf>
    <xf numFmtId="0" fontId="13" fillId="0" borderId="0" xfId="0" applyFont="1" applyAlignment="1">
      <alignment horizontal="center" vertical="top" wrapText="1"/>
    </xf>
    <xf numFmtId="0" fontId="48" fillId="0" borderId="0" xfId="0" applyFont="1"/>
    <xf numFmtId="0" fontId="3" fillId="0" borderId="44" xfId="0" applyFont="1" applyBorder="1" applyAlignment="1">
      <alignment horizontal="left" vertical="center" wrapText="1"/>
    </xf>
    <xf numFmtId="0" fontId="13" fillId="4" borderId="16" xfId="0" applyFont="1" applyFill="1" applyBorder="1" applyAlignment="1">
      <alignment horizontal="center" vertical="center"/>
    </xf>
    <xf numFmtId="0" fontId="13" fillId="4" borderId="90" xfId="0" applyFont="1" applyFill="1" applyBorder="1" applyAlignment="1">
      <alignment horizontal="center" vertical="top" wrapText="1"/>
    </xf>
    <xf numFmtId="0" fontId="13" fillId="4" borderId="95" xfId="0" applyFont="1" applyFill="1" applyBorder="1" applyAlignment="1">
      <alignment horizontal="center" vertical="center" wrapText="1"/>
    </xf>
    <xf numFmtId="0" fontId="49" fillId="0" borderId="0" xfId="0" applyFont="1" applyAlignment="1">
      <alignment horizontal="left"/>
    </xf>
    <xf numFmtId="0" fontId="4" fillId="0" borderId="0" xfId="0" applyFont="1" applyAlignment="1" applyProtection="1">
      <alignment vertical="center"/>
      <protection hidden="1"/>
    </xf>
    <xf numFmtId="0" fontId="4" fillId="0" borderId="0" xfId="0" applyFont="1" applyProtection="1">
      <protection hidden="1"/>
    </xf>
    <xf numFmtId="0" fontId="4"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0" fontId="5" fillId="0" borderId="4" xfId="0" applyFont="1" applyBorder="1" applyAlignment="1" applyProtection="1">
      <alignment vertical="center" wrapText="1"/>
      <protection hidden="1"/>
    </xf>
    <xf numFmtId="0" fontId="4" fillId="0" borderId="0" xfId="0" applyFont="1" applyAlignment="1" applyProtection="1">
      <alignment horizontal="left" vertical="center" wrapText="1"/>
      <protection hidden="1"/>
    </xf>
    <xf numFmtId="0" fontId="8" fillId="0" borderId="0" xfId="0" applyFont="1" applyAlignment="1" applyProtection="1">
      <alignment vertical="center"/>
      <protection hidden="1"/>
    </xf>
    <xf numFmtId="0" fontId="9" fillId="0" borderId="83" xfId="0" applyFont="1" applyBorder="1" applyAlignment="1" applyProtection="1">
      <alignment vertical="center"/>
      <protection hidden="1"/>
    </xf>
    <xf numFmtId="0" fontId="2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6" fillId="4" borderId="0" xfId="0" applyFont="1" applyFill="1" applyAlignment="1" applyProtection="1">
      <alignment vertical="center" wrapText="1"/>
      <protection hidden="1"/>
    </xf>
    <xf numFmtId="0" fontId="6" fillId="4" borderId="8" xfId="0" applyFont="1" applyFill="1" applyBorder="1" applyAlignment="1" applyProtection="1">
      <alignment vertical="center" wrapText="1"/>
      <protection hidden="1"/>
    </xf>
    <xf numFmtId="0" fontId="4" fillId="4" borderId="4" xfId="0" applyFont="1" applyFill="1" applyBorder="1" applyAlignment="1" applyProtection="1">
      <alignment vertical="center"/>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0" fillId="0" borderId="0" xfId="0" applyProtection="1">
      <protection hidden="1"/>
    </xf>
    <xf numFmtId="0" fontId="13" fillId="0" borderId="0" xfId="0" applyFont="1" applyAlignment="1" applyProtection="1">
      <alignment vertical="center"/>
      <protection hidden="1"/>
    </xf>
    <xf numFmtId="0" fontId="53" fillId="0" borderId="0" xfId="0" applyFont="1" applyAlignment="1" applyProtection="1">
      <alignment horizontal="right" vertical="center" indent="3"/>
      <protection hidden="1"/>
    </xf>
    <xf numFmtId="0" fontId="5" fillId="0" borderId="0" xfId="0" applyFont="1" applyAlignment="1" applyProtection="1">
      <alignment horizontal="right" vertical="center"/>
      <protection hidden="1"/>
    </xf>
    <xf numFmtId="0" fontId="5" fillId="0" borderId="0" xfId="0" quotePrefix="1" applyFont="1" applyAlignment="1" applyProtection="1">
      <alignment vertical="center"/>
      <protection hidden="1"/>
    </xf>
    <xf numFmtId="0" fontId="5" fillId="4" borderId="87" xfId="0" applyFont="1" applyFill="1" applyBorder="1" applyAlignment="1" applyProtection="1">
      <alignment horizontal="center" vertical="center"/>
      <protection hidden="1"/>
    </xf>
    <xf numFmtId="0" fontId="5" fillId="0" borderId="0" xfId="0" applyFont="1" applyAlignment="1" applyProtection="1">
      <alignment vertical="center" textRotation="255"/>
      <protection hidden="1"/>
    </xf>
    <xf numFmtId="0" fontId="5" fillId="0" borderId="0" xfId="0" applyFont="1" applyAlignment="1" applyProtection="1">
      <alignment vertical="center" textRotation="255" wrapText="1"/>
      <protection hidden="1"/>
    </xf>
    <xf numFmtId="0" fontId="56" fillId="0" borderId="0" xfId="0" applyFont="1" applyAlignment="1" applyProtection="1">
      <alignment vertical="center"/>
      <protection hidden="1"/>
    </xf>
    <xf numFmtId="0" fontId="57" fillId="0" borderId="0" xfId="0" applyFont="1" applyAlignment="1" applyProtection="1">
      <alignment vertical="center"/>
      <protection hidden="1"/>
    </xf>
    <xf numFmtId="0" fontId="4" fillId="0" borderId="0" xfId="0" applyFont="1" applyAlignment="1" applyProtection="1">
      <alignment vertical="top" wrapText="1"/>
      <protection hidden="1"/>
    </xf>
    <xf numFmtId="0" fontId="19" fillId="0" borderId="0" xfId="0" applyFont="1" applyAlignment="1" applyProtection="1">
      <alignment vertical="center"/>
      <protection hidden="1"/>
    </xf>
    <xf numFmtId="0" fontId="58" fillId="0" borderId="0" xfId="0" applyFont="1" applyProtection="1">
      <protection hidden="1"/>
    </xf>
    <xf numFmtId="0" fontId="59" fillId="0" borderId="0" xfId="0" applyFont="1" applyProtection="1">
      <protection hidden="1"/>
    </xf>
    <xf numFmtId="0" fontId="5" fillId="0" borderId="77" xfId="0" applyFont="1" applyBorder="1" applyAlignment="1" applyProtection="1">
      <alignment vertical="center"/>
      <protection hidden="1"/>
    </xf>
    <xf numFmtId="0" fontId="6" fillId="0" borderId="0" xfId="0" applyFont="1" applyAlignment="1" applyProtection="1">
      <alignment vertical="center" wrapText="1"/>
      <protection hidden="1"/>
    </xf>
    <xf numFmtId="0" fontId="46" fillId="0" borderId="0" xfId="0" applyFont="1" applyAlignment="1">
      <alignment horizontal="center"/>
    </xf>
    <xf numFmtId="0" fontId="46" fillId="0" borderId="0" xfId="0" applyFont="1"/>
    <xf numFmtId="0" fontId="61" fillId="0" borderId="0" xfId="0" applyFont="1" applyAlignment="1">
      <alignment horizontal="left" vertical="center" readingOrder="1"/>
    </xf>
    <xf numFmtId="0" fontId="3" fillId="0" borderId="0" xfId="0" applyFont="1" applyAlignment="1">
      <alignment horizontal="left"/>
    </xf>
    <xf numFmtId="0" fontId="46" fillId="0" borderId="0" xfId="0" applyFont="1" applyAlignment="1">
      <alignment wrapText="1"/>
    </xf>
    <xf numFmtId="0" fontId="14" fillId="0" borderId="0" xfId="0" applyFont="1" applyAlignment="1">
      <alignment vertical="center"/>
    </xf>
    <xf numFmtId="0" fontId="13" fillId="0" borderId="0" xfId="0" applyFont="1" applyAlignment="1">
      <alignment vertical="center"/>
    </xf>
    <xf numFmtId="0" fontId="10" fillId="0" borderId="0" xfId="0" applyFont="1" applyAlignment="1">
      <alignment horizontal="left" vertical="center"/>
    </xf>
    <xf numFmtId="0" fontId="13" fillId="4" borderId="8" xfId="0" applyFont="1" applyFill="1" applyBorder="1" applyAlignment="1">
      <alignment horizontal="center" vertical="center"/>
    </xf>
    <xf numFmtId="0" fontId="13" fillId="0" borderId="0" xfId="0" applyFont="1" applyAlignment="1">
      <alignment horizontal="center" vertical="center" wrapText="1"/>
    </xf>
    <xf numFmtId="0" fontId="13" fillId="4" borderId="72" xfId="0" applyFont="1" applyFill="1" applyBorder="1" applyAlignment="1">
      <alignment horizontal="center" vertical="center"/>
    </xf>
    <xf numFmtId="0" fontId="10" fillId="0" borderId="33" xfId="0" quotePrefix="1" applyFont="1" applyBorder="1" applyAlignment="1" applyProtection="1">
      <alignment horizontal="left" vertical="center"/>
      <protection locked="0"/>
    </xf>
    <xf numFmtId="0" fontId="3" fillId="0" borderId="92"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46" xfId="0" applyFont="1" applyBorder="1" applyAlignment="1" applyProtection="1">
      <alignment horizontal="left" vertical="center"/>
      <protection locked="0"/>
    </xf>
    <xf numFmtId="0" fontId="17" fillId="0" borderId="8"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49" fontId="3" fillId="0" borderId="20" xfId="0" applyNumberFormat="1" applyFont="1" applyBorder="1" applyAlignment="1" applyProtection="1">
      <alignment vertical="center" wrapText="1"/>
      <protection locked="0"/>
    </xf>
    <xf numFmtId="0" fontId="3" fillId="0" borderId="20" xfId="0" applyFont="1" applyBorder="1" applyAlignment="1" applyProtection="1">
      <alignment horizontal="center" vertical="center"/>
      <protection locked="0"/>
    </xf>
    <xf numFmtId="0" fontId="10" fillId="0" borderId="33" xfId="0" applyFont="1" applyBorder="1" applyAlignment="1" applyProtection="1">
      <alignment horizontal="left" vertical="center"/>
      <protection locked="0"/>
    </xf>
    <xf numFmtId="0" fontId="3" fillId="0" borderId="33" xfId="0" applyFont="1" applyBorder="1" applyAlignment="1" applyProtection="1">
      <alignment vertical="center"/>
      <protection locked="0"/>
    </xf>
    <xf numFmtId="0" fontId="3" fillId="0" borderId="3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49" fontId="3" fillId="0" borderId="26" xfId="0" applyNumberFormat="1" applyFont="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49" fontId="3" fillId="0" borderId="0" xfId="0" applyNumberFormat="1" applyFont="1" applyAlignment="1">
      <alignment vertical="center"/>
    </xf>
    <xf numFmtId="0" fontId="10" fillId="0" borderId="41" xfId="0" quotePrefix="1" applyFont="1" applyBorder="1" applyAlignment="1" applyProtection="1">
      <alignment horizontal="left" vertical="center"/>
      <protection locked="0"/>
    </xf>
    <xf numFmtId="0" fontId="10" fillId="0" borderId="26" xfId="0" quotePrefix="1" applyFont="1" applyBorder="1" applyAlignment="1" applyProtection="1">
      <alignment horizontal="left" vertical="center"/>
      <protection locked="0"/>
    </xf>
    <xf numFmtId="0" fontId="3" fillId="0" borderId="12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49" fontId="3" fillId="0" borderId="33" xfId="0" applyNumberFormat="1" applyFont="1" applyBorder="1" applyAlignment="1" applyProtection="1">
      <alignment vertical="center" wrapText="1"/>
      <protection locked="0"/>
    </xf>
    <xf numFmtId="0" fontId="3" fillId="0" borderId="3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63" fillId="4" borderId="43" xfId="0" applyFont="1" applyFill="1" applyBorder="1" applyAlignment="1">
      <alignment horizontal="center" vertical="center" wrapText="1"/>
    </xf>
    <xf numFmtId="0" fontId="63" fillId="4" borderId="44" xfId="0" applyFont="1" applyFill="1" applyBorder="1" applyAlignment="1">
      <alignment horizontal="center" vertical="center" wrapText="1"/>
    </xf>
    <xf numFmtId="49" fontId="22" fillId="4" borderId="33" xfId="0" applyNumberFormat="1" applyFont="1" applyFill="1" applyBorder="1" applyAlignment="1">
      <alignment vertical="center" wrapText="1"/>
    </xf>
    <xf numFmtId="49" fontId="22" fillId="4" borderId="20" xfId="0" applyNumberFormat="1" applyFont="1" applyFill="1" applyBorder="1" applyAlignment="1">
      <alignment vertical="center" wrapText="1"/>
    </xf>
    <xf numFmtId="0" fontId="3" fillId="0" borderId="2" xfId="0" applyFont="1" applyBorder="1" applyAlignment="1">
      <alignment vertical="center" wrapText="1"/>
    </xf>
    <xf numFmtId="0" fontId="22" fillId="4" borderId="30" xfId="0" applyFont="1" applyFill="1" applyBorder="1" applyAlignment="1">
      <alignment horizontal="center" vertical="center" wrapText="1"/>
    </xf>
    <xf numFmtId="0" fontId="64" fillId="4" borderId="9" xfId="0" applyFont="1" applyFill="1" applyBorder="1" applyAlignment="1">
      <alignment horizontal="center" vertical="center"/>
    </xf>
    <xf numFmtId="0" fontId="22" fillId="4" borderId="2" xfId="0" applyFont="1" applyFill="1" applyBorder="1" applyAlignment="1">
      <alignment horizontal="center" vertical="center" wrapText="1"/>
    </xf>
    <xf numFmtId="0" fontId="5" fillId="0" borderId="78" xfId="0" applyFont="1" applyBorder="1" applyAlignment="1" applyProtection="1">
      <alignment vertical="center"/>
      <protection hidden="1"/>
    </xf>
    <xf numFmtId="0" fontId="5" fillId="0" borderId="80" xfId="0" applyFont="1" applyBorder="1" applyAlignment="1" applyProtection="1">
      <alignment vertical="center"/>
      <protection hidden="1"/>
    </xf>
    <xf numFmtId="0" fontId="5" fillId="0" borderId="81" xfId="0" applyFont="1" applyBorder="1" applyAlignment="1" applyProtection="1">
      <alignment vertical="center"/>
      <protection hidden="1"/>
    </xf>
    <xf numFmtId="177" fontId="4" fillId="0" borderId="112" xfId="0" applyNumberFormat="1" applyFont="1" applyBorder="1" applyAlignment="1" applyProtection="1">
      <alignment vertical="center"/>
      <protection locked="0" hidden="1"/>
    </xf>
    <xf numFmtId="0" fontId="4" fillId="0" borderId="122" xfId="0" applyFont="1" applyBorder="1" applyAlignment="1" applyProtection="1">
      <alignment vertical="center"/>
      <protection locked="0" hidden="1"/>
    </xf>
    <xf numFmtId="0" fontId="4" fillId="0" borderId="112" xfId="0" applyFont="1" applyBorder="1" applyAlignment="1" applyProtection="1">
      <alignment vertical="center"/>
      <protection locked="0" hidden="1"/>
    </xf>
    <xf numFmtId="178" fontId="4" fillId="0" borderId="112" xfId="0" applyNumberFormat="1" applyFont="1" applyBorder="1" applyAlignment="1" applyProtection="1">
      <alignment vertical="center"/>
      <protection locked="0" hidden="1"/>
    </xf>
    <xf numFmtId="0" fontId="3" fillId="0" borderId="106" xfId="0" applyFont="1" applyBorder="1" applyAlignment="1" applyProtection="1">
      <alignment vertical="center" shrinkToFit="1"/>
      <protection locked="0"/>
    </xf>
    <xf numFmtId="0" fontId="3" fillId="0" borderId="84" xfId="0" applyFont="1" applyBorder="1" applyAlignment="1" applyProtection="1">
      <alignment vertical="center" shrinkToFit="1"/>
      <protection locked="0"/>
    </xf>
    <xf numFmtId="0" fontId="3" fillId="0" borderId="86" xfId="0" applyFont="1" applyBorder="1" applyAlignment="1" applyProtection="1">
      <alignment vertical="center" shrinkToFit="1"/>
      <protection locked="0"/>
    </xf>
    <xf numFmtId="0" fontId="3" fillId="0" borderId="89" xfId="0" applyFont="1" applyBorder="1" applyAlignment="1" applyProtection="1">
      <alignment vertical="center" shrinkToFit="1"/>
      <protection locked="0"/>
    </xf>
    <xf numFmtId="0" fontId="3" fillId="0" borderId="85"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49" fontId="3" fillId="0" borderId="86" xfId="0" applyNumberFormat="1" applyFont="1" applyBorder="1" applyAlignment="1" applyProtection="1">
      <alignment vertical="center" shrinkToFit="1"/>
      <protection locked="0"/>
    </xf>
    <xf numFmtId="49" fontId="3" fillId="0" borderId="20" xfId="0" applyNumberFormat="1" applyFont="1" applyBorder="1" applyAlignment="1" applyProtection="1">
      <alignment vertical="center" shrinkToFit="1"/>
      <protection locked="0"/>
    </xf>
    <xf numFmtId="49" fontId="3" fillId="0" borderId="26" xfId="0" applyNumberFormat="1" applyFont="1" applyBorder="1" applyAlignment="1" applyProtection="1">
      <alignment vertical="center" shrinkToFit="1"/>
      <protection locked="0"/>
    </xf>
    <xf numFmtId="0" fontId="13" fillId="4" borderId="46" xfId="0" applyFont="1" applyFill="1" applyBorder="1" applyAlignment="1">
      <alignment horizontal="center" vertical="top" wrapText="1"/>
    </xf>
    <xf numFmtId="0" fontId="13" fillId="4" borderId="72" xfId="0" applyFont="1" applyFill="1" applyBorder="1" applyAlignment="1">
      <alignment horizontal="center" vertical="center" wrapText="1"/>
    </xf>
    <xf numFmtId="0" fontId="15" fillId="4" borderId="105" xfId="0" applyFont="1" applyFill="1" applyBorder="1" applyAlignment="1">
      <alignment horizontal="center" vertical="center"/>
    </xf>
    <xf numFmtId="0" fontId="15" fillId="4" borderId="39" xfId="0" applyFont="1" applyFill="1" applyBorder="1" applyAlignment="1">
      <alignment horizontal="center" vertical="center"/>
    </xf>
    <xf numFmtId="0" fontId="13" fillId="4" borderId="82" xfId="0" applyFont="1" applyFill="1" applyBorder="1" applyAlignment="1">
      <alignment horizontal="center" vertical="center"/>
    </xf>
    <xf numFmtId="0" fontId="13" fillId="0" borderId="47"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47" xfId="0" applyFont="1" applyBorder="1" applyAlignment="1">
      <alignment vertical="center"/>
    </xf>
    <xf numFmtId="182" fontId="3" fillId="0" borderId="84" xfId="0" applyNumberFormat="1" applyFont="1" applyBorder="1" applyAlignment="1" applyProtection="1">
      <alignment horizontal="center" vertical="center" shrinkToFit="1"/>
      <protection locked="0"/>
    </xf>
    <xf numFmtId="183" fontId="3" fillId="0" borderId="86" xfId="0" applyNumberFormat="1" applyFont="1" applyBorder="1" applyAlignment="1" applyProtection="1">
      <alignment vertical="center" shrinkToFit="1"/>
      <protection locked="0"/>
    </xf>
    <xf numFmtId="0" fontId="18" fillId="0" borderId="47" xfId="0" applyFont="1" applyBorder="1" applyAlignment="1">
      <alignment vertical="center"/>
    </xf>
    <xf numFmtId="182" fontId="3" fillId="0" borderId="85" xfId="0" applyNumberFormat="1" applyFont="1" applyBorder="1" applyAlignment="1" applyProtection="1">
      <alignment horizontal="center" vertical="center" shrinkToFit="1"/>
      <protection locked="0"/>
    </xf>
    <xf numFmtId="183" fontId="3" fillId="0" borderId="20" xfId="0" applyNumberFormat="1" applyFont="1" applyBorder="1" applyAlignment="1" applyProtection="1">
      <alignment vertical="center" shrinkToFit="1"/>
      <protection locked="0"/>
    </xf>
    <xf numFmtId="182" fontId="3" fillId="0" borderId="25" xfId="0" applyNumberFormat="1" applyFont="1" applyBorder="1" applyAlignment="1" applyProtection="1">
      <alignment horizontal="center" vertical="center" shrinkToFit="1"/>
      <protection locked="0"/>
    </xf>
    <xf numFmtId="183" fontId="3" fillId="0" borderId="26" xfId="0" applyNumberFormat="1" applyFont="1" applyBorder="1" applyAlignment="1" applyProtection="1">
      <alignment vertical="center" shrinkToFit="1"/>
      <protection locked="0"/>
    </xf>
    <xf numFmtId="0" fontId="66" fillId="4" borderId="2" xfId="0" applyFont="1" applyFill="1" applyBorder="1" applyAlignment="1">
      <alignment vertical="center"/>
    </xf>
    <xf numFmtId="0" fontId="66" fillId="4" borderId="21" xfId="0" applyFont="1" applyFill="1" applyBorder="1" applyAlignment="1">
      <alignment vertical="center"/>
    </xf>
    <xf numFmtId="0" fontId="66" fillId="4" borderId="44" xfId="0" applyFont="1" applyFill="1" applyBorder="1" applyAlignment="1">
      <alignment vertical="center"/>
    </xf>
    <xf numFmtId="0" fontId="3" fillId="5" borderId="8" xfId="0" applyFont="1" applyFill="1" applyBorder="1"/>
    <xf numFmtId="0" fontId="6" fillId="5" borderId="0" xfId="0" applyFont="1" applyFill="1"/>
    <xf numFmtId="0" fontId="3" fillId="5" borderId="28" xfId="0" applyFont="1" applyFill="1" applyBorder="1"/>
    <xf numFmtId="0" fontId="6" fillId="0" borderId="0" xfId="0" applyFont="1"/>
    <xf numFmtId="0" fontId="6" fillId="5" borderId="8" xfId="0" applyFont="1" applyFill="1" applyBorder="1"/>
    <xf numFmtId="0" fontId="6" fillId="5" borderId="28" xfId="0" applyFont="1" applyFill="1" applyBorder="1"/>
    <xf numFmtId="0" fontId="3" fillId="5" borderId="62" xfId="0" applyFont="1" applyFill="1" applyBorder="1"/>
    <xf numFmtId="0" fontId="3" fillId="5" borderId="61" xfId="0" applyFont="1" applyFill="1" applyBorder="1"/>
    <xf numFmtId="0" fontId="6" fillId="5" borderId="62" xfId="0" applyFont="1" applyFill="1" applyBorder="1"/>
    <xf numFmtId="0" fontId="6" fillId="5" borderId="61" xfId="0" applyFont="1" applyFill="1" applyBorder="1"/>
    <xf numFmtId="0" fontId="6" fillId="5" borderId="31" xfId="0" applyFont="1" applyFill="1" applyBorder="1"/>
    <xf numFmtId="0" fontId="15" fillId="5" borderId="8" xfId="0" applyFont="1" applyFill="1" applyBorder="1"/>
    <xf numFmtId="0" fontId="6" fillId="5" borderId="34" xfId="0" applyFont="1" applyFill="1" applyBorder="1"/>
    <xf numFmtId="0" fontId="3" fillId="5" borderId="30" xfId="0" applyFont="1" applyFill="1" applyBorder="1"/>
    <xf numFmtId="0" fontId="3" fillId="5" borderId="34" xfId="0" applyFont="1" applyFill="1" applyBorder="1"/>
    <xf numFmtId="0" fontId="3" fillId="5" borderId="43" xfId="0" applyFont="1" applyFill="1" applyBorder="1"/>
    <xf numFmtId="0" fontId="13" fillId="4" borderId="127" xfId="0" applyFont="1" applyFill="1" applyBorder="1" applyAlignment="1">
      <alignment horizontal="center" vertical="center" wrapText="1"/>
    </xf>
    <xf numFmtId="0" fontId="3" fillId="0" borderId="85" xfId="0" applyFont="1" applyBorder="1" applyAlignment="1">
      <alignment vertical="center"/>
    </xf>
    <xf numFmtId="0" fontId="3" fillId="0" borderId="25" xfId="0" applyFont="1" applyBorder="1" applyAlignment="1">
      <alignment vertical="center"/>
    </xf>
    <xf numFmtId="0" fontId="3" fillId="0" borderId="44"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14" fillId="0" borderId="28" xfId="0" applyFont="1" applyBorder="1" applyAlignment="1">
      <alignment vertical="center"/>
    </xf>
    <xf numFmtId="0" fontId="6" fillId="0" borderId="28" xfId="0" applyFont="1" applyBorder="1" applyProtection="1">
      <protection locked="0"/>
    </xf>
    <xf numFmtId="0" fontId="3" fillId="0" borderId="20" xfId="0" applyFont="1" applyBorder="1" applyAlignment="1">
      <alignment vertical="center"/>
    </xf>
    <xf numFmtId="0" fontId="3" fillId="0" borderId="86" xfId="0" applyFont="1" applyBorder="1" applyAlignment="1">
      <alignment vertical="center"/>
    </xf>
    <xf numFmtId="0" fontId="3" fillId="0" borderId="26" xfId="0" applyFont="1" applyBorder="1" applyAlignment="1">
      <alignment vertical="center"/>
    </xf>
    <xf numFmtId="179" fontId="3" fillId="0" borderId="20" xfId="0" applyNumberFormat="1" applyFont="1" applyBorder="1" applyAlignment="1">
      <alignment vertical="center"/>
    </xf>
    <xf numFmtId="0" fontId="3" fillId="0" borderId="84" xfId="0" applyFont="1" applyBorder="1" applyAlignment="1">
      <alignment vertical="center"/>
    </xf>
    <xf numFmtId="0" fontId="3" fillId="0" borderId="89" xfId="0" applyFont="1" applyBorder="1" applyAlignment="1">
      <alignment vertical="center"/>
    </xf>
    <xf numFmtId="0" fontId="3" fillId="0" borderId="37" xfId="0" applyFont="1" applyBorder="1" applyAlignment="1">
      <alignment vertical="center"/>
    </xf>
    <xf numFmtId="179" fontId="3" fillId="0" borderId="86" xfId="0" applyNumberFormat="1" applyFont="1" applyBorder="1" applyAlignment="1">
      <alignment vertical="center"/>
    </xf>
    <xf numFmtId="179" fontId="3" fillId="0" borderId="26" xfId="0" applyNumberFormat="1" applyFont="1" applyBorder="1" applyAlignment="1">
      <alignment vertical="center"/>
    </xf>
    <xf numFmtId="0" fontId="13" fillId="4" borderId="132" xfId="0" applyFont="1" applyFill="1" applyBorder="1" applyAlignment="1">
      <alignment horizontal="center" vertical="center" wrapText="1"/>
    </xf>
    <xf numFmtId="0" fontId="15" fillId="4" borderId="106" xfId="0" applyFont="1" applyFill="1" applyBorder="1" applyAlignment="1">
      <alignment horizontal="center" vertical="center"/>
    </xf>
    <xf numFmtId="0" fontId="3" fillId="0" borderId="20" xfId="0" applyFont="1" applyBorder="1"/>
    <xf numFmtId="0" fontId="3" fillId="0" borderId="85" xfId="0" applyFont="1" applyBorder="1"/>
    <xf numFmtId="0" fontId="67" fillId="4" borderId="10" xfId="0" applyFont="1" applyFill="1" applyBorder="1" applyAlignment="1">
      <alignment vertical="center"/>
    </xf>
    <xf numFmtId="0" fontId="67" fillId="4" borderId="11" xfId="0" applyFont="1" applyFill="1" applyBorder="1" applyAlignment="1">
      <alignment vertical="center"/>
    </xf>
    <xf numFmtId="0" fontId="67" fillId="4" borderId="12" xfId="0" applyFont="1" applyFill="1" applyBorder="1" applyAlignment="1">
      <alignment vertical="center"/>
    </xf>
    <xf numFmtId="0" fontId="67" fillId="4" borderId="29" xfId="0" applyFont="1" applyFill="1" applyBorder="1" applyAlignment="1">
      <alignment horizontal="center" vertical="center"/>
    </xf>
    <xf numFmtId="0" fontId="67" fillId="4" borderId="2" xfId="0" applyFont="1" applyFill="1" applyBorder="1" applyAlignment="1">
      <alignment vertical="center"/>
    </xf>
    <xf numFmtId="0" fontId="13" fillId="0" borderId="32" xfId="0" applyFont="1" applyBorder="1" applyAlignment="1">
      <alignment horizontal="center" vertical="center"/>
    </xf>
    <xf numFmtId="0" fontId="13" fillId="0" borderId="20" xfId="0" applyFont="1" applyBorder="1" applyAlignment="1">
      <alignment horizontal="center" vertical="center"/>
    </xf>
    <xf numFmtId="0" fontId="13" fillId="0" borderId="30" xfId="0" applyFont="1" applyBorder="1" applyAlignment="1">
      <alignment horizontal="center" vertical="center" wrapText="1"/>
    </xf>
    <xf numFmtId="0" fontId="13" fillId="0" borderId="9" xfId="0" applyFont="1" applyBorder="1" applyAlignment="1">
      <alignment horizontal="center" vertical="center" wrapText="1"/>
    </xf>
    <xf numFmtId="0" fontId="67" fillId="4" borderId="30" xfId="0" applyFont="1" applyFill="1" applyBorder="1" applyAlignment="1">
      <alignment horizontal="center" vertical="center"/>
    </xf>
    <xf numFmtId="0" fontId="13" fillId="0" borderId="29" xfId="0" applyFont="1" applyBorder="1" applyAlignment="1">
      <alignment horizontal="center" vertical="center" wrapText="1"/>
    </xf>
    <xf numFmtId="0" fontId="67" fillId="4" borderId="33" xfId="0" applyFont="1" applyFill="1" applyBorder="1" applyAlignment="1">
      <alignment vertical="center"/>
    </xf>
    <xf numFmtId="0" fontId="67" fillId="4" borderId="20" xfId="0" applyFont="1" applyFill="1" applyBorder="1" applyAlignment="1">
      <alignment vertical="center"/>
    </xf>
    <xf numFmtId="0" fontId="67" fillId="4" borderId="46" xfId="0" applyFont="1" applyFill="1" applyBorder="1" applyAlignment="1">
      <alignment vertical="center"/>
    </xf>
    <xf numFmtId="0" fontId="67" fillId="4" borderId="21"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20" xfId="0" applyFont="1" applyFill="1" applyBorder="1" applyAlignment="1">
      <alignment horizontal="center" vertical="center"/>
    </xf>
    <xf numFmtId="0" fontId="69" fillId="4" borderId="2" xfId="0" applyFont="1" applyFill="1" applyBorder="1" applyAlignment="1">
      <alignment vertical="center"/>
    </xf>
    <xf numFmtId="0" fontId="35" fillId="4" borderId="29" xfId="0" applyFont="1" applyFill="1" applyBorder="1" applyAlignment="1">
      <alignment vertical="center"/>
    </xf>
    <xf numFmtId="0" fontId="69" fillId="4" borderId="126" xfId="0" applyFont="1" applyFill="1" applyBorder="1" applyAlignment="1">
      <alignment vertical="center"/>
    </xf>
    <xf numFmtId="0" fontId="67" fillId="0" borderId="21" xfId="0" applyFont="1" applyBorder="1" applyAlignment="1">
      <alignment horizontal="center" vertical="center"/>
    </xf>
    <xf numFmtId="0" fontId="67" fillId="0" borderId="3" xfId="0" applyFont="1" applyBorder="1" applyAlignment="1">
      <alignment horizontal="center" vertical="center"/>
    </xf>
    <xf numFmtId="0" fontId="68" fillId="0" borderId="19" xfId="0" applyFont="1" applyBorder="1" applyAlignment="1">
      <alignment vertical="center"/>
    </xf>
    <xf numFmtId="0" fontId="67" fillId="0" borderId="20" xfId="0" applyFont="1" applyBorder="1" applyAlignment="1">
      <alignment horizontal="center" vertical="center"/>
    </xf>
    <xf numFmtId="0" fontId="70" fillId="4" borderId="126" xfId="0" applyFont="1" applyFill="1" applyBorder="1" applyAlignment="1">
      <alignment vertical="center"/>
    </xf>
    <xf numFmtId="0" fontId="0" fillId="4" borderId="20" xfId="0" applyFill="1" applyBorder="1"/>
    <xf numFmtId="0" fontId="68" fillId="5" borderId="3" xfId="0" applyFont="1" applyFill="1" applyBorder="1" applyAlignment="1">
      <alignment vertical="center"/>
    </xf>
    <xf numFmtId="0" fontId="68" fillId="5" borderId="19" xfId="0" applyFont="1" applyFill="1" applyBorder="1" applyAlignment="1">
      <alignment vertical="center"/>
    </xf>
    <xf numFmtId="0" fontId="32" fillId="5" borderId="3" xfId="0" applyFont="1" applyFill="1" applyBorder="1" applyAlignment="1">
      <alignment vertical="center"/>
    </xf>
    <xf numFmtId="0" fontId="32" fillId="5" borderId="19" xfId="0" applyFont="1" applyFill="1" applyBorder="1" applyAlignment="1">
      <alignment vertical="center"/>
    </xf>
    <xf numFmtId="0" fontId="67" fillId="5" borderId="3" xfId="0" applyFont="1" applyFill="1" applyBorder="1" applyAlignment="1">
      <alignment horizontal="center" vertical="center"/>
    </xf>
    <xf numFmtId="0" fontId="6" fillId="4" borderId="109" xfId="0" applyFont="1" applyFill="1" applyBorder="1" applyAlignment="1" applyProtection="1">
      <alignment horizontal="center" vertical="center" wrapText="1"/>
      <protection hidden="1"/>
    </xf>
    <xf numFmtId="0" fontId="4" fillId="0" borderId="4" xfId="0" applyFont="1" applyBorder="1" applyAlignment="1" applyProtection="1">
      <alignment vertical="center"/>
      <protection hidden="1"/>
    </xf>
    <xf numFmtId="0" fontId="5" fillId="0" borderId="28" xfId="0" applyFont="1" applyBorder="1" applyAlignment="1" applyProtection="1">
      <alignment vertical="center" textRotation="255"/>
      <protection hidden="1"/>
    </xf>
    <xf numFmtId="0" fontId="6" fillId="4" borderId="51" xfId="0" applyFont="1" applyFill="1" applyBorder="1" applyAlignment="1" applyProtection="1">
      <alignment horizontal="center" vertical="center" wrapText="1"/>
      <protection hidden="1"/>
    </xf>
    <xf numFmtId="0" fontId="5" fillId="0" borderId="23" xfId="0" applyFont="1" applyBorder="1" applyAlignment="1">
      <alignment vertical="center"/>
    </xf>
    <xf numFmtId="0" fontId="19" fillId="0" borderId="0" xfId="0" applyFont="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5" fillId="4" borderId="8" xfId="0" applyFont="1" applyFill="1" applyBorder="1" applyAlignment="1" applyProtection="1">
      <alignment vertical="center"/>
      <protection hidden="1"/>
    </xf>
    <xf numFmtId="0" fontId="5" fillId="4" borderId="40" xfId="0" applyFont="1" applyFill="1" applyBorder="1" applyAlignment="1" applyProtection="1">
      <alignment vertical="center"/>
      <protection hidden="1"/>
    </xf>
    <xf numFmtId="0" fontId="18" fillId="0" borderId="0" xfId="0" applyFont="1" applyAlignment="1" applyProtection="1">
      <alignment vertical="center"/>
      <protection hidden="1"/>
    </xf>
    <xf numFmtId="0" fontId="5" fillId="0" borderId="43" xfId="0" applyFont="1" applyBorder="1" applyAlignment="1" applyProtection="1">
      <alignment vertical="center" textRotation="255"/>
      <protection hidden="1"/>
    </xf>
    <xf numFmtId="0" fontId="4" fillId="0" borderId="34" xfId="0" applyFont="1" applyBorder="1" applyAlignment="1" applyProtection="1">
      <alignment vertical="center"/>
      <protection hidden="1"/>
    </xf>
    <xf numFmtId="0" fontId="5" fillId="0" borderId="17" xfId="0" applyFont="1" applyBorder="1" applyAlignment="1" applyProtection="1">
      <alignment vertical="center" textRotation="255"/>
      <protection hidden="1"/>
    </xf>
    <xf numFmtId="0" fontId="5" fillId="0" borderId="0" xfId="0" applyFont="1" applyAlignment="1">
      <alignment vertical="center"/>
    </xf>
    <xf numFmtId="0" fontId="19" fillId="0" borderId="17" xfId="0" applyFont="1" applyBorder="1" applyAlignment="1" applyProtection="1">
      <alignment vertical="center" wrapText="1"/>
      <protection hidden="1"/>
    </xf>
    <xf numFmtId="0" fontId="5" fillId="0" borderId="53" xfId="0" applyFont="1" applyBorder="1" applyAlignment="1">
      <alignment vertical="center" wrapText="1"/>
    </xf>
    <xf numFmtId="0" fontId="5" fillId="0" borderId="53" xfId="0" applyFont="1" applyBorder="1" applyAlignment="1">
      <alignment horizontal="right" vertical="center" wrapText="1"/>
    </xf>
    <xf numFmtId="0" fontId="6" fillId="4" borderId="47" xfId="0" applyFont="1" applyFill="1" applyBorder="1" applyAlignment="1" applyProtection="1">
      <alignment vertical="center" wrapText="1"/>
      <protection hidden="1"/>
    </xf>
    <xf numFmtId="0" fontId="4" fillId="4" borderId="0" xfId="0" applyFont="1" applyFill="1" applyAlignment="1" applyProtection="1">
      <alignment vertical="center"/>
      <protection hidden="1"/>
    </xf>
    <xf numFmtId="0" fontId="5" fillId="0" borderId="62" xfId="0" applyFont="1" applyBorder="1" applyAlignment="1">
      <alignment vertical="center" wrapText="1"/>
    </xf>
    <xf numFmtId="0" fontId="5" fillId="0" borderId="62" xfId="0" applyFont="1" applyBorder="1" applyAlignment="1" applyProtection="1">
      <alignment vertical="center" wrapText="1"/>
      <protection hidden="1"/>
    </xf>
    <xf numFmtId="0" fontId="6" fillId="0" borderId="62" xfId="0" applyFont="1" applyBorder="1" applyAlignment="1" applyProtection="1">
      <alignment vertical="center"/>
      <protection hidden="1"/>
    </xf>
    <xf numFmtId="0" fontId="4" fillId="0" borderId="62" xfId="0" applyFont="1" applyBorder="1" applyAlignment="1" applyProtection="1">
      <alignment vertical="center"/>
      <protection hidden="1"/>
    </xf>
    <xf numFmtId="0" fontId="18" fillId="0" borderId="62" xfId="0" applyFont="1" applyBorder="1" applyAlignment="1" applyProtection="1">
      <alignment vertical="center"/>
      <protection hidden="1"/>
    </xf>
    <xf numFmtId="0" fontId="6" fillId="0" borderId="62" xfId="0" applyFont="1" applyBorder="1" applyAlignment="1" applyProtection="1">
      <alignment vertical="center" wrapText="1"/>
      <protection hidden="1"/>
    </xf>
    <xf numFmtId="0" fontId="6" fillId="0" borderId="61" xfId="0" applyFont="1" applyBorder="1" applyAlignment="1" applyProtection="1">
      <alignment vertical="center" wrapText="1"/>
      <protection hidden="1"/>
    </xf>
    <xf numFmtId="0" fontId="53" fillId="0" borderId="0" xfId="0" applyFont="1" applyAlignment="1" applyProtection="1">
      <alignment horizontal="left" vertical="center"/>
      <protection hidden="1"/>
    </xf>
    <xf numFmtId="0" fontId="4" fillId="4" borderId="34" xfId="0" applyFont="1" applyFill="1" applyBorder="1" applyAlignment="1" applyProtection="1">
      <alignment vertical="center"/>
      <protection hidden="1"/>
    </xf>
    <xf numFmtId="0" fontId="59" fillId="0" borderId="0" xfId="0" applyFont="1" applyAlignment="1" applyProtection="1">
      <alignment vertical="top" wrapText="1"/>
      <protection hidden="1"/>
    </xf>
    <xf numFmtId="0" fontId="59" fillId="0" borderId="0" xfId="0" applyFont="1" applyAlignment="1" applyProtection="1">
      <alignment vertical="top"/>
      <protection hidden="1"/>
    </xf>
    <xf numFmtId="0" fontId="59" fillId="0" borderId="0" xfId="0" applyFont="1" applyAlignment="1" applyProtection="1">
      <alignment horizontal="right" vertical="top"/>
      <protection hidden="1"/>
    </xf>
    <xf numFmtId="0" fontId="4" fillId="0" borderId="31" xfId="0" applyFont="1" applyBorder="1" applyAlignment="1" applyProtection="1">
      <alignment horizontal="right" vertical="center"/>
      <protection hidden="1"/>
    </xf>
    <xf numFmtId="0" fontId="5" fillId="0" borderId="142" xfId="0" quotePrefix="1" applyFont="1" applyBorder="1" applyAlignment="1" applyProtection="1">
      <alignment vertical="center"/>
      <protection hidden="1"/>
    </xf>
    <xf numFmtId="0" fontId="5" fillId="0" borderId="107" xfId="0" applyFont="1" applyBorder="1" applyAlignment="1" applyProtection="1">
      <alignment vertical="center"/>
      <protection hidden="1"/>
    </xf>
    <xf numFmtId="0" fontId="5" fillId="0" borderId="107" xfId="0" applyFont="1" applyBorder="1" applyAlignment="1" applyProtection="1">
      <alignment vertical="center" wrapText="1"/>
      <protection hidden="1"/>
    </xf>
    <xf numFmtId="0" fontId="4" fillId="0" borderId="107" xfId="0" applyFont="1" applyBorder="1" applyAlignment="1" applyProtection="1">
      <alignment vertical="center"/>
      <protection hidden="1"/>
    </xf>
    <xf numFmtId="0" fontId="4" fillId="0" borderId="143" xfId="0" applyFont="1" applyBorder="1" applyAlignment="1" applyProtection="1">
      <alignment vertical="center"/>
      <protection hidden="1"/>
    </xf>
    <xf numFmtId="0" fontId="5" fillId="0" borderId="53" xfId="0" applyFont="1" applyBorder="1" applyAlignment="1" applyProtection="1">
      <alignment horizontal="left" vertical="center" wrapText="1"/>
      <protection hidden="1"/>
    </xf>
    <xf numFmtId="0" fontId="4" fillId="0" borderId="144" xfId="0" applyFont="1" applyBorder="1" applyAlignment="1" applyProtection="1">
      <alignment vertical="center"/>
      <protection hidden="1"/>
    </xf>
    <xf numFmtId="0" fontId="5" fillId="0" borderId="53" xfId="0" applyFont="1" applyBorder="1" applyAlignment="1" applyProtection="1">
      <alignment vertical="center" wrapText="1"/>
      <protection hidden="1"/>
    </xf>
    <xf numFmtId="0" fontId="5" fillId="0" borderId="53" xfId="0" applyFont="1" applyBorder="1" applyAlignment="1" applyProtection="1">
      <alignment vertical="center"/>
      <protection hidden="1"/>
    </xf>
    <xf numFmtId="0" fontId="5" fillId="0" borderId="144" xfId="0" applyFont="1" applyBorder="1" applyAlignment="1" applyProtection="1">
      <alignment vertical="center"/>
      <protection hidden="1"/>
    </xf>
    <xf numFmtId="0" fontId="5" fillId="0" borderId="111" xfId="0" applyFont="1" applyBorder="1" applyAlignment="1" applyProtection="1">
      <alignment vertical="center"/>
      <protection hidden="1"/>
    </xf>
    <xf numFmtId="0" fontId="5" fillId="0" borderId="146" xfId="0" applyFont="1" applyBorder="1" applyAlignment="1" applyProtection="1">
      <alignment vertical="center"/>
      <protection hidden="1"/>
    </xf>
    <xf numFmtId="0" fontId="4" fillId="0" borderId="0" xfId="0" applyFont="1" applyAlignment="1" applyProtection="1">
      <alignment horizontal="centerContinuous" vertical="top"/>
      <protection hidden="1"/>
    </xf>
    <xf numFmtId="0" fontId="5" fillId="0" borderId="145" xfId="0" quotePrefix="1" applyFont="1" applyBorder="1" applyAlignment="1" applyProtection="1">
      <alignment vertical="center"/>
      <protection hidden="1"/>
    </xf>
    <xf numFmtId="0" fontId="4" fillId="0" borderId="53" xfId="0" applyFont="1" applyBorder="1" applyAlignment="1" applyProtection="1">
      <alignment vertical="center"/>
      <protection hidden="1"/>
    </xf>
    <xf numFmtId="0" fontId="5" fillId="0" borderId="0" xfId="0" applyFont="1" applyAlignment="1" applyProtection="1">
      <alignment vertical="top"/>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shrinkToFit="1"/>
      <protection hidden="1"/>
    </xf>
    <xf numFmtId="180" fontId="4" fillId="0" borderId="147" xfId="0" applyNumberFormat="1" applyFont="1" applyBorder="1" applyAlignment="1" applyProtection="1">
      <alignment vertical="center"/>
      <protection locked="0" hidden="1"/>
    </xf>
    <xf numFmtId="179" fontId="4" fillId="0" borderId="135" xfId="0" applyNumberFormat="1" applyFont="1" applyBorder="1" applyAlignment="1" applyProtection="1">
      <alignment vertical="center"/>
      <protection locked="0" hidden="1"/>
    </xf>
    <xf numFmtId="0" fontId="55" fillId="0" borderId="0" xfId="0" applyFont="1" applyAlignment="1" applyProtection="1">
      <alignment vertical="center"/>
      <protection hidden="1"/>
    </xf>
    <xf numFmtId="0" fontId="30" fillId="0" borderId="0" xfId="0" applyFont="1" applyAlignment="1" applyProtection="1">
      <alignment vertical="center"/>
      <protection hidden="1"/>
    </xf>
    <xf numFmtId="0" fontId="7" fillId="0" borderId="43" xfId="0" applyFont="1" applyBorder="1" applyAlignment="1" applyProtection="1">
      <alignment horizontal="center" vertical="center"/>
      <protection hidden="1"/>
    </xf>
    <xf numFmtId="0" fontId="5" fillId="0" borderId="33" xfId="0" applyFont="1" applyBorder="1" applyAlignment="1" applyProtection="1">
      <alignment vertical="center"/>
      <protection hidden="1"/>
    </xf>
    <xf numFmtId="0" fontId="5" fillId="0" borderId="13" xfId="0" applyFont="1" applyBorder="1" applyAlignment="1" applyProtection="1">
      <alignment vertical="center" wrapText="1"/>
      <protection hidden="1"/>
    </xf>
    <xf numFmtId="0" fontId="7" fillId="0" borderId="44" xfId="0" applyFont="1" applyBorder="1" applyAlignment="1" applyProtection="1">
      <alignment horizontal="center" vertical="center"/>
      <protection hidden="1"/>
    </xf>
    <xf numFmtId="0" fontId="5" fillId="0" borderId="85" xfId="0" applyFont="1" applyBorder="1" applyAlignment="1" applyProtection="1">
      <alignment vertical="center" wrapText="1"/>
      <protection hidden="1"/>
    </xf>
    <xf numFmtId="0" fontId="7" fillId="0" borderId="54" xfId="0" applyFont="1" applyBorder="1" applyAlignment="1" applyProtection="1">
      <alignment horizontal="center" vertical="center"/>
      <protection hidden="1"/>
    </xf>
    <xf numFmtId="0" fontId="5" fillId="0" borderId="25" xfId="0" applyFont="1" applyBorder="1" applyAlignment="1" applyProtection="1">
      <alignment vertical="center" wrapText="1"/>
      <protection hidden="1"/>
    </xf>
    <xf numFmtId="0" fontId="7" fillId="0" borderId="42" xfId="0" applyFont="1" applyBorder="1" applyAlignment="1" applyProtection="1">
      <alignment horizontal="center" vertical="center"/>
      <protection hidden="1"/>
    </xf>
    <xf numFmtId="0" fontId="5" fillId="0" borderId="84" xfId="0" applyFont="1" applyBorder="1" applyAlignment="1" applyProtection="1">
      <alignment vertical="center" wrapText="1"/>
      <protection hidden="1"/>
    </xf>
    <xf numFmtId="0" fontId="7" fillId="0" borderId="61" xfId="0" applyFont="1" applyBorder="1" applyAlignment="1" applyProtection="1">
      <alignment horizontal="center"/>
      <protection hidden="1"/>
    </xf>
    <xf numFmtId="0" fontId="7" fillId="0" borderId="33" xfId="0" applyFont="1" applyBorder="1" applyAlignment="1" applyProtection="1">
      <alignment horizontal="center" vertical="center"/>
      <protection hidden="1"/>
    </xf>
    <xf numFmtId="0" fontId="7" fillId="0" borderId="48" xfId="0" applyFont="1" applyBorder="1" applyAlignment="1" applyProtection="1">
      <alignment horizontal="center" vertical="center" wrapText="1"/>
      <protection hidden="1"/>
    </xf>
    <xf numFmtId="0" fontId="5" fillId="0" borderId="4" xfId="0" applyFont="1" applyBorder="1" applyAlignment="1" applyProtection="1">
      <alignment vertical="center"/>
      <protection hidden="1"/>
    </xf>
    <xf numFmtId="0" fontId="5" fillId="0" borderId="49" xfId="0" applyFont="1" applyBorder="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121"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0" borderId="2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31" xfId="0" applyFont="1" applyBorder="1" applyAlignment="1" applyProtection="1">
      <alignment horizontal="left" vertical="center"/>
      <protection hidden="1"/>
    </xf>
    <xf numFmtId="0" fontId="5" fillId="0" borderId="148" xfId="0" applyFont="1" applyBorder="1" applyAlignment="1" applyProtection="1">
      <alignment vertical="center" wrapText="1"/>
      <protection hidden="1"/>
    </xf>
    <xf numFmtId="0" fontId="5" fillId="0" borderId="30" xfId="0" applyFont="1" applyBorder="1" applyAlignment="1" applyProtection="1">
      <alignment horizontal="left" vertical="center"/>
      <protection hidden="1"/>
    </xf>
    <xf numFmtId="0" fontId="5" fillId="0" borderId="5" xfId="0" applyFont="1" applyBorder="1" applyAlignment="1" applyProtection="1">
      <alignment vertical="center"/>
      <protection hidden="1"/>
    </xf>
    <xf numFmtId="0" fontId="9" fillId="0" borderId="0" xfId="0" applyFont="1" applyAlignment="1">
      <alignment horizontal="center" vertical="center"/>
    </xf>
    <xf numFmtId="0" fontId="4" fillId="0" borderId="0" xfId="0" applyFont="1" applyAlignment="1">
      <alignment horizontal="left" vertical="center" wrapText="1" indent="5"/>
    </xf>
    <xf numFmtId="0" fontId="4" fillId="0" borderId="0" xfId="0" applyFont="1" applyAlignment="1">
      <alignment horizontal="center" vertical="center" wrapText="1"/>
    </xf>
    <xf numFmtId="49" fontId="4" fillId="0" borderId="0" xfId="0" applyNumberFormat="1" applyFont="1" applyAlignment="1">
      <alignment vertical="top" wrapText="1"/>
    </xf>
    <xf numFmtId="0" fontId="59" fillId="0" borderId="0" xfId="0" applyFont="1" applyAlignment="1">
      <alignment horizontal="left"/>
    </xf>
    <xf numFmtId="0" fontId="59" fillId="0" borderId="0" xfId="0" applyFont="1"/>
    <xf numFmtId="0" fontId="0" fillId="0" borderId="0" xfId="0" applyAlignment="1">
      <alignment horizontal="left"/>
    </xf>
    <xf numFmtId="0" fontId="5" fillId="0" borderId="31" xfId="0" applyFont="1" applyBorder="1" applyAlignment="1">
      <alignment horizontal="center" vertical="center"/>
    </xf>
    <xf numFmtId="0" fontId="13" fillId="0" borderId="33" xfId="0" applyFont="1" applyBorder="1" applyAlignment="1">
      <alignment horizontal="center" vertical="center"/>
    </xf>
    <xf numFmtId="0" fontId="73" fillId="4" borderId="33" xfId="0" applyFont="1" applyFill="1" applyBorder="1" applyAlignment="1">
      <alignment vertical="center" shrinkToFit="1"/>
    </xf>
    <xf numFmtId="0" fontId="63" fillId="4"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63" fillId="4" borderId="33" xfId="0" applyFont="1" applyFill="1" applyBorder="1" applyAlignment="1">
      <alignment horizontal="center" vertical="center" wrapText="1"/>
    </xf>
    <xf numFmtId="0" fontId="69" fillId="0" borderId="2" xfId="0" applyFont="1" applyBorder="1" applyAlignment="1">
      <alignment vertical="center"/>
    </xf>
    <xf numFmtId="0" fontId="69" fillId="0" borderId="29" xfId="0" applyFont="1" applyBorder="1" applyAlignment="1">
      <alignment vertical="center"/>
    </xf>
    <xf numFmtId="0" fontId="69" fillId="0" borderId="126" xfId="0" applyFont="1" applyBorder="1" applyAlignment="1">
      <alignment vertical="center"/>
    </xf>
    <xf numFmtId="0" fontId="67" fillId="0" borderId="126" xfId="0" applyFont="1" applyBorder="1" applyAlignment="1">
      <alignment vertical="center"/>
    </xf>
    <xf numFmtId="0" fontId="3" fillId="0" borderId="33" xfId="0" applyFont="1" applyBorder="1" applyAlignment="1">
      <alignment horizontal="center" vertical="center" wrapText="1"/>
    </xf>
    <xf numFmtId="0" fontId="23" fillId="0" borderId="51" xfId="0" applyFont="1" applyBorder="1" applyAlignment="1">
      <alignment horizontal="center"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8" xfId="0" applyFont="1" applyBorder="1" applyAlignment="1">
      <alignment vertical="center"/>
    </xf>
    <xf numFmtId="0" fontId="67" fillId="0" borderId="46" xfId="0" applyFont="1" applyBorder="1" applyAlignment="1">
      <alignment horizontal="center" vertical="center"/>
    </xf>
    <xf numFmtId="49" fontId="4" fillId="0" borderId="20" xfId="0" applyNumberFormat="1" applyFont="1" applyBorder="1" applyAlignment="1">
      <alignment vertical="center" wrapText="1"/>
    </xf>
    <xf numFmtId="0" fontId="33" fillId="0" borderId="21" xfId="0" applyFont="1" applyBorder="1" applyAlignment="1">
      <alignment vertical="center"/>
    </xf>
    <xf numFmtId="0" fontId="31" fillId="0" borderId="126" xfId="0" applyFont="1" applyBorder="1" applyAlignment="1">
      <alignment vertical="center"/>
    </xf>
    <xf numFmtId="0" fontId="74" fillId="0" borderId="0" xfId="0" applyFont="1"/>
    <xf numFmtId="0" fontId="75" fillId="0" borderId="34" xfId="0" applyFont="1" applyBorder="1"/>
    <xf numFmtId="0" fontId="74" fillId="0" borderId="34" xfId="0" applyFont="1" applyBorder="1"/>
    <xf numFmtId="0" fontId="75" fillId="0" borderId="0" xfId="0" applyFont="1"/>
    <xf numFmtId="0" fontId="75" fillId="5" borderId="31" xfId="0" applyFont="1" applyFill="1" applyBorder="1"/>
    <xf numFmtId="0" fontId="75" fillId="5" borderId="0" xfId="0" applyFont="1" applyFill="1"/>
    <xf numFmtId="0" fontId="74" fillId="5" borderId="0" xfId="0" applyFont="1" applyFill="1"/>
    <xf numFmtId="0" fontId="75" fillId="0" borderId="8" xfId="0" applyFont="1" applyBorder="1"/>
    <xf numFmtId="0" fontId="75" fillId="5" borderId="8" xfId="0" applyFont="1" applyFill="1" applyBorder="1"/>
    <xf numFmtId="0" fontId="75" fillId="5" borderId="62" xfId="0" applyFont="1" applyFill="1" applyBorder="1"/>
    <xf numFmtId="0" fontId="75" fillId="5" borderId="8" xfId="0" applyFont="1" applyFill="1" applyBorder="1" applyAlignment="1">
      <alignment horizontal="right"/>
    </xf>
    <xf numFmtId="0" fontId="29" fillId="5" borderId="0" xfId="0" applyFont="1" applyFill="1" applyAlignment="1">
      <alignment horizontal="right"/>
    </xf>
    <xf numFmtId="0" fontId="29" fillId="5" borderId="0" xfId="0" applyFont="1" applyFill="1"/>
    <xf numFmtId="0" fontId="75" fillId="5" borderId="30" xfId="0" applyFont="1" applyFill="1" applyBorder="1"/>
    <xf numFmtId="0" fontId="75" fillId="5" borderId="34" xfId="0" applyFont="1" applyFill="1" applyBorder="1"/>
    <xf numFmtId="0" fontId="75" fillId="5" borderId="43" xfId="0" applyFont="1" applyFill="1" applyBorder="1"/>
    <xf numFmtId="0" fontId="75" fillId="5" borderId="111" xfId="0" applyFont="1" applyFill="1" applyBorder="1"/>
    <xf numFmtId="0" fontId="75" fillId="5" borderId="53" xfId="0" applyFont="1" applyFill="1" applyBorder="1"/>
    <xf numFmtId="0" fontId="75" fillId="0" borderId="21" xfId="0" applyFont="1" applyBorder="1"/>
    <xf numFmtId="0" fontId="19" fillId="5" borderId="0" xfId="0" applyFont="1" applyFill="1" applyAlignment="1">
      <alignment vertical="center"/>
    </xf>
    <xf numFmtId="0" fontId="75" fillId="5" borderId="28" xfId="0" applyFont="1" applyFill="1" applyBorder="1"/>
    <xf numFmtId="0" fontId="75" fillId="5" borderId="145" xfId="0" applyFont="1" applyFill="1" applyBorder="1"/>
    <xf numFmtId="0" fontId="48" fillId="5" borderId="8" xfId="0" applyFont="1" applyFill="1" applyBorder="1" applyAlignment="1">
      <alignment horizontal="right"/>
    </xf>
    <xf numFmtId="0" fontId="75" fillId="5" borderId="61" xfId="0" applyFont="1" applyFill="1" applyBorder="1"/>
    <xf numFmtId="0" fontId="4" fillId="5" borderId="8" xfId="0" applyFont="1" applyFill="1" applyBorder="1"/>
    <xf numFmtId="0" fontId="4" fillId="5" borderId="0" xfId="0" applyFont="1" applyFill="1"/>
    <xf numFmtId="0" fontId="9" fillId="5" borderId="0" xfId="0" applyFont="1" applyFill="1"/>
    <xf numFmtId="0" fontId="4" fillId="5" borderId="28" xfId="0" applyFont="1" applyFill="1" applyBorder="1"/>
    <xf numFmtId="0" fontId="18" fillId="0" borderId="0" xfId="0" applyFont="1"/>
    <xf numFmtId="0" fontId="29" fillId="5" borderId="8" xfId="0" applyFont="1" applyFill="1" applyBorder="1"/>
    <xf numFmtId="0" fontId="30" fillId="5" borderId="0" xfId="0" applyFont="1" applyFill="1"/>
    <xf numFmtId="0" fontId="29" fillId="0" borderId="0" xfId="0" applyFont="1"/>
    <xf numFmtId="0" fontId="29" fillId="5" borderId="28" xfId="0" applyFont="1" applyFill="1" applyBorder="1"/>
    <xf numFmtId="0" fontId="18" fillId="5" borderId="0" xfId="0" applyFont="1" applyFill="1"/>
    <xf numFmtId="0" fontId="29" fillId="5" borderId="34" xfId="0" applyFont="1" applyFill="1" applyBorder="1"/>
    <xf numFmtId="0" fontId="29" fillId="5" borderId="43" xfId="0" applyFont="1" applyFill="1" applyBorder="1"/>
    <xf numFmtId="0" fontId="4" fillId="0" borderId="62" xfId="0" applyFont="1" applyBorder="1"/>
    <xf numFmtId="0" fontId="9" fillId="0" borderId="62" xfId="0" applyFont="1" applyBorder="1"/>
    <xf numFmtId="0" fontId="76" fillId="0" borderId="0" xfId="0" applyFont="1" applyAlignment="1">
      <alignment horizontal="left" vertical="center" readingOrder="1"/>
    </xf>
    <xf numFmtId="0" fontId="5" fillId="0" borderId="0" xfId="0" applyFont="1" applyAlignment="1">
      <alignment horizontal="left" vertical="center" wrapText="1"/>
    </xf>
    <xf numFmtId="0" fontId="77" fillId="0" borderId="0" xfId="0" applyFont="1" applyAlignment="1">
      <alignment vertical="center"/>
    </xf>
    <xf numFmtId="0" fontId="19" fillId="4" borderId="82" xfId="0" applyFont="1" applyFill="1" applyBorder="1" applyAlignment="1">
      <alignment vertical="center"/>
    </xf>
    <xf numFmtId="0" fontId="19" fillId="4" borderId="94" xfId="0" applyFont="1" applyFill="1" applyBorder="1" applyAlignment="1">
      <alignment horizontal="center" vertical="center"/>
    </xf>
    <xf numFmtId="0" fontId="19" fillId="4" borderId="99" xfId="0" applyFont="1" applyFill="1" applyBorder="1" applyAlignment="1">
      <alignment horizontal="center" vertical="center"/>
    </xf>
    <xf numFmtId="0" fontId="19" fillId="4" borderId="57" xfId="0" applyFont="1" applyFill="1" applyBorder="1" applyAlignment="1">
      <alignment horizontal="center" vertical="center" wrapText="1"/>
    </xf>
    <xf numFmtId="0" fontId="19" fillId="0" borderId="0" xfId="0" applyFont="1" applyAlignment="1">
      <alignment horizontal="center" vertical="center"/>
    </xf>
    <xf numFmtId="0" fontId="19" fillId="4" borderId="82" xfId="0" applyFont="1" applyFill="1" applyBorder="1" applyAlignment="1">
      <alignment horizontal="center" vertical="center"/>
    </xf>
    <xf numFmtId="0" fontId="19" fillId="0" borderId="74" xfId="0" applyFont="1" applyBorder="1" applyAlignment="1">
      <alignment vertical="center"/>
    </xf>
    <xf numFmtId="0" fontId="19" fillId="0" borderId="100" xfId="0" applyFont="1" applyBorder="1" applyAlignment="1">
      <alignment horizontal="distributed" vertical="center"/>
    </xf>
    <xf numFmtId="0" fontId="19" fillId="0" borderId="75" xfId="0" applyFont="1" applyBorder="1" applyAlignment="1">
      <alignment horizontal="distributed" vertical="center"/>
    </xf>
    <xf numFmtId="0" fontId="19" fillId="0" borderId="2" xfId="0" applyFont="1" applyBorder="1" applyAlignment="1">
      <alignment vertical="center"/>
    </xf>
    <xf numFmtId="0" fontId="19" fillId="0" borderId="21" xfId="0" applyFont="1" applyBorder="1" applyAlignment="1">
      <alignment horizontal="distributed" vertical="center"/>
    </xf>
    <xf numFmtId="0" fontId="19" fillId="0" borderId="44" xfId="0" applyFont="1" applyBorder="1" applyAlignment="1">
      <alignment horizontal="distributed" vertical="center"/>
    </xf>
    <xf numFmtId="0" fontId="19" fillId="0" borderId="30" xfId="0" applyFont="1" applyBorder="1" applyAlignment="1">
      <alignment vertical="center"/>
    </xf>
    <xf numFmtId="0" fontId="19" fillId="0" borderId="34" xfId="0" applyFont="1" applyBorder="1" applyAlignment="1">
      <alignment horizontal="distributed" vertical="center"/>
    </xf>
    <xf numFmtId="0" fontId="19" fillId="0" borderId="43" xfId="0" applyFont="1" applyBorder="1" applyAlignment="1">
      <alignment horizontal="distributed" vertical="center"/>
    </xf>
    <xf numFmtId="0" fontId="19" fillId="0" borderId="21" xfId="0" applyFont="1" applyBorder="1" applyAlignment="1">
      <alignment vertical="center" shrinkToFit="1"/>
    </xf>
    <xf numFmtId="0" fontId="19" fillId="0" borderId="100" xfId="0" applyFont="1" applyBorder="1" applyAlignment="1">
      <alignment horizontal="center" vertical="center" shrinkToFit="1"/>
    </xf>
    <xf numFmtId="0" fontId="19" fillId="0" borderId="75" xfId="0" applyFont="1" applyBorder="1" applyAlignment="1">
      <alignment vertical="center"/>
    </xf>
    <xf numFmtId="0" fontId="19" fillId="0" borderId="21" xfId="0" applyFont="1" applyBorder="1" applyAlignment="1">
      <alignment horizontal="center" vertical="center" shrinkToFit="1"/>
    </xf>
    <xf numFmtId="0" fontId="19" fillId="0" borderId="44" xfId="0" applyFont="1" applyBorder="1" applyAlignment="1">
      <alignment vertical="center"/>
    </xf>
    <xf numFmtId="0" fontId="5" fillId="0" borderId="30" xfId="0" applyFont="1" applyBorder="1" applyAlignment="1" applyProtection="1">
      <alignment vertical="center"/>
      <protection hidden="1"/>
    </xf>
    <xf numFmtId="0" fontId="5" fillId="0" borderId="100" xfId="0" applyFont="1" applyBorder="1" applyAlignment="1" applyProtection="1">
      <alignment vertical="center"/>
      <protection hidden="1"/>
    </xf>
    <xf numFmtId="0" fontId="5" fillId="0" borderId="149" xfId="0" applyFont="1" applyBorder="1" applyAlignment="1" applyProtection="1">
      <alignment vertical="center"/>
      <protection hidden="1"/>
    </xf>
    <xf numFmtId="0" fontId="5" fillId="0" borderId="150" xfId="0" applyFont="1" applyBorder="1" applyAlignment="1" applyProtection="1">
      <alignment vertical="center" wrapText="1"/>
      <protection hidden="1"/>
    </xf>
    <xf numFmtId="0" fontId="5" fillId="0" borderId="27" xfId="0" applyFont="1" applyBorder="1" applyAlignment="1" applyProtection="1">
      <alignment vertical="center"/>
      <protection hidden="1"/>
    </xf>
    <xf numFmtId="0" fontId="5" fillId="0" borderId="45" xfId="0" applyFont="1" applyBorder="1" applyAlignment="1" applyProtection="1">
      <alignment vertical="center"/>
      <protection hidden="1"/>
    </xf>
    <xf numFmtId="0" fontId="5" fillId="0" borderId="60" xfId="0" applyFont="1" applyBorder="1" applyAlignment="1" applyProtection="1">
      <alignment vertical="center"/>
      <protection hidden="1"/>
    </xf>
    <xf numFmtId="0" fontId="5" fillId="0" borderId="31" xfId="0" applyFont="1" applyBorder="1" applyProtection="1">
      <protection hidden="1"/>
    </xf>
    <xf numFmtId="0" fontId="5" fillId="0" borderId="62" xfId="0" applyFont="1" applyBorder="1" applyProtection="1">
      <protection hidden="1"/>
    </xf>
    <xf numFmtId="0" fontId="5" fillId="0" borderId="62" xfId="0" applyFont="1" applyBorder="1" applyAlignment="1" applyProtection="1">
      <alignment vertical="center"/>
      <protection hidden="1"/>
    </xf>
    <xf numFmtId="0" fontId="13" fillId="0" borderId="30" xfId="0" applyFont="1" applyBorder="1" applyAlignment="1">
      <alignment horizontal="center" vertical="top" wrapText="1"/>
    </xf>
    <xf numFmtId="0" fontId="13" fillId="0" borderId="34" xfId="0" applyFont="1" applyBorder="1" applyAlignment="1">
      <alignment horizontal="center" vertical="top" wrapText="1"/>
    </xf>
    <xf numFmtId="0" fontId="13" fillId="0" borderId="2" xfId="0" applyFont="1" applyBorder="1" applyAlignment="1">
      <alignment horizontal="center" vertical="center"/>
    </xf>
    <xf numFmtId="0" fontId="13" fillId="0" borderId="3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3" xfId="0" applyFont="1" applyBorder="1" applyAlignment="1">
      <alignment horizontal="center" vertical="center" wrapText="1"/>
    </xf>
    <xf numFmtId="0" fontId="4" fillId="0" borderId="134" xfId="0" applyFont="1" applyBorder="1" applyAlignment="1" applyProtection="1">
      <alignment horizontal="center" vertical="center"/>
      <protection hidden="1"/>
    </xf>
    <xf numFmtId="0" fontId="4" fillId="0" borderId="135" xfId="0" applyFont="1" applyBorder="1" applyAlignment="1" applyProtection="1">
      <alignment horizontal="center" vertical="center"/>
      <protection hidden="1"/>
    </xf>
    <xf numFmtId="0" fontId="4" fillId="0" borderId="151" xfId="0" applyFont="1" applyBorder="1" applyAlignment="1" applyProtection="1">
      <alignment vertical="center"/>
      <protection locked="0" hidden="1"/>
    </xf>
    <xf numFmtId="0" fontId="3" fillId="0" borderId="30"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10" xfId="0" applyFont="1" applyBorder="1" applyAlignment="1" applyProtection="1">
      <alignment horizontal="center" vertical="center" wrapText="1"/>
      <protection locked="0"/>
    </xf>
    <xf numFmtId="0" fontId="47" fillId="0" borderId="1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protection locked="0"/>
    </xf>
    <xf numFmtId="0" fontId="47" fillId="0" borderId="129" xfId="0" applyFont="1" applyBorder="1" applyAlignment="1" applyProtection="1">
      <alignment horizontal="center" vertical="top"/>
      <protection locked="0"/>
    </xf>
    <xf numFmtId="0" fontId="3" fillId="0" borderId="123" xfId="0" applyFont="1" applyBorder="1" applyAlignment="1" applyProtection="1">
      <alignment horizontal="center" vertical="center"/>
      <protection locked="0"/>
    </xf>
    <xf numFmtId="0" fontId="47" fillId="0" borderId="130" xfId="0" applyFont="1" applyBorder="1" applyAlignment="1" applyProtection="1">
      <alignment horizontal="center" vertical="top"/>
      <protection locked="0"/>
    </xf>
    <xf numFmtId="0" fontId="3" fillId="0" borderId="10" xfId="0" applyFont="1" applyBorder="1" applyAlignment="1" applyProtection="1">
      <alignment horizontal="center" vertical="center"/>
      <protection locked="0"/>
    </xf>
    <xf numFmtId="0" fontId="47" fillId="0" borderId="128" xfId="0" applyFont="1" applyBorder="1" applyAlignment="1" applyProtection="1">
      <alignment horizontal="center" vertical="top"/>
      <protection locked="0"/>
    </xf>
    <xf numFmtId="0" fontId="9" fillId="0" borderId="34" xfId="0" applyFont="1" applyBorder="1"/>
    <xf numFmtId="0" fontId="4" fillId="0" borderId="34" xfId="0" applyFont="1" applyBorder="1"/>
    <xf numFmtId="0" fontId="13" fillId="4" borderId="16" xfId="0" applyFont="1" applyFill="1" applyBorder="1" applyAlignment="1">
      <alignment horizontal="center" vertical="center" wrapText="1"/>
    </xf>
    <xf numFmtId="0" fontId="78" fillId="0" borderId="0" xfId="0" applyFont="1" applyAlignment="1">
      <alignment vertical="center"/>
    </xf>
    <xf numFmtId="0" fontId="35" fillId="4" borderId="102" xfId="0" applyFont="1" applyFill="1" applyBorder="1" applyAlignment="1">
      <alignment horizontal="centerContinuous" vertical="center"/>
    </xf>
    <xf numFmtId="0" fontId="35" fillId="4" borderId="103" xfId="0" applyFont="1" applyFill="1" applyBorder="1" applyAlignment="1">
      <alignment horizontal="centerContinuous" vertical="center"/>
    </xf>
    <xf numFmtId="0" fontId="35" fillId="4" borderId="87" xfId="0" applyFont="1" applyFill="1" applyBorder="1" applyAlignment="1">
      <alignment horizontal="center" vertical="center"/>
    </xf>
    <xf numFmtId="0" fontId="0" fillId="0" borderId="152" xfId="0" applyBorder="1" applyAlignment="1">
      <alignment vertical="center"/>
    </xf>
    <xf numFmtId="0" fontId="79" fillId="0" borderId="100" xfId="0" applyFont="1" applyBorder="1" applyAlignment="1">
      <alignment vertical="center"/>
    </xf>
    <xf numFmtId="0" fontId="0" fillId="0" borderId="100" xfId="0" applyBorder="1" applyAlignment="1">
      <alignment vertical="center"/>
    </xf>
    <xf numFmtId="0" fontId="0" fillId="0" borderId="38" xfId="0" applyBorder="1" applyAlignment="1">
      <alignment vertical="center"/>
    </xf>
    <xf numFmtId="0" fontId="0" fillId="0" borderId="21" xfId="0" applyBorder="1" applyAlignment="1">
      <alignment vertical="center"/>
    </xf>
    <xf numFmtId="0" fontId="0" fillId="0" borderId="105" xfId="0" applyBorder="1" applyAlignment="1">
      <alignment vertical="center"/>
    </xf>
    <xf numFmtId="0" fontId="0" fillId="0" borderId="139" xfId="0" applyBorder="1" applyAlignment="1">
      <alignment vertical="center"/>
    </xf>
    <xf numFmtId="0" fontId="0" fillId="0" borderId="62" xfId="0" applyBorder="1" applyAlignment="1">
      <alignment vertical="center"/>
    </xf>
    <xf numFmtId="0" fontId="0" fillId="0" borderId="33" xfId="0" applyBorder="1" applyAlignment="1">
      <alignment vertical="center"/>
    </xf>
    <xf numFmtId="0" fontId="0" fillId="0" borderId="31" xfId="0" applyBorder="1" applyAlignment="1">
      <alignment vertical="center"/>
    </xf>
    <xf numFmtId="0" fontId="0" fillId="0" borderId="46" xfId="0" applyBorder="1"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30" xfId="0" applyBorder="1" applyAlignment="1">
      <alignment vertical="center"/>
    </xf>
    <xf numFmtId="0" fontId="0" fillId="0" borderId="96" xfId="0" applyBorder="1" applyAlignment="1">
      <alignment vertical="center"/>
    </xf>
    <xf numFmtId="0" fontId="0" fillId="0" borderId="91"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96" xfId="0" quotePrefix="1" applyBorder="1" applyAlignment="1">
      <alignment vertical="center"/>
    </xf>
    <xf numFmtId="0" fontId="79" fillId="0" borderId="21" xfId="0" applyFont="1" applyBorder="1" applyAlignment="1">
      <alignment vertical="center"/>
    </xf>
    <xf numFmtId="0" fontId="0" fillId="0" borderId="105" xfId="0" quotePrefix="1" applyBorder="1" applyAlignment="1">
      <alignment vertical="center"/>
    </xf>
    <xf numFmtId="0" fontId="0" fillId="0" borderId="18" xfId="0" applyBorder="1" applyAlignment="1">
      <alignment vertical="center"/>
    </xf>
    <xf numFmtId="0" fontId="0" fillId="0" borderId="48" xfId="0" applyBorder="1" applyAlignment="1">
      <alignment vertical="center"/>
    </xf>
    <xf numFmtId="0" fontId="0" fillId="0" borderId="40" xfId="0" applyBorder="1" applyAlignment="1">
      <alignment vertical="center"/>
    </xf>
    <xf numFmtId="0" fontId="0" fillId="0" borderId="26" xfId="0" applyBorder="1" applyAlignment="1">
      <alignment vertical="center"/>
    </xf>
    <xf numFmtId="0" fontId="0" fillId="0" borderId="34" xfId="0" applyBorder="1" applyAlignment="1">
      <alignment vertical="center"/>
    </xf>
    <xf numFmtId="0" fontId="0" fillId="0" borderId="24" xfId="0" applyBorder="1" applyAlignment="1">
      <alignment vertical="center"/>
    </xf>
    <xf numFmtId="0" fontId="0" fillId="0" borderId="27" xfId="0" applyBorder="1" applyAlignment="1">
      <alignment vertical="center"/>
    </xf>
    <xf numFmtId="0" fontId="35" fillId="0" borderId="0" xfId="0" applyFont="1" applyAlignment="1">
      <alignment vertical="center"/>
    </xf>
    <xf numFmtId="0" fontId="0" fillId="0" borderId="21" xfId="0" quotePrefix="1" applyBorder="1" applyAlignment="1">
      <alignment vertical="center"/>
    </xf>
    <xf numFmtId="0" fontId="0" fillId="0" borderId="39" xfId="0" applyBorder="1" applyAlignment="1">
      <alignment vertical="center"/>
    </xf>
    <xf numFmtId="49" fontId="35" fillId="0" borderId="153" xfId="0" applyNumberFormat="1" applyFont="1" applyBorder="1" applyAlignment="1">
      <alignment horizontal="center" vertical="center"/>
    </xf>
    <xf numFmtId="49" fontId="35" fillId="0" borderId="85" xfId="0" applyNumberFormat="1" applyFont="1" applyBorder="1" applyAlignment="1">
      <alignment horizontal="center" vertical="center"/>
    </xf>
    <xf numFmtId="49" fontId="35" fillId="0" borderId="25"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13" fillId="4" borderId="72" xfId="0" applyFont="1" applyFill="1" applyBorder="1" applyAlignment="1">
      <alignment horizontal="center" vertical="top" wrapText="1"/>
    </xf>
    <xf numFmtId="0" fontId="13" fillId="4" borderId="8"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82" xfId="0" applyFont="1" applyFill="1" applyBorder="1" applyAlignment="1">
      <alignment horizontal="center" vertical="center" wrapText="1"/>
    </xf>
    <xf numFmtId="184" fontId="4" fillId="0" borderId="112" xfId="0" applyNumberFormat="1" applyFont="1" applyBorder="1" applyAlignment="1" applyProtection="1">
      <alignment vertical="center"/>
      <protection locked="0" hidden="1"/>
    </xf>
    <xf numFmtId="0" fontId="4" fillId="0" borderId="0" xfId="0" applyFont="1" applyAlignment="1" applyProtection="1">
      <alignment horizontal="centerContinuous" vertical="center"/>
      <protection hidden="1"/>
    </xf>
    <xf numFmtId="0" fontId="4" fillId="0" borderId="154" xfId="0" applyFont="1" applyBorder="1" applyAlignment="1" applyProtection="1">
      <alignment vertical="center"/>
      <protection locked="0" hidden="1"/>
    </xf>
    <xf numFmtId="0" fontId="4" fillId="0" borderId="112" xfId="0" applyFont="1" applyBorder="1" applyAlignment="1" applyProtection="1">
      <alignment vertical="center"/>
      <protection hidden="1"/>
    </xf>
    <xf numFmtId="0" fontId="10" fillId="0" borderId="33" xfId="0" applyFont="1" applyBorder="1" applyAlignment="1" applyProtection="1">
      <alignment vertical="center"/>
      <protection locked="0"/>
    </xf>
    <xf numFmtId="0" fontId="10" fillId="0" borderId="41" xfId="0" applyFont="1" applyBorder="1" applyAlignment="1" applyProtection="1">
      <alignment vertical="center"/>
      <protection locked="0"/>
    </xf>
    <xf numFmtId="49" fontId="3" fillId="0" borderId="29" xfId="0" applyNumberFormat="1" applyFont="1" applyBorder="1" applyAlignment="1" applyProtection="1">
      <alignment horizontal="center" vertical="center"/>
      <protection locked="0"/>
    </xf>
    <xf numFmtId="49" fontId="3" fillId="0" borderId="123"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5" fillId="4" borderId="101" xfId="0" applyFont="1" applyFill="1" applyBorder="1" applyAlignment="1" applyProtection="1">
      <alignment vertical="center"/>
      <protection hidden="1"/>
    </xf>
    <xf numFmtId="0" fontId="5" fillId="4" borderId="34" xfId="0" applyFont="1" applyFill="1" applyBorder="1" applyAlignment="1" applyProtection="1">
      <alignment vertical="center"/>
      <protection hidden="1"/>
    </xf>
    <xf numFmtId="0" fontId="5" fillId="4" borderId="34" xfId="0" applyFont="1" applyFill="1" applyBorder="1" applyAlignment="1" applyProtection="1">
      <alignment horizontal="center" vertical="center" wrapText="1"/>
      <protection hidden="1"/>
    </xf>
    <xf numFmtId="49" fontId="10" fillId="0" borderId="30" xfId="0" applyNumberFormat="1" applyFont="1" applyBorder="1" applyAlignment="1" applyProtection="1">
      <alignment horizontal="center" vertical="center"/>
      <protection locked="0"/>
    </xf>
    <xf numFmtId="181" fontId="10" fillId="0" borderId="43" xfId="0" applyNumberFormat="1" applyFont="1" applyBorder="1" applyAlignment="1" applyProtection="1">
      <alignment horizontal="center" vertical="center" wrapText="1"/>
      <protection locked="0"/>
    </xf>
    <xf numFmtId="49" fontId="10" fillId="0" borderId="40" xfId="0" applyNumberFormat="1" applyFont="1" applyBorder="1" applyAlignment="1" applyProtection="1">
      <alignment horizontal="center" vertical="center"/>
      <protection locked="0"/>
    </xf>
    <xf numFmtId="181" fontId="10" fillId="0" borderId="155" xfId="0" applyNumberFormat="1" applyFont="1" applyBorder="1" applyAlignment="1" applyProtection="1">
      <alignment horizontal="center" vertical="center" wrapText="1"/>
      <protection locked="0"/>
    </xf>
    <xf numFmtId="0" fontId="65" fillId="0" borderId="153" xfId="0" applyFont="1" applyBorder="1" applyAlignment="1" applyProtection="1">
      <alignment horizontal="center" vertical="distributed" wrapText="1"/>
      <protection locked="0"/>
    </xf>
    <xf numFmtId="0" fontId="65" fillId="0" borderId="85" xfId="0" applyFont="1" applyBorder="1" applyAlignment="1" applyProtection="1">
      <alignment horizontal="center" vertical="distributed" wrapText="1"/>
      <protection locked="0"/>
    </xf>
    <xf numFmtId="0" fontId="65" fillId="0" borderId="25" xfId="0" applyFont="1" applyBorder="1" applyAlignment="1" applyProtection="1">
      <alignment horizontal="center" vertical="distributed" wrapText="1"/>
      <protection locked="0"/>
    </xf>
    <xf numFmtId="0" fontId="12" fillId="0" borderId="0" xfId="0" applyFont="1" applyAlignment="1">
      <alignment horizontal="right"/>
    </xf>
    <xf numFmtId="183" fontId="82" fillId="0" borderId="30" xfId="0" applyNumberFormat="1" applyFont="1" applyBorder="1" applyAlignment="1" applyProtection="1">
      <alignment horizontal="right" vertical="center"/>
      <protection locked="0"/>
    </xf>
    <xf numFmtId="0" fontId="13" fillId="4" borderId="157" xfId="0" applyFont="1" applyFill="1" applyBorder="1" applyAlignment="1">
      <alignment horizontal="center" vertical="center" wrapText="1"/>
    </xf>
    <xf numFmtId="0" fontId="47" fillId="0" borderId="158" xfId="0" applyFont="1" applyBorder="1" applyAlignment="1" applyProtection="1">
      <alignment horizontal="center" vertical="center"/>
      <protection locked="0"/>
    </xf>
    <xf numFmtId="0" fontId="3" fillId="0" borderId="158"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65" fillId="0" borderId="13" xfId="0" applyFont="1" applyBorder="1" applyAlignment="1" applyProtection="1">
      <alignment horizontal="center" vertical="distributed" wrapText="1"/>
      <protection locked="0"/>
    </xf>
    <xf numFmtId="49" fontId="3" fillId="0" borderId="30" xfId="0" applyNumberFormat="1" applyFont="1" applyBorder="1" applyAlignment="1" applyProtection="1">
      <alignment horizontal="center" vertical="center" wrapText="1"/>
      <protection locked="0"/>
    </xf>
    <xf numFmtId="0" fontId="13" fillId="4" borderId="72" xfId="0" applyFont="1" applyFill="1" applyBorder="1" applyAlignment="1">
      <alignment vertical="top" wrapText="1"/>
    </xf>
    <xf numFmtId="0" fontId="13" fillId="4" borderId="59" xfId="0" applyFont="1" applyFill="1" applyBorder="1" applyAlignment="1">
      <alignment vertical="top" wrapText="1"/>
    </xf>
    <xf numFmtId="0" fontId="3" fillId="0" borderId="33" xfId="0" applyFont="1" applyBorder="1" applyAlignment="1" applyProtection="1">
      <alignment horizontal="left" vertical="center"/>
      <protection locked="0"/>
    </xf>
    <xf numFmtId="49" fontId="3" fillId="0" borderId="10"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47" fillId="0" borderId="160" xfId="0" applyFont="1" applyBorder="1" applyAlignment="1" applyProtection="1">
      <alignment horizontal="center" vertical="center"/>
      <protection locked="0"/>
    </xf>
    <xf numFmtId="0" fontId="14" fillId="4" borderId="2" xfId="0" applyFont="1" applyFill="1" applyBorder="1" applyAlignment="1">
      <alignment horizontal="centerContinuous" vertical="center"/>
    </xf>
    <xf numFmtId="0" fontId="14" fillId="4" borderId="21" xfId="0" applyFont="1" applyFill="1" applyBorder="1" applyAlignment="1">
      <alignment horizontal="centerContinuous" vertical="center"/>
    </xf>
    <xf numFmtId="0" fontId="14" fillId="4" borderId="44" xfId="0" applyFont="1" applyFill="1" applyBorder="1" applyAlignment="1">
      <alignment horizontal="centerContinuous" vertical="center"/>
    </xf>
    <xf numFmtId="0" fontId="6" fillId="5" borderId="32" xfId="0" applyFont="1" applyFill="1" applyBorder="1"/>
    <xf numFmtId="0" fontId="6" fillId="5" borderId="46" xfId="0" applyFont="1" applyFill="1" applyBorder="1"/>
    <xf numFmtId="0" fontId="6" fillId="5" borderId="8" xfId="0" applyFont="1" applyFill="1" applyBorder="1" applyAlignment="1">
      <alignment horizontal="left"/>
    </xf>
    <xf numFmtId="0" fontId="3" fillId="4" borderId="44" xfId="0" applyFont="1" applyFill="1" applyBorder="1" applyAlignment="1">
      <alignment horizontal="centerContinuous" vertical="center"/>
    </xf>
    <xf numFmtId="0" fontId="3" fillId="5" borderId="0" xfId="0" applyFont="1" applyFill="1"/>
    <xf numFmtId="0" fontId="3" fillId="4" borderId="21" xfId="0" applyFont="1" applyFill="1" applyBorder="1" applyAlignment="1">
      <alignment horizontal="centerContinuous" vertical="center"/>
    </xf>
    <xf numFmtId="0" fontId="6" fillId="5" borderId="0" xfId="0" applyFont="1" applyFill="1" applyAlignment="1">
      <alignment vertical="top"/>
    </xf>
    <xf numFmtId="0" fontId="6" fillId="0" borderId="28" xfId="0" applyFont="1" applyBorder="1"/>
    <xf numFmtId="0" fontId="6" fillId="0" borderId="0" xfId="0" applyFont="1" applyProtection="1">
      <protection locked="0"/>
    </xf>
    <xf numFmtId="0" fontId="3" fillId="4" borderId="20" xfId="0" applyFont="1" applyFill="1" applyBorder="1" applyAlignment="1">
      <alignment vertical="center"/>
    </xf>
    <xf numFmtId="49" fontId="10" fillId="0" borderId="5" xfId="0" applyNumberFormat="1" applyFont="1" applyBorder="1" applyAlignment="1" applyProtection="1">
      <alignment horizontal="center" vertical="center"/>
      <protection locked="0"/>
    </xf>
    <xf numFmtId="181" fontId="10" fillId="0" borderId="54" xfId="0" applyNumberFormat="1" applyFont="1" applyBorder="1" applyAlignment="1" applyProtection="1">
      <alignment horizontal="center" vertical="center" wrapText="1"/>
      <protection locked="0"/>
    </xf>
    <xf numFmtId="181" fontId="83" fillId="0" borderId="30" xfId="0" applyNumberFormat="1" applyFont="1" applyBorder="1" applyAlignment="1" applyProtection="1">
      <alignment horizontal="distributed" vertical="center"/>
      <protection locked="0"/>
    </xf>
    <xf numFmtId="183" fontId="62" fillId="0" borderId="30" xfId="0" applyNumberFormat="1" applyFont="1" applyBorder="1" applyAlignment="1" applyProtection="1">
      <alignment horizontal="right" vertical="center"/>
      <protection locked="0"/>
    </xf>
    <xf numFmtId="183" fontId="62" fillId="0" borderId="10" xfId="0" applyNumberFormat="1" applyFont="1" applyBorder="1" applyAlignment="1" applyProtection="1">
      <alignment horizontal="right" vertical="center"/>
      <protection locked="0"/>
    </xf>
    <xf numFmtId="183" fontId="62" fillId="0" borderId="123" xfId="0" applyNumberFormat="1" applyFont="1" applyBorder="1" applyAlignment="1" applyProtection="1">
      <alignment horizontal="right" vertical="center"/>
      <protection locked="0"/>
    </xf>
    <xf numFmtId="183" fontId="62" fillId="0" borderId="22" xfId="0" applyNumberFormat="1" applyFont="1" applyBorder="1" applyAlignment="1" applyProtection="1">
      <alignment horizontal="right" vertical="center"/>
      <protection locked="0"/>
    </xf>
    <xf numFmtId="0" fontId="68" fillId="4" borderId="30" xfId="0" applyFont="1" applyFill="1" applyBorder="1" applyAlignment="1">
      <alignment vertical="center"/>
    </xf>
    <xf numFmtId="0" fontId="68" fillId="4" borderId="34" xfId="0" applyFont="1" applyFill="1" applyBorder="1" applyAlignment="1">
      <alignment vertical="center"/>
    </xf>
    <xf numFmtId="0" fontId="67" fillId="4" borderId="34" xfId="0" applyFont="1" applyFill="1" applyBorder="1" applyAlignment="1">
      <alignment vertical="center"/>
    </xf>
    <xf numFmtId="0" fontId="67" fillId="4" borderId="43" xfId="0" applyFont="1" applyFill="1" applyBorder="1" applyAlignment="1">
      <alignment vertical="center"/>
    </xf>
    <xf numFmtId="0" fontId="4" fillId="0" borderId="30" xfId="0" applyFont="1" applyBorder="1" applyAlignment="1">
      <alignment vertical="center"/>
    </xf>
    <xf numFmtId="0" fontId="4" fillId="0" borderId="34"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67" fillId="4" borderId="21" xfId="0" applyFont="1" applyFill="1" applyBorder="1" applyAlignment="1">
      <alignment vertical="center"/>
    </xf>
    <xf numFmtId="0" fontId="67" fillId="4" borderId="44" xfId="0" applyFont="1" applyFill="1" applyBorder="1" applyAlignment="1">
      <alignment vertical="center"/>
    </xf>
    <xf numFmtId="0" fontId="31" fillId="0" borderId="21" xfId="0" applyFont="1" applyBorder="1" applyAlignment="1">
      <alignment vertical="center"/>
    </xf>
    <xf numFmtId="0" fontId="31" fillId="0" borderId="44" xfId="0" applyFont="1" applyBorder="1" applyAlignment="1">
      <alignment vertical="center"/>
    </xf>
    <xf numFmtId="0" fontId="25" fillId="0" borderId="21" xfId="0" applyFont="1" applyBorder="1" applyAlignment="1">
      <alignment vertical="center"/>
    </xf>
    <xf numFmtId="0" fontId="25" fillId="0" borderId="44" xfId="0" applyFont="1" applyBorder="1" applyAlignment="1">
      <alignment vertical="center"/>
    </xf>
    <xf numFmtId="0" fontId="4" fillId="0" borderId="28" xfId="0" applyFont="1" applyBorder="1" applyAlignment="1">
      <alignment vertical="center"/>
    </xf>
    <xf numFmtId="180" fontId="82" fillId="0" borderId="10" xfId="0" applyNumberFormat="1" applyFont="1" applyBorder="1" applyAlignment="1" applyProtection="1">
      <alignment horizontal="right" vertical="center"/>
      <protection locked="0"/>
    </xf>
    <xf numFmtId="180" fontId="62" fillId="0" borderId="10" xfId="0" applyNumberFormat="1" applyFont="1" applyBorder="1" applyAlignment="1" applyProtection="1">
      <alignment horizontal="right" vertical="center"/>
      <protection locked="0"/>
    </xf>
    <xf numFmtId="180" fontId="62" fillId="0" borderId="22" xfId="0" applyNumberFormat="1" applyFont="1" applyBorder="1" applyAlignment="1" applyProtection="1">
      <alignment horizontal="right" vertical="center"/>
      <protection locked="0"/>
    </xf>
    <xf numFmtId="180" fontId="82" fillId="0" borderId="30" xfId="0" applyNumberFormat="1" applyFont="1" applyBorder="1" applyAlignment="1" applyProtection="1">
      <alignment horizontal="right" vertical="center"/>
      <protection locked="0"/>
    </xf>
    <xf numFmtId="181" fontId="83" fillId="0" borderId="2" xfId="0" applyNumberFormat="1" applyFont="1" applyBorder="1" applyAlignment="1" applyProtection="1">
      <alignment horizontal="distributed" vertical="center"/>
      <protection locked="0"/>
    </xf>
    <xf numFmtId="181" fontId="83" fillId="0" borderId="5" xfId="0" applyNumberFormat="1" applyFont="1" applyBorder="1" applyAlignment="1" applyProtection="1">
      <alignment horizontal="distributed" vertical="center"/>
      <protection locked="0"/>
    </xf>
    <xf numFmtId="0" fontId="16" fillId="0" borderId="0" xfId="0" applyFont="1" applyAlignment="1" applyProtection="1">
      <alignment vertical="center"/>
      <protection locked="0"/>
    </xf>
    <xf numFmtId="0" fontId="17" fillId="0" borderId="2"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126" xfId="0" applyFont="1" applyBorder="1" applyAlignment="1" applyProtection="1">
      <alignment horizontal="center" vertical="center"/>
      <protection locked="0"/>
    </xf>
    <xf numFmtId="0" fontId="3" fillId="0" borderId="66" xfId="0"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24" xfId="0" applyNumberFormat="1" applyFont="1" applyBorder="1" applyAlignment="1" applyProtection="1">
      <alignment vertical="center"/>
      <protection locked="0"/>
    </xf>
    <xf numFmtId="180" fontId="3" fillId="0" borderId="86" xfId="0" applyNumberFormat="1" applyFont="1" applyBorder="1" applyAlignment="1">
      <alignment vertical="center"/>
    </xf>
    <xf numFmtId="180" fontId="3" fillId="0" borderId="20" xfId="0" applyNumberFormat="1" applyFont="1" applyBorder="1" applyAlignment="1">
      <alignment vertical="center"/>
    </xf>
    <xf numFmtId="180" fontId="3" fillId="0" borderId="26" xfId="0" applyNumberFormat="1" applyFont="1" applyBorder="1" applyAlignment="1">
      <alignment vertical="center"/>
    </xf>
    <xf numFmtId="184" fontId="3" fillId="0" borderId="66" xfId="0" applyNumberFormat="1" applyFont="1" applyBorder="1" applyAlignment="1" applyProtection="1">
      <alignment vertical="center"/>
      <protection locked="0"/>
    </xf>
    <xf numFmtId="183" fontId="3" fillId="0" borderId="86" xfId="0" applyNumberFormat="1" applyFont="1" applyBorder="1" applyAlignment="1">
      <alignment vertical="center"/>
    </xf>
    <xf numFmtId="0" fontId="4" fillId="0" borderId="17" xfId="0" applyFont="1" applyBorder="1" applyAlignment="1" applyProtection="1">
      <alignment vertical="center"/>
      <protection hidden="1"/>
    </xf>
    <xf numFmtId="0" fontId="4" fillId="0" borderId="134" xfId="0" applyFont="1" applyBorder="1" applyAlignment="1" applyProtection="1">
      <alignment vertical="center"/>
      <protection hidden="1"/>
    </xf>
    <xf numFmtId="184" fontId="4" fillId="0" borderId="112" xfId="0" applyNumberFormat="1" applyFont="1" applyBorder="1" applyAlignment="1" applyProtection="1">
      <alignment vertical="center"/>
      <protection hidden="1"/>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hidden="1"/>
    </xf>
    <xf numFmtId="0" fontId="5" fillId="0" borderId="0" xfId="0" applyFont="1" applyAlignment="1">
      <alignment horizontal="left" vertical="center"/>
    </xf>
    <xf numFmtId="0" fontId="50" fillId="0" borderId="0" xfId="0" applyFont="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24" fillId="0" borderId="0" xfId="0" applyFont="1" applyAlignment="1" applyProtection="1">
      <alignment horizontal="center" vertical="center"/>
      <protection hidden="1"/>
    </xf>
    <xf numFmtId="0" fontId="19" fillId="0" borderId="0" xfId="0" applyFont="1" applyAlignment="1" applyProtection="1">
      <alignment horizontal="center" vertical="center" wrapText="1"/>
      <protection hidden="1"/>
    </xf>
    <xf numFmtId="0" fontId="50" fillId="0" borderId="0" xfId="0" applyFont="1" applyAlignment="1" applyProtection="1">
      <alignment vertical="center"/>
      <protection hidden="1"/>
    </xf>
    <xf numFmtId="0" fontId="14" fillId="0" borderId="0" xfId="0" applyFont="1" applyAlignment="1" applyProtection="1">
      <alignment horizontal="left" vertical="center"/>
      <protection hidden="1"/>
    </xf>
    <xf numFmtId="181" fontId="24" fillId="0" borderId="0" xfId="0" applyNumberFormat="1" applyFont="1" applyAlignment="1" applyProtection="1">
      <alignment horizontal="distributed" vertical="center"/>
      <protection locked="0" hidden="1"/>
    </xf>
    <xf numFmtId="0" fontId="5" fillId="0" borderId="0" xfId="0" applyFont="1" applyAlignment="1" applyProtection="1">
      <alignment horizontal="center" vertical="center"/>
      <protection hidden="1"/>
    </xf>
    <xf numFmtId="0" fontId="4" fillId="0" borderId="0" xfId="0" applyFont="1" applyAlignment="1" applyProtection="1">
      <alignment horizontal="left" vertical="center"/>
      <protection locked="0" hidden="1"/>
    </xf>
    <xf numFmtId="0" fontId="5" fillId="0" borderId="0" xfId="0" applyFont="1" applyAlignment="1" applyProtection="1">
      <alignment horizontal="center" vertical="center" textRotation="255"/>
      <protection hidden="1"/>
    </xf>
    <xf numFmtId="0" fontId="4" fillId="0" borderId="0" xfId="0" applyFont="1" applyAlignment="1" applyProtection="1">
      <alignment horizontal="left" vertical="top"/>
      <protection locked="0" hidden="1"/>
    </xf>
    <xf numFmtId="177" fontId="4" fillId="0" borderId="0" xfId="0" quotePrefix="1" applyNumberFormat="1" applyFont="1" applyAlignment="1" applyProtection="1">
      <alignment horizontal="left" vertical="center"/>
      <protection locked="0"/>
    </xf>
    <xf numFmtId="0" fontId="4" fillId="0" borderId="0" xfId="0" applyFont="1" applyAlignment="1">
      <alignment horizontal="center" vertical="center"/>
    </xf>
    <xf numFmtId="0" fontId="51"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lignment horizontal="right" vertical="center"/>
    </xf>
    <xf numFmtId="178" fontId="4" fillId="0" borderId="0" xfId="0" quotePrefix="1" applyNumberFormat="1" applyFont="1" applyAlignment="1" applyProtection="1">
      <alignment horizontal="left" vertical="center"/>
      <protection locked="0"/>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vertical="center" textRotation="255"/>
      <protection hidden="1"/>
    </xf>
    <xf numFmtId="0" fontId="6" fillId="0" borderId="0" xfId="0" applyFont="1" applyAlignment="1" applyProtection="1">
      <alignment horizontal="center" vertical="top" wrapText="1"/>
      <protection hidden="1"/>
    </xf>
    <xf numFmtId="0" fontId="24" fillId="0" borderId="0" xfId="0" applyFont="1" applyAlignment="1" applyProtection="1">
      <alignment horizontal="center" vertical="center" wrapText="1"/>
      <protection locked="0" hidden="1"/>
    </xf>
    <xf numFmtId="0" fontId="5" fillId="0" borderId="0" xfId="0" applyFont="1" applyAlignment="1">
      <alignment vertical="center" wrapText="1"/>
    </xf>
    <xf numFmtId="0" fontId="5" fillId="0" borderId="0" xfId="0" applyFont="1" applyAlignment="1">
      <alignment horizontal="right" vertical="center" wrapText="1"/>
    </xf>
    <xf numFmtId="0" fontId="6" fillId="0" borderId="0" xfId="0" applyFont="1" applyAlignment="1" applyProtection="1">
      <alignment vertical="top" wrapText="1"/>
      <protection hidden="1"/>
    </xf>
    <xf numFmtId="183" fontId="24" fillId="0" borderId="0" xfId="0" applyNumberFormat="1" applyFont="1" applyAlignment="1" applyProtection="1">
      <alignment horizontal="right" vertical="center"/>
      <protection locked="0"/>
    </xf>
    <xf numFmtId="0" fontId="4" fillId="0" borderId="0" xfId="0" applyFont="1" applyAlignment="1" applyProtection="1">
      <alignment vertical="center" wrapText="1"/>
      <protection hidden="1"/>
    </xf>
    <xf numFmtId="0" fontId="6" fillId="0" borderId="0" xfId="0" applyFont="1" applyAlignment="1" applyProtection="1">
      <alignment horizontal="center" vertical="center" textRotation="255" wrapText="1"/>
      <protection hidden="1"/>
    </xf>
    <xf numFmtId="0" fontId="15"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locked="0" hidden="1"/>
    </xf>
    <xf numFmtId="0" fontId="30" fillId="0" borderId="0" xfId="0" applyFont="1" applyAlignment="1" applyProtection="1">
      <alignment horizontal="left" vertical="center"/>
      <protection hidden="1"/>
    </xf>
    <xf numFmtId="0" fontId="87" fillId="0" borderId="0" xfId="0" applyFont="1" applyAlignment="1">
      <alignment vertical="top"/>
    </xf>
    <xf numFmtId="0" fontId="0" fillId="0" borderId="0" xfId="0" applyAlignment="1">
      <alignment vertical="top"/>
    </xf>
    <xf numFmtId="0" fontId="0" fillId="0" borderId="0" xfId="0" applyAlignment="1">
      <alignment wrapText="1"/>
    </xf>
    <xf numFmtId="176" fontId="30" fillId="0" borderId="55" xfId="0" applyNumberFormat="1" applyFont="1" applyBorder="1" applyAlignment="1">
      <alignment horizontal="center" vertical="center"/>
    </xf>
    <xf numFmtId="176" fontId="30" fillId="0" borderId="20" xfId="0" applyNumberFormat="1" applyFont="1" applyBorder="1" applyAlignment="1">
      <alignment horizontal="center" vertical="center"/>
    </xf>
    <xf numFmtId="176" fontId="30" fillId="0" borderId="33" xfId="0" applyNumberFormat="1" applyFont="1" applyBorder="1" applyAlignment="1">
      <alignment horizontal="center" vertical="center"/>
    </xf>
    <xf numFmtId="0" fontId="35" fillId="0" borderId="0" xfId="0" applyFont="1" applyAlignment="1">
      <alignment horizontal="center" vertical="center"/>
    </xf>
    <xf numFmtId="49" fontId="35" fillId="0" borderId="0" xfId="0" applyNumberFormat="1" applyFont="1" applyAlignment="1">
      <alignment horizontal="center" vertical="center"/>
    </xf>
    <xf numFmtId="0" fontId="19" fillId="0" borderId="0" xfId="0" applyFont="1" applyAlignment="1">
      <alignment horizontal="distributed" vertical="center"/>
    </xf>
    <xf numFmtId="176" fontId="30" fillId="0" borderId="0" xfId="0" applyNumberFormat="1" applyFont="1" applyAlignment="1">
      <alignment horizontal="center" vertical="center"/>
    </xf>
    <xf numFmtId="0" fontId="19" fillId="0" borderId="0" xfId="0" applyFont="1" applyAlignment="1">
      <alignment horizontal="center" vertical="center" shrinkToFit="1"/>
    </xf>
    <xf numFmtId="0" fontId="87" fillId="0" borderId="0" xfId="0" applyFont="1" applyAlignment="1">
      <alignment vertical="top" wrapText="1"/>
    </xf>
    <xf numFmtId="0" fontId="19" fillId="0" borderId="0" xfId="0" applyFont="1" applyAlignment="1">
      <alignment horizontal="center" vertical="center" wrapText="1"/>
    </xf>
    <xf numFmtId="0" fontId="19" fillId="0" borderId="0" xfId="0" applyFont="1" applyAlignment="1">
      <alignment vertical="center" shrinkToFit="1"/>
    </xf>
    <xf numFmtId="0" fontId="6" fillId="4" borderId="113" xfId="0" applyFont="1" applyFill="1" applyBorder="1" applyAlignment="1" applyProtection="1">
      <alignment horizontal="center" vertical="center" wrapText="1"/>
      <protection hidden="1"/>
    </xf>
    <xf numFmtId="0" fontId="6" fillId="4" borderId="125" xfId="0" applyFont="1" applyFill="1" applyBorder="1" applyAlignment="1" applyProtection="1">
      <alignment horizontal="center" vertical="center" wrapText="1"/>
      <protection hidden="1"/>
    </xf>
    <xf numFmtId="183" fontId="24" fillId="0" borderId="5" xfId="0" applyNumberFormat="1" applyFont="1" applyBorder="1" applyAlignment="1" applyProtection="1">
      <alignment horizontal="right" vertical="center"/>
      <protection locked="0"/>
    </xf>
    <xf numFmtId="183" fontId="24" fillId="0" borderId="27" xfId="0" applyNumberFormat="1" applyFont="1" applyBorder="1" applyAlignment="1" applyProtection="1">
      <alignment horizontal="right" vertical="center"/>
      <protection locked="0"/>
    </xf>
    <xf numFmtId="183" fontId="24" fillId="0" borderId="54" xfId="0" applyNumberFormat="1" applyFont="1" applyBorder="1" applyAlignment="1" applyProtection="1">
      <alignment horizontal="right" vertical="center"/>
      <protection locked="0"/>
    </xf>
    <xf numFmtId="0" fontId="5" fillId="6" borderId="31" xfId="0" applyFont="1" applyFill="1" applyBorder="1" applyAlignment="1" applyProtection="1">
      <alignment horizontal="center" vertical="center" wrapText="1"/>
      <protection hidden="1"/>
    </xf>
    <xf numFmtId="0" fontId="5" fillId="6" borderId="62"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34" xfId="0" applyFont="1" applyFill="1" applyBorder="1" applyAlignment="1" applyProtection="1">
      <alignment horizontal="center" vertical="center" wrapText="1"/>
      <protection hidden="1"/>
    </xf>
    <xf numFmtId="0" fontId="5" fillId="6" borderId="43" xfId="0" applyFont="1" applyFill="1" applyBorder="1" applyAlignment="1" applyProtection="1">
      <alignment horizontal="center" vertical="center" wrapText="1"/>
      <protection hidden="1"/>
    </xf>
    <xf numFmtId="0" fontId="24" fillId="0" borderId="113" xfId="0" applyFont="1" applyBorder="1" applyAlignment="1" applyProtection="1">
      <alignment horizontal="center" vertical="center" wrapText="1"/>
      <protection locked="0" hidden="1"/>
    </xf>
    <xf numFmtId="0" fontId="24" fillId="0" borderId="92" xfId="0" applyFont="1" applyBorder="1" applyAlignment="1" applyProtection="1">
      <alignment horizontal="center" vertical="center" wrapText="1"/>
      <protection locked="0" hidden="1"/>
    </xf>
    <xf numFmtId="0" fontId="24" fillId="0" borderId="125" xfId="0" applyFont="1" applyBorder="1" applyAlignment="1" applyProtection="1">
      <alignment horizontal="center" vertical="center" wrapText="1"/>
      <protection locked="0" hidden="1"/>
    </xf>
    <xf numFmtId="0" fontId="15" fillId="4" borderId="19" xfId="0" applyFont="1" applyFill="1" applyBorder="1" applyAlignment="1" applyProtection="1">
      <alignment horizontal="center" vertical="center" wrapText="1"/>
      <protection hidden="1"/>
    </xf>
    <xf numFmtId="0" fontId="15" fillId="4" borderId="21"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19" fillId="0" borderId="47"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19" fillId="0" borderId="49" xfId="0" applyFont="1" applyBorder="1" applyAlignment="1" applyProtection="1">
      <alignment horizontal="left" vertical="center" wrapText="1"/>
      <protection hidden="1"/>
    </xf>
    <xf numFmtId="0" fontId="24" fillId="0" borderId="109" xfId="0" applyFont="1" applyBorder="1" applyAlignment="1" applyProtection="1">
      <alignment horizontal="center" vertical="center"/>
      <protection locked="0" hidden="1"/>
    </xf>
    <xf numFmtId="0" fontId="24" fillId="0" borderId="22" xfId="0" applyFont="1" applyBorder="1" applyAlignment="1" applyProtection="1">
      <alignment horizontal="center" vertical="center"/>
      <protection locked="0" hidden="1"/>
    </xf>
    <xf numFmtId="0" fontId="5" fillId="4" borderId="139" xfId="0" applyFont="1" applyFill="1" applyBorder="1" applyAlignment="1" applyProtection="1">
      <alignment horizontal="center" vertical="center" textRotation="255"/>
      <protection hidden="1"/>
    </xf>
    <xf numFmtId="0" fontId="5" fillId="4" borderId="38" xfId="0" applyFont="1" applyFill="1" applyBorder="1" applyAlignment="1" applyProtection="1">
      <alignment horizontal="center" vertical="center" textRotation="255"/>
      <protection hidden="1"/>
    </xf>
    <xf numFmtId="0" fontId="5" fillId="4" borderId="39" xfId="0" applyFont="1" applyFill="1" applyBorder="1" applyAlignment="1" applyProtection="1">
      <alignment horizontal="center" vertical="center" textRotation="255"/>
      <protection hidden="1"/>
    </xf>
    <xf numFmtId="0" fontId="6" fillId="4" borderId="110" xfId="0" applyFont="1" applyFill="1" applyBorder="1" applyAlignment="1" applyProtection="1">
      <alignment horizontal="center" vertical="center" wrapText="1"/>
      <protection hidden="1"/>
    </xf>
    <xf numFmtId="0" fontId="6" fillId="4" borderId="62" xfId="0" applyFont="1" applyFill="1" applyBorder="1" applyAlignment="1" applyProtection="1">
      <alignment horizontal="center" vertical="center" wrapText="1"/>
      <protection hidden="1"/>
    </xf>
    <xf numFmtId="0" fontId="6" fillId="4" borderId="61"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hidden="1"/>
    </xf>
    <xf numFmtId="0" fontId="6" fillId="4" borderId="34" xfId="0" applyFont="1" applyFill="1" applyBorder="1" applyAlignment="1" applyProtection="1">
      <alignment horizontal="center" vertical="center" wrapText="1"/>
      <protection hidden="1"/>
    </xf>
    <xf numFmtId="0" fontId="6" fillId="4" borderId="43" xfId="0" applyFont="1" applyFill="1" applyBorder="1" applyAlignment="1" applyProtection="1">
      <alignment horizontal="center" vertical="center" wrapText="1"/>
      <protection hidden="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01" xfId="0" applyFont="1" applyBorder="1" applyAlignment="1">
      <alignment horizontal="center" vertical="center" wrapText="1"/>
    </xf>
    <xf numFmtId="0" fontId="24" fillId="0" borderId="51" xfId="0" applyFont="1" applyBorder="1" applyAlignment="1" applyProtection="1">
      <alignment horizontal="center" vertical="center" textRotation="255"/>
      <protection locked="0" hidden="1"/>
    </xf>
    <xf numFmtId="0" fontId="24" fillId="0" borderId="10" xfId="0" applyFont="1" applyBorder="1" applyAlignment="1" applyProtection="1">
      <alignment horizontal="center" vertical="center" textRotation="255"/>
      <protection locked="0" hidden="1"/>
    </xf>
    <xf numFmtId="0" fontId="6" fillId="0" borderId="10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4" borderId="31" xfId="0" applyFont="1" applyFill="1" applyBorder="1" applyAlignment="1" applyProtection="1">
      <alignment horizontal="center" vertical="top" wrapText="1"/>
      <protection hidden="1"/>
    </xf>
    <xf numFmtId="0" fontId="6" fillId="4" borderId="62" xfId="0" applyFont="1" applyFill="1" applyBorder="1" applyAlignment="1" applyProtection="1">
      <alignment horizontal="center" vertical="top" wrapText="1"/>
      <protection hidden="1"/>
    </xf>
    <xf numFmtId="0" fontId="6" fillId="4" borderId="61" xfId="0" applyFont="1" applyFill="1" applyBorder="1" applyAlignment="1" applyProtection="1">
      <alignment horizontal="center" vertical="top" wrapText="1"/>
      <protection hidden="1"/>
    </xf>
    <xf numFmtId="0" fontId="6" fillId="4" borderId="8" xfId="0" applyFont="1" applyFill="1" applyBorder="1" applyAlignment="1" applyProtection="1">
      <alignment horizontal="center" vertical="top" wrapText="1"/>
      <protection hidden="1"/>
    </xf>
    <xf numFmtId="0" fontId="6" fillId="4" borderId="0" xfId="0" applyFont="1" applyFill="1" applyAlignment="1" applyProtection="1">
      <alignment horizontal="center" vertical="top" wrapText="1"/>
      <protection hidden="1"/>
    </xf>
    <xf numFmtId="0" fontId="6" fillId="4" borderId="28" xfId="0" applyFont="1" applyFill="1" applyBorder="1" applyAlignment="1" applyProtection="1">
      <alignment horizontal="center" vertical="top" wrapText="1"/>
      <protection hidden="1"/>
    </xf>
    <xf numFmtId="0" fontId="6" fillId="4" borderId="1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47" xfId="0" applyFont="1" applyFill="1" applyBorder="1" applyAlignment="1" applyProtection="1">
      <alignment horizontal="center" vertical="top" wrapText="1"/>
      <protection hidden="1"/>
    </xf>
    <xf numFmtId="0" fontId="5" fillId="4" borderId="40"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4" borderId="49" xfId="0" applyFont="1" applyFill="1" applyBorder="1" applyAlignment="1" applyProtection="1">
      <alignment horizontal="left" vertical="center"/>
      <protection hidden="1"/>
    </xf>
    <xf numFmtId="0" fontId="5" fillId="4" borderId="79" xfId="0" applyFont="1" applyFill="1" applyBorder="1" applyAlignment="1" applyProtection="1">
      <alignment horizontal="center" vertical="center" wrapText="1"/>
      <protection hidden="1"/>
    </xf>
    <xf numFmtId="0" fontId="5" fillId="4" borderId="80" xfId="0" applyFont="1" applyFill="1" applyBorder="1" applyAlignment="1" applyProtection="1">
      <alignment horizontal="center" vertical="center" wrapText="1"/>
      <protection hidden="1"/>
    </xf>
    <xf numFmtId="0" fontId="5" fillId="4" borderId="81" xfId="0" applyFont="1" applyFill="1" applyBorder="1" applyAlignment="1" applyProtection="1">
      <alignment horizontal="center" vertical="center" wrapText="1"/>
      <protection hidden="1"/>
    </xf>
    <xf numFmtId="0" fontId="4" fillId="0" borderId="79"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5" fillId="4" borderId="98" xfId="0"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 fillId="0" borderId="0" xfId="0" applyFont="1" applyAlignment="1" applyProtection="1">
      <alignment horizontal="left" vertical="center" wrapText="1" indent="1"/>
      <protection hidden="1"/>
    </xf>
    <xf numFmtId="0" fontId="19" fillId="0" borderId="2" xfId="0" applyFont="1" applyBorder="1" applyAlignment="1" applyProtection="1">
      <alignment horizontal="center" vertical="center" wrapText="1"/>
      <protection hidden="1"/>
    </xf>
    <xf numFmtId="0" fontId="19" fillId="0" borderId="21" xfId="0" applyFont="1" applyBorder="1" applyAlignment="1" applyProtection="1">
      <alignment horizontal="center" vertical="center" wrapText="1"/>
      <protection hidden="1"/>
    </xf>
    <xf numFmtId="0" fontId="19" fillId="0" borderId="4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51" fillId="4" borderId="137" xfId="0" applyFont="1" applyFill="1" applyBorder="1" applyAlignment="1" applyProtection="1">
      <alignment horizontal="center" vertical="center"/>
      <protection hidden="1"/>
    </xf>
    <xf numFmtId="0" fontId="51" fillId="4" borderId="111" xfId="0" applyFont="1" applyFill="1" applyBorder="1" applyAlignment="1" applyProtection="1">
      <alignment horizontal="center" vertical="center"/>
      <protection hidden="1"/>
    </xf>
    <xf numFmtId="0" fontId="51" fillId="4" borderId="138" xfId="0" applyFont="1" applyFill="1" applyBorder="1" applyAlignment="1" applyProtection="1">
      <alignment horizontal="center" vertical="center"/>
      <protection hidden="1"/>
    </xf>
    <xf numFmtId="0" fontId="4" fillId="0" borderId="137" xfId="0" applyFont="1" applyBorder="1" applyAlignment="1" applyProtection="1">
      <alignment horizontal="center" vertical="center"/>
      <protection locked="0"/>
    </xf>
    <xf numFmtId="0" fontId="4" fillId="0" borderId="111"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hidden="1"/>
    </xf>
    <xf numFmtId="0" fontId="4" fillId="0" borderId="60" xfId="0" applyFont="1" applyBorder="1" applyAlignment="1" applyProtection="1">
      <alignment horizontal="left" vertical="center"/>
      <protection locked="0" hidden="1"/>
    </xf>
    <xf numFmtId="0" fontId="4" fillId="0" borderId="63" xfId="0" applyFont="1" applyBorder="1" applyAlignment="1" applyProtection="1">
      <alignment horizontal="left" vertical="center"/>
      <protection locked="0" hidden="1"/>
    </xf>
    <xf numFmtId="0" fontId="5" fillId="4" borderId="2" xfId="0" applyFont="1" applyFill="1" applyBorder="1" applyAlignment="1" applyProtection="1">
      <alignment horizontal="center" vertical="center" wrapText="1"/>
      <protection hidden="1"/>
    </xf>
    <xf numFmtId="0" fontId="5" fillId="4" borderId="21" xfId="0" applyFont="1" applyFill="1" applyBorder="1" applyAlignment="1" applyProtection="1">
      <alignment horizontal="center" vertical="center" wrapText="1"/>
      <protection hidden="1"/>
    </xf>
    <xf numFmtId="0" fontId="5" fillId="4" borderId="98" xfId="0" applyFont="1" applyFill="1" applyBorder="1" applyAlignment="1" applyProtection="1">
      <alignment horizontal="center" vertical="center" wrapText="1"/>
      <protection hidden="1"/>
    </xf>
    <xf numFmtId="0" fontId="5" fillId="4" borderId="109" xfId="0" applyFont="1" applyFill="1" applyBorder="1" applyAlignment="1" applyProtection="1">
      <alignment horizontal="center" vertical="center" textRotation="255"/>
      <protection hidden="1"/>
    </xf>
    <xf numFmtId="0" fontId="5" fillId="4" borderId="10" xfId="0" applyFont="1" applyFill="1" applyBorder="1" applyAlignment="1" applyProtection="1">
      <alignment horizontal="center" vertical="center" textRotation="255"/>
      <protection hidden="1"/>
    </xf>
    <xf numFmtId="0" fontId="6" fillId="4" borderId="65" xfId="0" applyFont="1" applyFill="1" applyBorder="1" applyAlignment="1" applyProtection="1">
      <alignment horizontal="center" vertical="center" wrapText="1"/>
      <protection hidden="1"/>
    </xf>
    <xf numFmtId="0" fontId="6" fillId="4" borderId="101" xfId="0" applyFont="1" applyFill="1" applyBorder="1" applyAlignment="1" applyProtection="1">
      <alignment horizontal="center" vertical="center" wrapText="1"/>
      <protection hidden="1"/>
    </xf>
    <xf numFmtId="0" fontId="14" fillId="0" borderId="134" xfId="0" applyFont="1" applyBorder="1" applyAlignment="1" applyProtection="1">
      <alignment horizontal="left" vertical="center"/>
      <protection hidden="1"/>
    </xf>
    <xf numFmtId="0" fontId="14" fillId="0" borderId="135" xfId="0" applyFont="1" applyBorder="1" applyAlignment="1" applyProtection="1">
      <alignment horizontal="left" vertical="center"/>
      <protection hidden="1"/>
    </xf>
    <xf numFmtId="0" fontId="14" fillId="0" borderId="136" xfId="0" applyFont="1" applyBorder="1" applyAlignment="1" applyProtection="1">
      <alignment horizontal="left" vertical="center"/>
      <protection hidden="1"/>
    </xf>
    <xf numFmtId="0" fontId="5" fillId="4" borderId="66"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42" xfId="0" applyFont="1" applyFill="1" applyBorder="1" applyAlignment="1" applyProtection="1">
      <alignment horizontal="center" vertical="center"/>
      <protection hidden="1"/>
    </xf>
    <xf numFmtId="181" fontId="24" fillId="0" borderId="122" xfId="0" applyNumberFormat="1" applyFont="1" applyBorder="1" applyAlignment="1" applyProtection="1">
      <alignment horizontal="distributed" vertical="center"/>
      <protection locked="0" hidden="1"/>
    </xf>
    <xf numFmtId="181" fontId="24" fillId="0" borderId="135" xfId="0" applyNumberFormat="1" applyFont="1" applyBorder="1" applyAlignment="1" applyProtection="1">
      <alignment horizontal="distributed" vertical="center"/>
      <protection locked="0" hidden="1"/>
    </xf>
    <xf numFmtId="181" fontId="24" fillId="0" borderId="136" xfId="0" applyNumberFormat="1" applyFont="1" applyBorder="1" applyAlignment="1" applyProtection="1">
      <alignment horizontal="distributed" vertical="center"/>
      <protection locked="0" hidden="1"/>
    </xf>
    <xf numFmtId="0" fontId="5" fillId="0" borderId="0" xfId="0" applyFont="1" applyAlignment="1">
      <alignment horizontal="left" vertical="center"/>
    </xf>
    <xf numFmtId="0" fontId="5" fillId="0" borderId="34"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34" xfId="0" applyFont="1" applyBorder="1" applyAlignment="1">
      <alignment horizontal="center" vertical="center"/>
    </xf>
    <xf numFmtId="0" fontId="5" fillId="4" borderId="96" xfId="0" applyFont="1" applyFill="1" applyBorder="1" applyAlignment="1" applyProtection="1">
      <alignment horizontal="center" vertical="center"/>
      <protection hidden="1"/>
    </xf>
    <xf numFmtId="0" fontId="5" fillId="4" borderId="62" xfId="0" applyFont="1" applyFill="1" applyBorder="1" applyAlignment="1" applyProtection="1">
      <alignment horizontal="center" vertical="center"/>
      <protection hidden="1"/>
    </xf>
    <xf numFmtId="0" fontId="5" fillId="4" borderId="61" xfId="0" applyFont="1" applyFill="1" applyBorder="1" applyAlignment="1" applyProtection="1">
      <alignment horizontal="center" vertical="center"/>
      <protection hidden="1"/>
    </xf>
    <xf numFmtId="0" fontId="5" fillId="4" borderId="91"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1" fillId="4" borderId="140"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 fillId="4" borderId="141" xfId="0" applyFont="1" applyFill="1" applyBorder="1" applyAlignment="1" applyProtection="1">
      <alignment horizontal="center" vertical="center"/>
      <protection hidden="1"/>
    </xf>
    <xf numFmtId="0" fontId="5" fillId="4" borderId="107" xfId="0" applyFont="1" applyFill="1" applyBorder="1" applyAlignment="1" applyProtection="1">
      <alignment horizontal="center" vertical="center"/>
      <protection hidden="1"/>
    </xf>
    <xf numFmtId="0" fontId="5" fillId="4" borderId="108" xfId="0" applyFont="1" applyFill="1" applyBorder="1" applyAlignment="1" applyProtection="1">
      <alignment horizontal="center" vertical="center"/>
      <protection hidden="1"/>
    </xf>
    <xf numFmtId="177" fontId="4" fillId="0" borderId="62" xfId="0" quotePrefix="1" applyNumberFormat="1" applyFont="1" applyBorder="1" applyAlignment="1" applyProtection="1">
      <alignment horizontal="left" vertical="center"/>
      <protection locked="0"/>
    </xf>
    <xf numFmtId="0" fontId="4" fillId="0" borderId="62"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hidden="1"/>
    </xf>
    <xf numFmtId="0" fontId="4" fillId="0" borderId="34" xfId="0" applyFont="1" applyBorder="1" applyAlignment="1" applyProtection="1">
      <alignment horizontal="left" vertical="center"/>
      <protection locked="0" hidden="1"/>
    </xf>
    <xf numFmtId="0" fontId="4" fillId="0" borderId="43" xfId="0" applyFont="1" applyBorder="1" applyAlignment="1" applyProtection="1">
      <alignment horizontal="left" vertical="center"/>
      <protection locked="0" hidden="1"/>
    </xf>
    <xf numFmtId="0" fontId="4" fillId="0" borderId="76" xfId="0" applyFont="1" applyBorder="1" applyAlignment="1" applyProtection="1">
      <alignment horizontal="center" vertical="center"/>
      <protection locked="0" hidden="1"/>
    </xf>
    <xf numFmtId="0" fontId="4" fillId="0" borderId="77" xfId="0" applyFont="1" applyBorder="1" applyAlignment="1" applyProtection="1">
      <alignment horizontal="center" vertical="center"/>
      <protection locked="0" hidden="1"/>
    </xf>
    <xf numFmtId="0" fontId="4" fillId="0" borderId="78"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30" xfId="0" applyFont="1" applyBorder="1" applyAlignment="1" applyProtection="1">
      <alignment horizontal="center" vertical="center"/>
      <protection locked="0" hidden="1"/>
    </xf>
    <xf numFmtId="0" fontId="4" fillId="0" borderId="34" xfId="0" applyFont="1" applyBorder="1" applyAlignment="1" applyProtection="1">
      <alignment horizontal="center" vertical="center"/>
      <protection locked="0" hidden="1"/>
    </xf>
    <xf numFmtId="0" fontId="4" fillId="0" borderId="43" xfId="0" applyFont="1" applyBorder="1" applyAlignment="1" applyProtection="1">
      <alignment horizontal="center" vertical="center"/>
      <protection locked="0" hidden="1"/>
    </xf>
    <xf numFmtId="0" fontId="5" fillId="0" borderId="8" xfId="0" applyFont="1" applyBorder="1" applyAlignment="1">
      <alignment horizontal="right" vertical="center"/>
    </xf>
    <xf numFmtId="0" fontId="5" fillId="0" borderId="30" xfId="0" applyFont="1" applyBorder="1" applyAlignment="1">
      <alignment horizontal="right" vertical="center"/>
    </xf>
    <xf numFmtId="0" fontId="5" fillId="4" borderId="18" xfId="0" applyFont="1" applyFill="1" applyBorder="1" applyAlignment="1" applyProtection="1">
      <alignment horizontal="center" vertical="center"/>
      <protection hidden="1"/>
    </xf>
    <xf numFmtId="0" fontId="5" fillId="0" borderId="28" xfId="0" applyFont="1" applyBorder="1" applyAlignment="1">
      <alignment horizontal="center" vertical="center"/>
    </xf>
    <xf numFmtId="0" fontId="5" fillId="0" borderId="43" xfId="0" applyFont="1" applyBorder="1" applyAlignment="1">
      <alignment horizontal="center" vertical="center"/>
    </xf>
    <xf numFmtId="178" fontId="4" fillId="0" borderId="2" xfId="0" quotePrefix="1" applyNumberFormat="1" applyFont="1" applyBorder="1" applyAlignment="1" applyProtection="1">
      <alignment vertical="center"/>
      <protection locked="0"/>
    </xf>
    <xf numFmtId="178" fontId="4" fillId="0" borderId="21" xfId="0" quotePrefix="1" applyNumberFormat="1" applyFont="1" applyBorder="1" applyAlignment="1" applyProtection="1">
      <alignment vertical="center"/>
      <protection locked="0"/>
    </xf>
    <xf numFmtId="178" fontId="4" fillId="0" borderId="44" xfId="0" quotePrefix="1" applyNumberFormat="1" applyFont="1" applyBorder="1" applyAlignment="1" applyProtection="1">
      <alignment vertical="center"/>
      <protection locked="0"/>
    </xf>
    <xf numFmtId="0" fontId="13" fillId="4" borderId="2"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66"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15"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88"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90"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4" borderId="34" xfId="0" applyFont="1" applyFill="1" applyBorder="1" applyAlignment="1">
      <alignment horizontal="center" vertical="top" wrapText="1"/>
    </xf>
    <xf numFmtId="0" fontId="13" fillId="4" borderId="101" xfId="0" applyFont="1" applyFill="1" applyBorder="1" applyAlignment="1">
      <alignment horizontal="center" vertical="top" wrapText="1"/>
    </xf>
    <xf numFmtId="0" fontId="13" fillId="4" borderId="1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3" fillId="0" borderId="0" xfId="0" applyFont="1"/>
    <xf numFmtId="0" fontId="14" fillId="4" borderId="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44" xfId="0" applyFont="1" applyFill="1" applyBorder="1" applyAlignment="1">
      <alignment horizontal="center" vertical="center"/>
    </xf>
    <xf numFmtId="0" fontId="13" fillId="4" borderId="14" xfId="0" applyFont="1" applyFill="1" applyBorder="1" applyAlignment="1">
      <alignment horizontal="center" vertical="top" wrapText="1"/>
    </xf>
    <xf numFmtId="0" fontId="13" fillId="4" borderId="50" xfId="0" applyFont="1" applyFill="1" applyBorder="1" applyAlignment="1">
      <alignment horizontal="center" vertical="top" wrapText="1"/>
    </xf>
    <xf numFmtId="0" fontId="13" fillId="4" borderId="8"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0" borderId="47" xfId="0" applyFont="1" applyBorder="1" applyAlignment="1">
      <alignment horizontal="center" vertical="center" wrapText="1"/>
    </xf>
    <xf numFmtId="0" fontId="13" fillId="4" borderId="46" xfId="0" applyFont="1" applyFill="1" applyBorder="1" applyAlignment="1">
      <alignment horizontal="center" vertical="center" wrapText="1"/>
    </xf>
    <xf numFmtId="0" fontId="13" fillId="4" borderId="90" xfId="0" applyFont="1" applyFill="1" applyBorder="1" applyAlignment="1">
      <alignment horizontal="center" vertical="center" wrapText="1"/>
    </xf>
    <xf numFmtId="0" fontId="13" fillId="4" borderId="148" xfId="0" applyFont="1" applyFill="1" applyBorder="1" applyAlignment="1">
      <alignment horizontal="center" vertical="center" wrapText="1"/>
    </xf>
    <xf numFmtId="0" fontId="13" fillId="4" borderId="156" xfId="0" applyFont="1" applyFill="1" applyBorder="1" applyAlignment="1">
      <alignment horizontal="center" vertical="center" wrapText="1"/>
    </xf>
    <xf numFmtId="0" fontId="13" fillId="4" borderId="9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116" xfId="0" applyFont="1" applyFill="1" applyBorder="1" applyAlignment="1">
      <alignment horizontal="center" vertical="center" wrapText="1"/>
    </xf>
    <xf numFmtId="0" fontId="3" fillId="5" borderId="8" xfId="0" applyFont="1" applyFill="1" applyBorder="1" applyAlignment="1" applyProtection="1">
      <alignment horizontal="left" vertical="top" indent="1"/>
      <protection locked="0"/>
    </xf>
    <xf numFmtId="0" fontId="3" fillId="5" borderId="0" xfId="0" applyFont="1" applyFill="1" applyAlignment="1" applyProtection="1">
      <alignment horizontal="left" vertical="top" indent="1"/>
      <protection locked="0"/>
    </xf>
    <xf numFmtId="0" fontId="3" fillId="5" borderId="28" xfId="0" applyFont="1" applyFill="1" applyBorder="1" applyAlignment="1" applyProtection="1">
      <alignment horizontal="left" vertical="top" indent="1"/>
      <protection locked="0"/>
    </xf>
    <xf numFmtId="0" fontId="3" fillId="5" borderId="30" xfId="0" applyFont="1" applyFill="1" applyBorder="1" applyAlignment="1" applyProtection="1">
      <alignment horizontal="left" vertical="top" indent="1"/>
      <protection locked="0"/>
    </xf>
    <xf numFmtId="0" fontId="3" fillId="5" borderId="34" xfId="0" applyFont="1" applyFill="1" applyBorder="1" applyAlignment="1" applyProtection="1">
      <alignment horizontal="left" vertical="top" indent="1"/>
      <protection locked="0"/>
    </xf>
    <xf numFmtId="0" fontId="3" fillId="5" borderId="43" xfId="0" applyFont="1" applyFill="1" applyBorder="1" applyAlignment="1" applyProtection="1">
      <alignment horizontal="left" vertical="top" indent="1"/>
      <protection locked="0"/>
    </xf>
    <xf numFmtId="0" fontId="13" fillId="4" borderId="110"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13" fillId="4" borderId="109" xfId="0" applyFont="1" applyFill="1" applyBorder="1" applyAlignment="1">
      <alignment horizontal="center" vertical="center" wrapText="1"/>
    </xf>
    <xf numFmtId="0" fontId="13" fillId="4" borderId="117" xfId="0" applyFont="1" applyFill="1" applyBorder="1" applyAlignment="1">
      <alignment horizontal="center" vertical="center" wrapText="1"/>
    </xf>
    <xf numFmtId="0" fontId="13" fillId="4" borderId="115" xfId="0" applyFont="1" applyFill="1" applyBorder="1" applyAlignment="1">
      <alignment horizontal="center" vertical="center" wrapText="1"/>
    </xf>
    <xf numFmtId="0" fontId="13" fillId="4" borderId="119" xfId="0" applyFont="1" applyFill="1" applyBorder="1" applyAlignment="1">
      <alignment horizontal="center" vertical="center" wrapText="1"/>
    </xf>
    <xf numFmtId="0" fontId="30" fillId="4" borderId="30" xfId="0" applyFont="1" applyFill="1" applyBorder="1" applyAlignment="1">
      <alignment horizontal="center" vertical="top" wrapText="1"/>
    </xf>
    <xf numFmtId="0" fontId="30" fillId="4" borderId="34" xfId="0" applyFont="1" applyFill="1" applyBorder="1" applyAlignment="1">
      <alignment horizontal="center" vertical="top" wrapText="1"/>
    </xf>
    <xf numFmtId="0" fontId="30" fillId="4" borderId="43" xfId="0" applyFont="1" applyFill="1" applyBorder="1" applyAlignment="1">
      <alignment horizontal="center" vertical="top" wrapText="1"/>
    </xf>
    <xf numFmtId="0" fontId="13" fillId="4" borderId="113" xfId="0" applyFont="1" applyFill="1" applyBorder="1" applyAlignment="1">
      <alignment horizontal="center" vertical="center" wrapText="1"/>
    </xf>
    <xf numFmtId="0" fontId="13" fillId="4" borderId="120" xfId="0" applyFont="1" applyFill="1" applyBorder="1" applyAlignment="1">
      <alignment horizontal="center" vertical="center" wrapText="1"/>
    </xf>
    <xf numFmtId="0" fontId="13" fillId="4" borderId="114" xfId="0" applyFont="1" applyFill="1" applyBorder="1" applyAlignment="1">
      <alignment horizontal="center" vertical="center" wrapText="1"/>
    </xf>
    <xf numFmtId="0" fontId="13" fillId="4" borderId="118" xfId="0" applyFont="1" applyFill="1" applyBorder="1" applyAlignment="1">
      <alignment horizontal="center" vertical="center" wrapText="1"/>
    </xf>
    <xf numFmtId="0" fontId="3" fillId="0" borderId="8" xfId="0" applyFont="1" applyBorder="1" applyAlignment="1" applyProtection="1">
      <alignment horizontal="left" vertical="top" indent="1"/>
      <protection locked="0"/>
    </xf>
    <xf numFmtId="0" fontId="3" fillId="0" borderId="0" xfId="0" applyFont="1" applyAlignment="1" applyProtection="1">
      <alignment horizontal="left" vertical="top" indent="1"/>
      <protection locked="0"/>
    </xf>
    <xf numFmtId="0" fontId="3" fillId="0" borderId="28" xfId="0" applyFont="1" applyBorder="1" applyAlignment="1" applyProtection="1">
      <alignment horizontal="left" vertical="top" indent="1"/>
      <protection locked="0"/>
    </xf>
    <xf numFmtId="0" fontId="3" fillId="0" borderId="30" xfId="0" applyFont="1" applyBorder="1" applyAlignment="1" applyProtection="1">
      <alignment horizontal="left" vertical="top" indent="1"/>
      <protection locked="0"/>
    </xf>
    <xf numFmtId="0" fontId="3" fillId="0" borderId="34" xfId="0" applyFont="1" applyBorder="1" applyAlignment="1" applyProtection="1">
      <alignment horizontal="left" vertical="top" indent="1"/>
      <protection locked="0"/>
    </xf>
    <xf numFmtId="0" fontId="3" fillId="0" borderId="43" xfId="0" applyFont="1" applyBorder="1" applyAlignment="1" applyProtection="1">
      <alignment horizontal="left" vertical="top" indent="1"/>
      <protection locked="0"/>
    </xf>
    <xf numFmtId="0" fontId="13" fillId="5" borderId="31" xfId="0" applyFont="1" applyFill="1" applyBorder="1" applyAlignment="1">
      <alignment horizontal="left" vertical="center"/>
    </xf>
    <xf numFmtId="0" fontId="13" fillId="5" borderId="8" xfId="0" applyFont="1" applyFill="1" applyBorder="1" applyAlignment="1">
      <alignment horizontal="left" vertical="center"/>
    </xf>
    <xf numFmtId="0" fontId="13" fillId="5" borderId="62" xfId="0" applyFont="1" applyFill="1" applyBorder="1" applyAlignment="1">
      <alignment horizontal="left" vertical="center"/>
    </xf>
    <xf numFmtId="0" fontId="13" fillId="5" borderId="61" xfId="0" applyFont="1" applyFill="1" applyBorder="1" applyAlignment="1">
      <alignment horizontal="left" vertical="center"/>
    </xf>
    <xf numFmtId="0" fontId="13" fillId="5" borderId="0" xfId="0" applyFont="1" applyFill="1" applyAlignment="1">
      <alignment horizontal="left" vertical="center"/>
    </xf>
    <xf numFmtId="0" fontId="13" fillId="5" borderId="28" xfId="0" applyFont="1" applyFill="1" applyBorder="1" applyAlignment="1">
      <alignment horizontal="left" vertical="center"/>
    </xf>
    <xf numFmtId="0" fontId="3" fillId="0" borderId="0" xfId="0" applyFont="1" applyAlignment="1" applyProtection="1">
      <alignment horizontal="left" vertical="top" indent="2"/>
      <protection locked="0"/>
    </xf>
    <xf numFmtId="0" fontId="3" fillId="0" borderId="28" xfId="0" applyFont="1" applyBorder="1" applyAlignment="1" applyProtection="1">
      <alignment horizontal="left" vertical="top" indent="2"/>
      <protection locked="0"/>
    </xf>
    <xf numFmtId="0" fontId="3" fillId="0" borderId="34" xfId="0" applyFont="1" applyBorder="1" applyAlignment="1" applyProtection="1">
      <alignment horizontal="left" vertical="top" indent="2"/>
      <protection locked="0"/>
    </xf>
    <xf numFmtId="0" fontId="3" fillId="0" borderId="43" xfId="0" applyFont="1" applyBorder="1" applyAlignment="1" applyProtection="1">
      <alignment horizontal="left" vertical="top" indent="2"/>
      <protection locked="0"/>
    </xf>
    <xf numFmtId="0" fontId="13" fillId="4" borderId="51" xfId="0" applyFont="1" applyFill="1" applyBorder="1" applyAlignment="1">
      <alignment horizontal="center" vertical="center" wrapText="1"/>
    </xf>
    <xf numFmtId="0" fontId="13" fillId="4" borderId="0" xfId="0" applyFont="1" applyFill="1" applyAlignment="1">
      <alignment horizontal="center" vertical="top" wrapText="1"/>
    </xf>
    <xf numFmtId="0" fontId="13" fillId="4" borderId="47" xfId="0" applyFont="1" applyFill="1" applyBorder="1" applyAlignment="1">
      <alignment horizontal="center" vertical="top" wrapText="1"/>
    </xf>
    <xf numFmtId="0" fontId="48" fillId="0" borderId="0" xfId="0" applyFont="1" applyAlignment="1">
      <alignment horizontal="left" vertical="top" wrapText="1"/>
    </xf>
    <xf numFmtId="0" fontId="87" fillId="0" borderId="0" xfId="0" applyFont="1" applyAlignment="1">
      <alignment vertical="top"/>
    </xf>
    <xf numFmtId="0" fontId="48" fillId="0" borderId="0" xfId="0" applyFont="1" applyAlignment="1">
      <alignment vertical="top" wrapText="1"/>
    </xf>
    <xf numFmtId="0" fontId="48" fillId="0" borderId="0" xfId="0" applyFont="1" applyAlignment="1">
      <alignment vertical="top"/>
    </xf>
    <xf numFmtId="0" fontId="5" fillId="4" borderId="102" xfId="0" applyFont="1" applyFill="1" applyBorder="1" applyAlignment="1" applyProtection="1">
      <alignment horizontal="center" vertical="center"/>
      <protection hidden="1"/>
    </xf>
    <xf numFmtId="0" fontId="5" fillId="4" borderId="103" xfId="0" applyFont="1" applyFill="1" applyBorder="1" applyAlignment="1" applyProtection="1">
      <alignment horizontal="center" vertical="center"/>
      <protection hidden="1"/>
    </xf>
    <xf numFmtId="0" fontId="5" fillId="4" borderId="104" xfId="0" applyFont="1" applyFill="1" applyBorder="1" applyAlignment="1" applyProtection="1">
      <alignment horizontal="center" vertical="center"/>
      <protection hidden="1"/>
    </xf>
    <xf numFmtId="0" fontId="5" fillId="0" borderId="105" xfId="0" applyFont="1" applyBorder="1" applyAlignment="1" applyProtection="1">
      <alignment horizontal="center" vertical="center" textRotation="255"/>
      <protection hidden="1"/>
    </xf>
    <xf numFmtId="0" fontId="5" fillId="0" borderId="89" xfId="0" applyFont="1" applyBorder="1" applyAlignment="1" applyProtection="1">
      <alignment horizontal="center" vertical="center" textRotation="255"/>
      <protection hidden="1"/>
    </xf>
    <xf numFmtId="0" fontId="5" fillId="0" borderId="37" xfId="0" applyFont="1" applyBorder="1" applyAlignment="1" applyProtection="1">
      <alignment horizontal="center" vertical="center" textRotation="255"/>
      <protection hidden="1"/>
    </xf>
    <xf numFmtId="0" fontId="7" fillId="0" borderId="32"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5" fillId="0" borderId="31" xfId="0" applyFont="1" applyBorder="1" applyAlignment="1" applyProtection="1">
      <alignment horizontal="left" vertical="center"/>
      <protection hidden="1"/>
    </xf>
    <xf numFmtId="0" fontId="5" fillId="0" borderId="30" xfId="0" applyFont="1" applyBorder="1" applyAlignment="1" applyProtection="1">
      <alignment horizontal="left" vertical="center"/>
      <protection hidden="1"/>
    </xf>
    <xf numFmtId="0" fontId="5" fillId="0" borderId="2"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13" fillId="0" borderId="106" xfId="0" applyFont="1" applyBorder="1" applyAlignment="1" applyProtection="1">
      <alignment horizontal="center" vertical="center" textRotation="255"/>
      <protection hidden="1"/>
    </xf>
    <xf numFmtId="0" fontId="13" fillId="0" borderId="89" xfId="0" applyFont="1" applyBorder="1" applyAlignment="1" applyProtection="1">
      <alignment horizontal="center" vertical="center" textRotation="255"/>
      <protection hidden="1"/>
    </xf>
    <xf numFmtId="0" fontId="13" fillId="0" borderId="37" xfId="0" applyFont="1" applyBorder="1" applyAlignment="1" applyProtection="1">
      <alignment horizontal="center" vertical="center" textRotation="255"/>
      <protection hidden="1"/>
    </xf>
    <xf numFmtId="0" fontId="5" fillId="0" borderId="31" xfId="0" applyFont="1" applyBorder="1" applyAlignment="1" applyProtection="1">
      <alignment vertical="center"/>
      <protection hidden="1"/>
    </xf>
    <xf numFmtId="0" fontId="0" fillId="0" borderId="62" xfId="0" applyBorder="1" applyAlignment="1">
      <alignment vertical="center"/>
    </xf>
    <xf numFmtId="0" fontId="0" fillId="0" borderId="6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4" xfId="0" applyBorder="1" applyAlignment="1">
      <alignment vertical="center"/>
    </xf>
    <xf numFmtId="0" fontId="0" fillId="0" borderId="155" xfId="0" applyBorder="1" applyAlignment="1">
      <alignment vertical="center"/>
    </xf>
    <xf numFmtId="0" fontId="5" fillId="0" borderId="148" xfId="0" applyFont="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5" fillId="0" borderId="96" xfId="0" applyFont="1" applyBorder="1" applyAlignment="1" applyProtection="1">
      <alignment vertical="center"/>
      <protection hidden="1"/>
    </xf>
    <xf numFmtId="0" fontId="0" fillId="0" borderId="91" xfId="0"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13" xfId="0" applyBorder="1" applyAlignment="1">
      <alignment vertical="center" wrapText="1"/>
    </xf>
    <xf numFmtId="0" fontId="5" fillId="0" borderId="139" xfId="0" applyFont="1" applyBorder="1" applyAlignment="1" applyProtection="1">
      <alignment horizontal="center" vertical="center" textRotation="255"/>
      <protection hidden="1"/>
    </xf>
    <xf numFmtId="0" fontId="0" fillId="0" borderId="30" xfId="0" applyBorder="1" applyAlignment="1">
      <alignment vertical="center"/>
    </xf>
    <xf numFmtId="0" fontId="19" fillId="0" borderId="31" xfId="0" applyFont="1" applyBorder="1" applyAlignment="1">
      <alignment vertical="center"/>
    </xf>
    <xf numFmtId="0" fontId="19" fillId="0" borderId="62" xfId="0" applyFont="1" applyBorder="1" applyAlignment="1">
      <alignment vertical="center"/>
    </xf>
    <xf numFmtId="0" fontId="19" fillId="0" borderId="61" xfId="0" applyFont="1" applyBorder="1" applyAlignment="1">
      <alignment vertical="center"/>
    </xf>
    <xf numFmtId="0" fontId="19" fillId="0" borderId="30" xfId="0" applyFont="1" applyBorder="1" applyAlignment="1">
      <alignment vertical="center"/>
    </xf>
    <xf numFmtId="0" fontId="19" fillId="0" borderId="34" xfId="0" applyFont="1" applyBorder="1" applyAlignment="1">
      <alignment vertical="center"/>
    </xf>
    <xf numFmtId="0" fontId="19" fillId="0" borderId="43" xfId="0" applyFont="1" applyBorder="1" applyAlignment="1">
      <alignment vertical="center"/>
    </xf>
    <xf numFmtId="0" fontId="19" fillId="0" borderId="148" xfId="0" applyFont="1" applyBorder="1" applyAlignment="1">
      <alignment vertical="center" wrapText="1"/>
    </xf>
    <xf numFmtId="0" fontId="19" fillId="0" borderId="13" xfId="0" applyFont="1" applyBorder="1" applyAlignment="1">
      <alignment vertical="center" wrapText="1"/>
    </xf>
    <xf numFmtId="0" fontId="75" fillId="0" borderId="0" xfId="0" applyFont="1" applyAlignment="1">
      <alignment horizontal="center" vertical="center"/>
    </xf>
    <xf numFmtId="0" fontId="48" fillId="5" borderId="0" xfId="0" applyFont="1" applyFill="1" applyAlignment="1">
      <alignment horizontal="center" vertical="center"/>
    </xf>
    <xf numFmtId="0" fontId="75" fillId="0" borderId="62" xfId="0" applyFont="1" applyBorder="1" applyAlignment="1">
      <alignment horizontal="center" vertical="center"/>
    </xf>
    <xf numFmtId="0" fontId="29" fillId="5" borderId="0" xfId="0" applyFont="1" applyFill="1" applyAlignment="1">
      <alignment horizontal="left" vertical="center"/>
    </xf>
    <xf numFmtId="0" fontId="29" fillId="5" borderId="34" xfId="0" applyFont="1" applyFill="1" applyBorder="1" applyAlignment="1">
      <alignment horizontal="left" vertical="center"/>
    </xf>
    <xf numFmtId="0" fontId="63" fillId="4" borderId="2" xfId="0" applyFont="1" applyFill="1" applyBorder="1" applyAlignment="1">
      <alignment horizontal="center" vertical="center"/>
    </xf>
    <xf numFmtId="0" fontId="63" fillId="4" borderId="44" xfId="0" applyFont="1" applyFill="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13" fillId="0" borderId="115" xfId="0" applyFont="1" applyBorder="1" applyAlignment="1">
      <alignment horizontal="center" vertical="center" wrapText="1"/>
    </xf>
    <xf numFmtId="0" fontId="13" fillId="0" borderId="126"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0" fontId="30" fillId="0" borderId="30" xfId="0" applyFont="1" applyBorder="1" applyAlignment="1">
      <alignment horizontal="center" vertical="top" wrapText="1"/>
    </xf>
    <xf numFmtId="0" fontId="30" fillId="0" borderId="34" xfId="0" applyFont="1" applyBorder="1" applyAlignment="1">
      <alignment horizontal="center" vertical="top" wrapText="1"/>
    </xf>
    <xf numFmtId="0" fontId="30" fillId="0" borderId="43" xfId="0" applyFont="1" applyBorder="1" applyAlignment="1">
      <alignment horizontal="center" vertical="top" wrapText="1"/>
    </xf>
    <xf numFmtId="0" fontId="13" fillId="0" borderId="109" xfId="0" applyFont="1" applyBorder="1" applyAlignment="1">
      <alignment horizontal="center" vertical="center" wrapText="1"/>
    </xf>
    <xf numFmtId="0" fontId="13" fillId="0" borderId="13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0" applyFont="1" applyBorder="1" applyAlignment="1">
      <alignment horizontal="center" vertical="center"/>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13" fillId="0" borderId="20" xfId="0" applyFont="1" applyBorder="1" applyAlignment="1">
      <alignment horizontal="center" vertical="center"/>
    </xf>
    <xf numFmtId="0" fontId="13" fillId="0" borderId="3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28" xfId="0" applyFont="1" applyBorder="1" applyAlignment="1">
      <alignment horizontal="center" vertical="top" wrapText="1"/>
    </xf>
    <xf numFmtId="0" fontId="13" fillId="0" borderId="8" xfId="0" applyFont="1" applyBorder="1" applyAlignment="1">
      <alignment horizontal="center" vertical="center" wrapText="1"/>
    </xf>
    <xf numFmtId="0" fontId="13" fillId="0" borderId="32" xfId="0" applyFont="1" applyBorder="1" applyAlignment="1">
      <alignment horizontal="center" vertical="center"/>
    </xf>
    <xf numFmtId="0" fontId="13" fillId="0" borderId="20" xfId="0" applyFont="1" applyBorder="1" applyAlignment="1">
      <alignment horizontal="center" vertical="top" wrapText="1"/>
    </xf>
    <xf numFmtId="0" fontId="13" fillId="0" borderId="32"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62" xfId="0" applyFont="1" applyBorder="1" applyAlignment="1">
      <alignment horizontal="left" vertical="center" wrapText="1"/>
    </xf>
    <xf numFmtId="0" fontId="13" fillId="0" borderId="61" xfId="0" applyFont="1" applyBorder="1" applyAlignment="1">
      <alignment horizontal="left" vertical="center" wrapText="1"/>
    </xf>
    <xf numFmtId="0" fontId="13" fillId="0" borderId="31" xfId="0" applyFont="1" applyBorder="1" applyAlignment="1">
      <alignment horizontal="center" vertical="top" wrapText="1"/>
    </xf>
    <xf numFmtId="0" fontId="13" fillId="0" borderId="61" xfId="0" applyFont="1" applyBorder="1" applyAlignment="1">
      <alignment horizontal="center" vertical="top" wrapText="1"/>
    </xf>
    <xf numFmtId="0" fontId="13" fillId="0" borderId="30" xfId="0" applyFont="1" applyBorder="1" applyAlignment="1">
      <alignment horizontal="center" vertical="top" wrapText="1"/>
    </xf>
    <xf numFmtId="0" fontId="13" fillId="0" borderId="43" xfId="0" applyFont="1" applyBorder="1" applyAlignment="1">
      <alignment horizontal="center" vertical="top" wrapText="1"/>
    </xf>
    <xf numFmtId="0" fontId="13" fillId="0" borderId="44" xfId="0" applyFont="1" applyBorder="1" applyAlignment="1">
      <alignment horizontal="center" vertical="center"/>
    </xf>
    <xf numFmtId="0" fontId="13" fillId="0" borderId="10" xfId="0" applyFont="1" applyBorder="1" applyAlignment="1">
      <alignment horizontal="center" vertical="center" wrapText="1"/>
    </xf>
    <xf numFmtId="0" fontId="35" fillId="4" borderId="102" xfId="0" applyFont="1" applyFill="1" applyBorder="1" applyAlignment="1">
      <alignment horizontal="center" vertical="center"/>
    </xf>
    <xf numFmtId="0" fontId="0" fillId="0" borderId="103" xfId="0" applyBorder="1" applyAlignment="1">
      <alignment vertical="center"/>
    </xf>
    <xf numFmtId="0" fontId="0" fillId="0" borderId="163" xfId="0" applyBorder="1" applyAlignment="1">
      <alignment vertical="center"/>
    </xf>
    <xf numFmtId="0" fontId="4" fillId="0" borderId="32" xfId="3" applyFont="1" applyBorder="1" applyAlignment="1">
      <alignment horizontal="distributed" vertical="center" wrapText="1"/>
    </xf>
    <xf numFmtId="0" fontId="4" fillId="0" borderId="67" xfId="3" applyFont="1" applyBorder="1" applyAlignment="1">
      <alignment horizontal="center" wrapText="1"/>
    </xf>
    <xf numFmtId="0" fontId="4" fillId="0" borderId="71" xfId="3" applyFont="1" applyBorder="1" applyAlignment="1">
      <alignment horizontal="center" wrapText="1"/>
    </xf>
    <xf numFmtId="0" fontId="4" fillId="0" borderId="58" xfId="3" applyFont="1" applyBorder="1" applyAlignment="1">
      <alignment horizontal="center" wrapText="1"/>
    </xf>
    <xf numFmtId="0" fontId="4" fillId="2" borderId="32" xfId="3" quotePrefix="1" applyFont="1" applyFill="1" applyBorder="1" applyAlignment="1">
      <alignment horizontal="left" vertical="center" textRotation="255" wrapText="1"/>
    </xf>
    <xf numFmtId="0" fontId="1" fillId="0" borderId="46" xfId="3" applyBorder="1" applyAlignment="1">
      <alignment vertical="center" textRotation="255"/>
    </xf>
    <xf numFmtId="0" fontId="1" fillId="0" borderId="33" xfId="3" applyBorder="1" applyAlignment="1">
      <alignment vertical="center" textRotation="255"/>
    </xf>
    <xf numFmtId="0" fontId="4" fillId="0" borderId="67" xfId="3" applyFont="1" applyBorder="1" applyAlignment="1">
      <alignment horizontal="distributed" vertical="center" wrapText="1"/>
    </xf>
    <xf numFmtId="0" fontId="1" fillId="0" borderId="58" xfId="3" applyBorder="1" applyAlignment="1">
      <alignment horizontal="distributed" vertical="center" wrapText="1"/>
    </xf>
    <xf numFmtId="0" fontId="4" fillId="0" borderId="2" xfId="3" applyFont="1" applyBorder="1" applyAlignment="1">
      <alignment horizontal="distributed" vertical="center" wrapText="1"/>
    </xf>
    <xf numFmtId="0" fontId="1" fillId="0" borderId="44" xfId="3" applyBorder="1" applyAlignment="1">
      <alignment horizontal="distributed" vertical="center" wrapText="1"/>
    </xf>
    <xf numFmtId="0" fontId="4" fillId="0" borderId="72" xfId="3" applyFont="1" applyBorder="1" applyAlignment="1">
      <alignment horizontal="distributed" vertical="center" wrapText="1"/>
    </xf>
    <xf numFmtId="0" fontId="1" fillId="0" borderId="59" xfId="3" applyBorder="1" applyAlignment="1">
      <alignment horizontal="distributed" vertical="center" wrapText="1"/>
    </xf>
    <xf numFmtId="0" fontId="7" fillId="0" borderId="8" xfId="3" applyFont="1" applyBorder="1" applyAlignment="1">
      <alignment horizontal="distributed" vertical="center"/>
    </xf>
    <xf numFmtId="0" fontId="7" fillId="0" borderId="0" xfId="3" applyFont="1" applyAlignment="1">
      <alignment horizontal="distributed" vertical="center"/>
    </xf>
    <xf numFmtId="0" fontId="7" fillId="0" borderId="72" xfId="3" applyFont="1" applyBorder="1" applyAlignment="1">
      <alignment horizontal="distributed" vertical="center"/>
    </xf>
    <xf numFmtId="0" fontId="7" fillId="0" borderId="73" xfId="3" applyFont="1" applyBorder="1" applyAlignment="1">
      <alignment horizontal="distributed" vertical="center"/>
    </xf>
    <xf numFmtId="0" fontId="4" fillId="0" borderId="74" xfId="3" applyFont="1" applyBorder="1" applyAlignment="1">
      <alignment horizontal="distributed" vertical="center" wrapText="1"/>
    </xf>
    <xf numFmtId="0" fontId="4" fillId="0" borderId="75" xfId="3" applyFont="1" applyBorder="1" applyAlignment="1">
      <alignment horizontal="distributed" vertical="center" wrapText="1"/>
    </xf>
    <xf numFmtId="0" fontId="4" fillId="0" borderId="44" xfId="3" applyFont="1" applyBorder="1" applyAlignment="1">
      <alignment horizontal="distributed" vertical="center" wrapText="1"/>
    </xf>
    <xf numFmtId="0" fontId="4" fillId="0" borderId="31" xfId="3" applyFont="1" applyBorder="1" applyAlignment="1">
      <alignment horizontal="distributed" vertical="center" wrapText="1"/>
    </xf>
    <xf numFmtId="0" fontId="4" fillId="0" borderId="61" xfId="3" applyFont="1" applyBorder="1" applyAlignment="1">
      <alignment horizontal="distributed" vertical="center" wrapText="1"/>
    </xf>
    <xf numFmtId="0" fontId="4" fillId="0" borderId="21" xfId="3" applyFont="1" applyBorder="1" applyAlignment="1">
      <alignment horizontal="distributed" vertical="center" wrapText="1"/>
    </xf>
    <xf numFmtId="0" fontId="43" fillId="0" borderId="34" xfId="3" quotePrefix="1" applyFont="1" applyBorder="1" applyAlignment="1">
      <alignment horizontal="left" vertical="top" wrapText="1"/>
    </xf>
    <xf numFmtId="0" fontId="20" fillId="0" borderId="34" xfId="3" applyFont="1" applyBorder="1" applyAlignment="1">
      <alignment vertical="top"/>
    </xf>
    <xf numFmtId="0" fontId="40" fillId="0" borderId="34" xfId="3" applyFont="1" applyBorder="1" applyAlignment="1"/>
    <xf numFmtId="0" fontId="4" fillId="0" borderId="68" xfId="3" applyFont="1" applyBorder="1" applyAlignment="1">
      <alignment horizontal="distributed" vertical="center" wrapText="1"/>
    </xf>
    <xf numFmtId="0" fontId="4" fillId="0" borderId="69" xfId="3" applyFont="1" applyBorder="1" applyAlignment="1">
      <alignment horizontal="distributed" vertical="center" wrapText="1"/>
    </xf>
    <xf numFmtId="0" fontId="4" fillId="0" borderId="70" xfId="3" applyFont="1" applyBorder="1" applyAlignment="1">
      <alignment horizontal="distributed" vertical="center" wrapText="1"/>
    </xf>
    <xf numFmtId="0" fontId="4" fillId="0" borderId="56" xfId="3" applyFont="1" applyBorder="1" applyAlignment="1">
      <alignment horizontal="distributed" vertical="center" wrapText="1"/>
    </xf>
    <xf numFmtId="0" fontId="4" fillId="0" borderId="20" xfId="3" applyFont="1" applyBorder="1" applyAlignment="1">
      <alignment horizontal="distributed" vertical="center" wrapText="1"/>
    </xf>
    <xf numFmtId="0" fontId="37" fillId="0" borderId="20" xfId="3" applyFont="1" applyBorder="1" applyAlignment="1">
      <alignment horizontal="distributed" vertical="center" wrapText="1"/>
    </xf>
    <xf numFmtId="0" fontId="4" fillId="0" borderId="33" xfId="3" applyFont="1" applyBorder="1" applyAlignment="1">
      <alignment horizontal="distributed" vertical="center" wrapText="1"/>
    </xf>
    <xf numFmtId="0" fontId="4" fillId="0" borderId="67" xfId="3" quotePrefix="1" applyFont="1" applyBorder="1" applyAlignment="1">
      <alignment horizontal="center" vertical="center" wrapText="1"/>
    </xf>
    <xf numFmtId="0" fontId="4" fillId="0" borderId="71" xfId="3" applyFont="1" applyBorder="1" applyAlignment="1">
      <alignment horizontal="center" vertical="center" wrapText="1"/>
    </xf>
    <xf numFmtId="0" fontId="4" fillId="0" borderId="8" xfId="3" applyFont="1" applyBorder="1" applyAlignment="1">
      <alignment horizontal="center" vertical="center" wrapText="1"/>
    </xf>
    <xf numFmtId="0" fontId="4" fillId="0" borderId="0" xfId="3" applyFont="1" applyAlignment="1">
      <alignment horizontal="center" vertical="center" wrapText="1"/>
    </xf>
    <xf numFmtId="0" fontId="4" fillId="0" borderId="8" xfId="3" applyFont="1" applyBorder="1" applyAlignment="1">
      <alignment horizontal="left" vertical="center" wrapText="1"/>
    </xf>
    <xf numFmtId="0" fontId="4" fillId="0" borderId="0" xfId="3" applyFont="1" applyAlignment="1">
      <alignment horizontal="left" vertical="center" wrapText="1"/>
    </xf>
    <xf numFmtId="0" fontId="4" fillId="0" borderId="28" xfId="3" applyFont="1"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distributed" vertical="center" wrapText="1"/>
    </xf>
    <xf numFmtId="0" fontId="4" fillId="0" borderId="55" xfId="3" applyFont="1" applyBorder="1" applyAlignment="1">
      <alignment horizontal="distributed" vertical="center" wrapText="1"/>
    </xf>
    <xf numFmtId="0" fontId="4" fillId="0" borderId="56" xfId="3" applyFont="1" applyBorder="1" applyAlignment="1">
      <alignment horizontal="justify" vertical="center" wrapText="1"/>
    </xf>
    <xf numFmtId="0" fontId="4" fillId="0" borderId="46" xfId="3" applyFont="1" applyBorder="1" applyAlignment="1">
      <alignment horizontal="center" vertical="center" textRotation="255" wrapText="1"/>
    </xf>
    <xf numFmtId="0" fontId="4" fillId="0" borderId="58" xfId="3" applyFont="1" applyBorder="1" applyAlignment="1">
      <alignment horizontal="distributed" vertical="center" wrapText="1"/>
    </xf>
    <xf numFmtId="0" fontId="39" fillId="0" borderId="0" xfId="3" applyFont="1" applyAlignment="1">
      <alignment vertical="top"/>
    </xf>
    <xf numFmtId="0" fontId="4" fillId="0" borderId="33" xfId="3" applyFont="1" applyBorder="1" applyAlignment="1">
      <alignment horizontal="center" vertical="center" textRotation="255" wrapText="1"/>
    </xf>
    <xf numFmtId="0" fontId="4" fillId="0" borderId="20" xfId="3" applyFont="1" applyBorder="1" applyAlignment="1">
      <alignment horizontal="center" vertical="center" textRotation="255" wrapText="1"/>
    </xf>
    <xf numFmtId="0" fontId="9" fillId="3" borderId="20" xfId="3" applyFont="1" applyFill="1" applyBorder="1" applyAlignment="1">
      <alignment horizontal="center" vertical="center" wrapText="1"/>
    </xf>
    <xf numFmtId="0" fontId="4" fillId="0" borderId="20" xfId="3" applyFont="1" applyBorder="1" applyAlignment="1">
      <alignment horizontal="center" vertical="center" wrapText="1"/>
    </xf>
    <xf numFmtId="0" fontId="4" fillId="0" borderId="57" xfId="3" applyFont="1" applyBorder="1" applyAlignment="1">
      <alignment horizontal="center" vertical="center" wrapText="1"/>
    </xf>
  </cellXfs>
  <cellStyles count="4">
    <cellStyle name="桁区切り 2" xfId="1" xr:uid="{00000000-0005-0000-0000-000000000000}"/>
    <cellStyle name="標準" xfId="0" builtinId="0"/>
    <cellStyle name="標準 2 2" xfId="2" xr:uid="{00000000-0005-0000-0000-000002000000}"/>
    <cellStyle name="標準_分類表Ｅ（新潟県）_H24【熊本】E調査票(電子版）" xfId="3" xr:uid="{00000000-0005-0000-0000-00000500000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eetMetadata" Target="metadata.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48</xdr:col>
      <xdr:colOff>0</xdr:colOff>
      <xdr:row>4</xdr:row>
      <xdr:rowOff>0</xdr:rowOff>
    </xdr:from>
    <xdr:to>
      <xdr:col>62</xdr:col>
      <xdr:colOff>0</xdr:colOff>
      <xdr:row>10</xdr:row>
      <xdr:rowOff>119379</xdr:rowOff>
    </xdr:to>
    <xdr:sp textlink="">
      <xdr:nvSpPr>
        <xdr:cNvPr id="33" name="四角形: メモ 32">
          <a:extLst>
            <a:ext uri="{FF2B5EF4-FFF2-40B4-BE49-F238E27FC236}">
              <a16:creationId xmlns:a16="http://schemas.microsoft.com/office/drawing/2014/main" id="{94C6121C-E28A-4953-812F-4550DFEF38CF}"/>
            </a:ext>
          </a:extLst>
        </xdr:cNvPr>
        <xdr:cNvSpPr/>
      </xdr:nvSpPr>
      <xdr:spPr bwMode="auto">
        <a:xfrm>
          <a:off x="4419600" y="762000"/>
          <a:ext cx="3867150" cy="1490979"/>
        </a:xfrm>
        <a:prstGeom prst="foldedCorner">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9525</xdr:colOff>
      <xdr:row>34</xdr:row>
      <xdr:rowOff>219075</xdr:rowOff>
    </xdr:from>
    <xdr:to>
      <xdr:col>43</xdr:col>
      <xdr:colOff>152400</xdr:colOff>
      <xdr:row>34</xdr:row>
      <xdr:rowOff>219075</xdr:rowOff>
    </xdr:to>
    <xdr:cxnSp macro="">
      <xdr:nvCxnSpPr>
        <xdr:cNvPr id="5" name="直線矢印コネクタ 4">
          <a:extLst>
            <a:ext uri="{FF2B5EF4-FFF2-40B4-BE49-F238E27FC236}">
              <a16:creationId xmlns:a16="http://schemas.microsoft.com/office/drawing/2014/main" id="{998A6301-D630-40ED-840D-0AFB3F65B06B}"/>
            </a:ext>
          </a:extLst>
        </xdr:cNvPr>
        <xdr:cNvCxnSpPr/>
      </xdr:nvCxnSpPr>
      <xdr:spPr bwMode="auto">
        <a:xfrm>
          <a:off x="2495550" y="8639175"/>
          <a:ext cx="695325" cy="0"/>
        </a:xfrm>
        <a:prstGeom prst="straightConnector1">
          <a:avLst/>
        </a:prstGeom>
        <a:solidFill>
          <a:srgbClr val="FFFF00"/>
        </a:solidFill>
        <a:ln w="38100" cap="flat" cmpd="sng" algn="ctr">
          <a:solidFill>
            <a:srgbClr val="000000"/>
          </a:solidFill>
          <a:prstDash val="solid"/>
          <a:round/>
          <a:headEnd type="none" w="med" len="med"/>
          <a:tailEnd type="triangle" w="lg" len="lg"/>
        </a:ln>
        <a:effectLst/>
      </xdr:spPr>
    </xdr:cxnSp>
    <xdr:clientData/>
  </xdr:twoCellAnchor>
  <xdr:twoCellAnchor>
    <xdr:from>
      <xdr:col>40</xdr:col>
      <xdr:colOff>138113</xdr:colOff>
      <xdr:row>36</xdr:row>
      <xdr:rowOff>4763</xdr:rowOff>
    </xdr:from>
    <xdr:to>
      <xdr:col>40</xdr:col>
      <xdr:colOff>138113</xdr:colOff>
      <xdr:row>37</xdr:row>
      <xdr:rowOff>57150</xdr:rowOff>
    </xdr:to>
    <xdr:cxnSp macro="">
      <xdr:nvCxnSpPr>
        <xdr:cNvPr id="50" name="直線矢印コネクタ 49">
          <a:extLst>
            <a:ext uri="{FF2B5EF4-FFF2-40B4-BE49-F238E27FC236}">
              <a16:creationId xmlns:a16="http://schemas.microsoft.com/office/drawing/2014/main" id="{4BD8B901-EA11-43F8-AEF2-F88E8B4E6392}"/>
            </a:ext>
          </a:extLst>
        </xdr:cNvPr>
        <xdr:cNvCxnSpPr/>
      </xdr:nvCxnSpPr>
      <xdr:spPr bwMode="auto">
        <a:xfrm>
          <a:off x="2347913" y="9186863"/>
          <a:ext cx="0" cy="433387"/>
        </a:xfrm>
        <a:prstGeom prst="straightConnector1">
          <a:avLst/>
        </a:prstGeom>
        <a:solidFill>
          <a:srgbClr val="FFFF00"/>
        </a:solidFill>
        <a:ln w="38100" cap="flat" cmpd="sng" algn="ctr">
          <a:solidFill>
            <a:srgbClr val="000000"/>
          </a:solidFill>
          <a:prstDash val="sysDot"/>
          <a:round/>
          <a:headEnd type="none" w="med" len="med"/>
          <a:tailEnd type="triangle" w="lg" len="lg"/>
        </a:ln>
        <a:effectLst/>
      </xdr:spPr>
    </xdr:cxnSp>
    <xdr:clientData/>
  </xdr:twoCellAnchor>
  <xdr:twoCellAnchor>
    <xdr:from>
      <xdr:col>44</xdr:col>
      <xdr:colOff>0</xdr:colOff>
      <xdr:row>37</xdr:row>
      <xdr:rowOff>280708</xdr:rowOff>
    </xdr:from>
    <xdr:to>
      <xdr:col>62</xdr:col>
      <xdr:colOff>257175</xdr:colOff>
      <xdr:row>45</xdr:row>
      <xdr:rowOff>190241</xdr:rowOff>
    </xdr:to>
    <xdr:sp textlink="">
      <xdr:nvSpPr>
        <xdr:cNvPr id="51" name="矢印: 右 50">
          <a:extLst>
            <a:ext uri="{FF2B5EF4-FFF2-40B4-BE49-F238E27FC236}">
              <a16:creationId xmlns:a16="http://schemas.microsoft.com/office/drawing/2014/main" id="{5832B0FC-05D5-4257-BC16-ECCE484A8688}"/>
            </a:ext>
          </a:extLst>
        </xdr:cNvPr>
        <xdr:cNvSpPr/>
      </xdr:nvSpPr>
      <xdr:spPr bwMode="auto">
        <a:xfrm>
          <a:off x="3361765" y="9581590"/>
          <a:ext cx="5299822" cy="2946327"/>
        </a:xfrm>
        <a:prstGeom prst="rightArrow">
          <a:avLst>
            <a:gd name="adj1" fmla="val 92051"/>
            <a:gd name="adj2" fmla="val 17776"/>
          </a:avLst>
        </a:prstGeom>
        <a:solidFill>
          <a:schemeClr val="bg1">
            <a:lumMod val="95000"/>
          </a:schemeClr>
        </a:solidFill>
        <a:ln w="12700" cap="flat" cmpd="sng" algn="ctr">
          <a:solidFill>
            <a:srgbClr val="000000"/>
          </a:solidFill>
          <a:prstDash val="solid"/>
          <a:round/>
          <a:headEnd type="none" w="med" len="med"/>
          <a:tailEnd type="none" w="med" len="med"/>
        </a:ln>
        <a:effectLst/>
      </xdr:spPr>
      <xdr:txBody>
        <a:bodyPr vertOverflow="overflow" horzOverflow="overflow" wrap="square" lIns="72000" tIns="0" rIns="0" bIns="0" rtlCol="0" anchor="ctr" upright="1"/>
        <a:lstStyle/>
        <a:p>
          <a:pPr algn="l"/>
          <a:r>
            <a:rPr kumimoji="1" lang="ja-JP" altLang="en-US" sz="950">
              <a:latin typeface="HG丸ｺﾞｼｯｸM-PRO" panose="020F0600000000000000" pitchFamily="50" charset="-128"/>
              <a:ea typeface="HG丸ｺﾞｼｯｸM-PRO" panose="020F0600000000000000" pitchFamily="50" charset="-128"/>
            </a:rPr>
            <a:t>添付した「記入の手引き」を参考にして、本票裏面の「調査票（その２）」に</a:t>
          </a:r>
        </a:p>
        <a:p>
          <a:pPr algn="l"/>
          <a:r>
            <a:rPr kumimoji="1" lang="ja-JP" altLang="en-US" sz="950">
              <a:latin typeface="HG丸ｺﾞｼｯｸM-PRO" panose="020F0600000000000000" pitchFamily="50" charset="-128"/>
              <a:ea typeface="HG丸ｺﾞｼｯｸM-PRO" panose="020F0600000000000000" pitchFamily="50" charset="-128"/>
            </a:rPr>
            <a:t>各工事現場から発生した産業廃棄物等の状況について記入してください。</a:t>
          </a:r>
        </a:p>
        <a:p>
          <a:pPr algn="l"/>
          <a:endParaRPr kumimoji="1" lang="ja-JP" altLang="en-US" sz="950">
            <a:latin typeface="HG丸ｺﾞｼｯｸM-PRO" panose="020F0600000000000000" pitchFamily="50" charset="-128"/>
            <a:ea typeface="HG丸ｺﾞｼｯｸM-PRO" panose="020F0600000000000000" pitchFamily="50" charset="-128"/>
          </a:endParaRPr>
        </a:p>
        <a:p>
          <a:pPr algn="l"/>
          <a:r>
            <a:rPr kumimoji="1" lang="en-US" altLang="ja-JP" sz="950">
              <a:latin typeface="HG丸ｺﾞｼｯｸM-PRO" panose="020F0600000000000000" pitchFamily="50" charset="-128"/>
              <a:ea typeface="HG丸ｺﾞｼｯｸM-PRO" panose="020F0600000000000000" pitchFamily="50" charset="-128"/>
            </a:rPr>
            <a:t>※ </a:t>
          </a:r>
          <a:r>
            <a:rPr kumimoji="1" lang="ja-JP" altLang="en-US" sz="950">
              <a:latin typeface="HG丸ｺﾞｼｯｸM-PRO" panose="020F0600000000000000" pitchFamily="50" charset="-128"/>
              <a:ea typeface="HG丸ｺﾞｼｯｸM-PRO" panose="020F0600000000000000" pitchFamily="50" charset="-128"/>
            </a:rPr>
            <a:t>なお、この調査は産業廃棄物の発生から中間処理、さらに最終処分もしくは</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再生利用されるまでの一連の流れを把握するため、以下について必ずご記入</a:t>
          </a:r>
          <a:endParaRPr kumimoji="1" lang="en-US" altLang="ja-JP" sz="950">
            <a:latin typeface="HG丸ｺﾞｼｯｸM-PRO" panose="020F0600000000000000" pitchFamily="50" charset="-128"/>
            <a:ea typeface="HG丸ｺﾞｼｯｸM-PRO" panose="020F0600000000000000" pitchFamily="50" charset="-128"/>
          </a:endParaRPr>
        </a:p>
        <a:p>
          <a:pPr algn="l"/>
          <a:r>
            <a:rPr kumimoji="1" lang="ja-JP" altLang="en-US" sz="950">
              <a:latin typeface="HG丸ｺﾞｼｯｸM-PRO" panose="020F0600000000000000" pitchFamily="50" charset="-128"/>
              <a:ea typeface="HG丸ｺﾞｼｯｸM-PRO" panose="020F0600000000000000" pitchFamily="50" charset="-128"/>
            </a:rPr>
            <a:t>　 下さい。</a:t>
          </a:r>
        </a:p>
        <a:p>
          <a:pPr algn="l"/>
          <a:r>
            <a:rPr kumimoji="1" lang="ja-JP" altLang="en-US" sz="950">
              <a:latin typeface="HG丸ｺﾞｼｯｸM-PRO" panose="020F0600000000000000" pitchFamily="50" charset="-128"/>
              <a:ea typeface="HG丸ｺﾞｼｯｸM-PRO" panose="020F0600000000000000" pitchFamily="50" charset="-128"/>
            </a:rPr>
            <a:t>　・金属くずなどを「売却」している場合。</a:t>
          </a:r>
        </a:p>
        <a:p>
          <a:pPr algn="l"/>
          <a:r>
            <a:rPr kumimoji="1" lang="ja-JP" altLang="en-US" sz="950">
              <a:latin typeface="HG丸ｺﾞｼｯｸM-PRO" panose="020F0600000000000000" pitchFamily="50" charset="-128"/>
              <a:ea typeface="HG丸ｺﾞｼｯｸM-PRO" panose="020F0600000000000000" pitchFamily="50" charset="-128"/>
            </a:rPr>
            <a:t>      （産業廃棄物に該当しない場合もありますが、調査の対象とします。）</a:t>
          </a:r>
        </a:p>
        <a:p>
          <a:pPr algn="l"/>
          <a:r>
            <a:rPr kumimoji="1" lang="ja-JP" altLang="en-US" sz="950">
              <a:latin typeface="HG丸ｺﾞｼｯｸM-PRO" panose="020F0600000000000000" pitchFamily="50" charset="-128"/>
              <a:ea typeface="HG丸ｺﾞｼｯｸM-PRO" panose="020F0600000000000000" pitchFamily="50" charset="-128"/>
            </a:rPr>
            <a:t>　・事業所内もしくは処理業者・廃品回収業者などで再生利用（リサイクル）</a:t>
          </a:r>
        </a:p>
        <a:p>
          <a:pPr algn="l"/>
          <a:r>
            <a:rPr kumimoji="1" lang="ja-JP" altLang="en-US" sz="950">
              <a:latin typeface="HG丸ｺﾞｼｯｸM-PRO" panose="020F0600000000000000" pitchFamily="50" charset="-128"/>
              <a:ea typeface="HG丸ｺﾞｼｯｸM-PRO" panose="020F0600000000000000" pitchFamily="50" charset="-128"/>
            </a:rPr>
            <a:t>      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・処理業者に焼却や破砕などの中間処理を委託している場合。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・処理業者に埋立処分を委託している場合。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・事業所内で何らかの処理を行い、自己処分している場合。</a:t>
          </a:r>
        </a:p>
        <a:p>
          <a:pPr algn="l"/>
          <a:r>
            <a:rPr kumimoji="1" lang="ja-JP" altLang="en-US" sz="950">
              <a:latin typeface="HG丸ｺﾞｼｯｸM-PRO" panose="020F0600000000000000" pitchFamily="50" charset="-128"/>
              <a:ea typeface="HG丸ｺﾞｼｯｸM-PRO" panose="020F0600000000000000" pitchFamily="50" charset="-128"/>
            </a:rPr>
            <a:t>　・事業所内で何らかの処理を行い、処理業者に処分を委託している場合。</a:t>
          </a:r>
        </a:p>
        <a:p>
          <a:pPr algn="l"/>
          <a:r>
            <a:rPr kumimoji="1" lang="ja-JP" altLang="en-US" sz="950">
              <a:latin typeface="HG丸ｺﾞｼｯｸM-PRO" panose="020F0600000000000000" pitchFamily="50" charset="-128"/>
              <a:ea typeface="HG丸ｺﾞｼｯｸM-PRO" panose="020F0600000000000000" pitchFamily="50" charset="-128"/>
            </a:rPr>
            <a:t>　・処分せず、保管中の場合。</a:t>
          </a:r>
        </a:p>
      </xdr:txBody>
    </xdr:sp>
    <xdr:clientData/>
  </xdr:twoCellAnchor>
  <xdr:twoCellAnchor>
    <xdr:from>
      <xdr:col>42</xdr:col>
      <xdr:colOff>180976</xdr:colOff>
      <xdr:row>38</xdr:row>
      <xdr:rowOff>152401</xdr:rowOff>
    </xdr:from>
    <xdr:to>
      <xdr:col>44</xdr:col>
      <xdr:colOff>28296</xdr:colOff>
      <xdr:row>38</xdr:row>
      <xdr:rowOff>611066</xdr:rowOff>
    </xdr:to>
    <xdr:sp textlink="">
      <xdr:nvSpPr>
        <xdr:cNvPr id="52" name="矢印: 右 51">
          <a:extLst>
            <a:ext uri="{FF2B5EF4-FFF2-40B4-BE49-F238E27FC236}">
              <a16:creationId xmlns:a16="http://schemas.microsoft.com/office/drawing/2014/main" id="{421505C0-FF27-4FA4-9C74-766A6A52C30F}"/>
            </a:ext>
          </a:extLst>
        </xdr:cNvPr>
        <xdr:cNvSpPr/>
      </xdr:nvSpPr>
      <xdr:spPr bwMode="auto">
        <a:xfrm>
          <a:off x="2943226" y="10344151"/>
          <a:ext cx="399770" cy="458665"/>
        </a:xfrm>
        <a:prstGeom prst="rightArrow">
          <a:avLst>
            <a:gd name="adj1" fmla="val 50404"/>
            <a:gd name="adj2" fmla="val 63730"/>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228600</xdr:colOff>
      <xdr:row>39</xdr:row>
      <xdr:rowOff>314329</xdr:rowOff>
    </xdr:from>
    <xdr:to>
      <xdr:col>39</xdr:col>
      <xdr:colOff>103094</xdr:colOff>
      <xdr:row>41</xdr:row>
      <xdr:rowOff>28578</xdr:rowOff>
    </xdr:to>
    <xdr:sp textlink="">
      <xdr:nvSpPr>
        <xdr:cNvPr id="55" name="矢印: 右 54">
          <a:extLst>
            <a:ext uri="{FF2B5EF4-FFF2-40B4-BE49-F238E27FC236}">
              <a16:creationId xmlns:a16="http://schemas.microsoft.com/office/drawing/2014/main" id="{A7669F1A-F527-488A-8B4D-392ABBAA9AAE}"/>
            </a:ext>
          </a:extLst>
        </xdr:cNvPr>
        <xdr:cNvSpPr/>
      </xdr:nvSpPr>
      <xdr:spPr bwMode="auto">
        <a:xfrm rot="5400000">
          <a:off x="1585072" y="11292732"/>
          <a:ext cx="476249" cy="426944"/>
        </a:xfrm>
        <a:prstGeom prst="rightArrow">
          <a:avLst>
            <a:gd name="adj1" fmla="val 50404"/>
            <a:gd name="adj2" fmla="val 63730"/>
          </a:avLst>
        </a:prstGeom>
        <a:solidFill>
          <a:schemeClr val="bg1">
            <a:lumMod val="95000"/>
          </a:schemeClr>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199467</xdr:colOff>
      <xdr:row>37</xdr:row>
      <xdr:rowOff>3362</xdr:rowOff>
    </xdr:from>
    <xdr:to>
      <xdr:col>60</xdr:col>
      <xdr:colOff>70878</xdr:colOff>
      <xdr:row>37</xdr:row>
      <xdr:rowOff>170049</xdr:rowOff>
    </xdr:to>
    <xdr:cxnSp macro="">
      <xdr:nvCxnSpPr>
        <xdr:cNvPr id="9" name="コネクタ: カギ線 8">
          <a:extLst>
            <a:ext uri="{FF2B5EF4-FFF2-40B4-BE49-F238E27FC236}">
              <a16:creationId xmlns:a16="http://schemas.microsoft.com/office/drawing/2014/main" id="{D9B830AA-9275-442A-AD57-CB21FBCA851B}"/>
            </a:ext>
          </a:extLst>
        </xdr:cNvPr>
        <xdr:cNvCxnSpPr>
          <a:cxnSpLocks/>
        </xdr:cNvCxnSpPr>
      </xdr:nvCxnSpPr>
      <xdr:spPr bwMode="auto">
        <a:xfrm rot="5400000">
          <a:off x="5374623" y="6930559"/>
          <a:ext cx="166687" cy="4914058"/>
        </a:xfrm>
        <a:prstGeom prst="bentConnector2">
          <a:avLst/>
        </a:prstGeom>
        <a:solidFill>
          <a:srgbClr val="FFFF00"/>
        </a:solidFill>
        <a:ln w="38100" cap="flat" cmpd="sng" algn="ctr">
          <a:solidFill>
            <a:srgbClr val="000000"/>
          </a:solidFill>
          <a:prstDash val="solid"/>
          <a:round/>
          <a:headEnd type="none" w="med" len="med"/>
          <a:tailEnd type="triangle" w="lg" len="lg"/>
        </a:ln>
        <a:effectLst/>
      </xdr:spPr>
    </xdr:cxnSp>
    <xdr:clientData/>
  </xdr:twoCellAnchor>
  <xdr:twoCellAnchor>
    <xdr:from>
      <xdr:col>59</xdr:col>
      <xdr:colOff>0</xdr:colOff>
      <xdr:row>21</xdr:row>
      <xdr:rowOff>190499</xdr:rowOff>
    </xdr:from>
    <xdr:to>
      <xdr:col>59</xdr:col>
      <xdr:colOff>0</xdr:colOff>
      <xdr:row>22</xdr:row>
      <xdr:rowOff>299757</xdr:rowOff>
    </xdr:to>
    <xdr:cxnSp macro="">
      <xdr:nvCxnSpPr>
        <xdr:cNvPr id="2" name="直線コネクタ 1">
          <a:extLst>
            <a:ext uri="{FF2B5EF4-FFF2-40B4-BE49-F238E27FC236}">
              <a16:creationId xmlns:a16="http://schemas.microsoft.com/office/drawing/2014/main" id="{114278AA-C140-442D-8720-674B4E66BF88}"/>
            </a:ext>
          </a:extLst>
        </xdr:cNvPr>
        <xdr:cNvCxnSpPr/>
      </xdr:nvCxnSpPr>
      <xdr:spPr bwMode="auto">
        <a:xfrm flipV="1">
          <a:off x="16656326" y="4820477"/>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60</xdr:col>
      <xdr:colOff>14105</xdr:colOff>
      <xdr:row>21</xdr:row>
      <xdr:rowOff>190499</xdr:rowOff>
    </xdr:from>
    <xdr:to>
      <xdr:col>60</xdr:col>
      <xdr:colOff>14105</xdr:colOff>
      <xdr:row>22</xdr:row>
      <xdr:rowOff>299757</xdr:rowOff>
    </xdr:to>
    <xdr:cxnSp macro="">
      <xdr:nvCxnSpPr>
        <xdr:cNvPr id="3" name="直線コネクタ 2">
          <a:extLst>
            <a:ext uri="{FF2B5EF4-FFF2-40B4-BE49-F238E27FC236}">
              <a16:creationId xmlns:a16="http://schemas.microsoft.com/office/drawing/2014/main" id="{01C11AC5-14E8-48CE-B8B3-233682C7F247}"/>
            </a:ext>
          </a:extLst>
        </xdr:cNvPr>
        <xdr:cNvCxnSpPr/>
      </xdr:nvCxnSpPr>
      <xdr:spPr bwMode="auto">
        <a:xfrm flipV="1">
          <a:off x="16943757" y="4820477"/>
          <a:ext cx="0" cy="299758"/>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61</xdr:col>
      <xdr:colOff>7996</xdr:colOff>
      <xdr:row>21</xdr:row>
      <xdr:rowOff>190499</xdr:rowOff>
    </xdr:from>
    <xdr:to>
      <xdr:col>61</xdr:col>
      <xdr:colOff>7996</xdr:colOff>
      <xdr:row>22</xdr:row>
      <xdr:rowOff>298465</xdr:rowOff>
    </xdr:to>
    <xdr:cxnSp macro="">
      <xdr:nvCxnSpPr>
        <xdr:cNvPr id="4" name="直線コネクタ 3">
          <a:extLst>
            <a:ext uri="{FF2B5EF4-FFF2-40B4-BE49-F238E27FC236}">
              <a16:creationId xmlns:a16="http://schemas.microsoft.com/office/drawing/2014/main" id="{A8A84518-11FA-44A5-8470-77C538EF38F5}"/>
            </a:ext>
          </a:extLst>
        </xdr:cNvPr>
        <xdr:cNvCxnSpPr/>
      </xdr:nvCxnSpPr>
      <xdr:spPr bwMode="auto">
        <a:xfrm flipV="1">
          <a:off x="17210974" y="4820477"/>
          <a:ext cx="0" cy="298466"/>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2897</xdr:colOff>
      <xdr:row>4</xdr:row>
      <xdr:rowOff>0</xdr:rowOff>
    </xdr:from>
    <xdr:to>
      <xdr:col>5</xdr:col>
      <xdr:colOff>437029</xdr:colOff>
      <xdr:row>21</xdr:row>
      <xdr:rowOff>0</xdr:rowOff>
    </xdr:to>
    <xdr:sp textlink="">
      <xdr:nvSpPr>
        <xdr:cNvPr id="2" name="Text Box 6">
          <a:extLst>
            <a:ext uri="{FF2B5EF4-FFF2-40B4-BE49-F238E27FC236}">
              <a16:creationId xmlns:a16="http://schemas.microsoft.com/office/drawing/2014/main" id="{803663EB-C495-40FC-BA96-1645D5500D54}"/>
            </a:ext>
          </a:extLst>
        </xdr:cNvPr>
        <xdr:cNvSpPr txBox="1">
          <a:spLocks noChangeArrowheads="1"/>
        </xdr:cNvSpPr>
      </xdr:nvSpPr>
      <xdr:spPr bwMode="auto">
        <a:xfrm>
          <a:off x="204603" y="739588"/>
          <a:ext cx="4849250" cy="2857500"/>
        </a:xfrm>
        <a:prstGeom prst="rect">
          <a:avLst/>
        </a:prstGeom>
        <a:solidFill>
          <a:srgbClr val="FFFFFF"/>
        </a:solidFill>
        <a:ln w="9525">
          <a:solidFill>
            <a:srgbClr val="000000"/>
          </a:solidFill>
          <a:miter lim="800000"/>
          <a:headEnd/>
          <a:tailEnd/>
        </a:ln>
      </xdr:spPr>
      <xdr:txBody>
        <a:bodyPr vertOverflow="clip" wrap="square" lIns="72000" tIns="36000" rIns="0" bIns="0" anchor="t" upright="1"/>
        <a:lstStyle/>
        <a:p>
          <a:pPr algn="l" rtl="0">
            <a:defRPr sz="1000"/>
          </a:pPr>
          <a:r>
            <a:rPr lang="ja-JP" altLang="en-US" sz="1100" b="0" i="0" u="none" strike="noStrike" baseline="0">
              <a:solidFill>
                <a:srgbClr val="000000"/>
              </a:solidFill>
              <a:latin typeface="ＭＳ Ｐゴシック"/>
              <a:ea typeface="ＭＳ Ｐゴシック"/>
            </a:rPr>
            <a:t>①工事現場で発生した廃棄物の名称</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工事現場で発生した廃棄物（又は有償化物）の名称を記入してください。</a:t>
          </a: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②廃棄物の分類番号</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「廃棄物分類表」の中から該当する４ケタの番号を記入してください。</a:t>
          </a:r>
        </a:p>
        <a:p>
          <a:pPr algn="l" rtl="0">
            <a:defRPr sz="1000"/>
          </a:pP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r>
            <a:rPr lang="ja-JP" altLang="ja-JP" sz="1100" b="0" i="0">
              <a:effectLst/>
              <a:latin typeface="+mn-lt"/>
              <a:ea typeface="+mn-ea"/>
              <a:cs typeface="+mn-cs"/>
            </a:rPr>
            <a:t>③廃棄物の発生場所</a:t>
          </a:r>
          <a:endParaRPr lang="ja-JP" altLang="ja-JP" sz="1000">
            <a:effectLst/>
          </a:endParaRPr>
        </a:p>
        <a:p>
          <a:pPr rtl="0"/>
          <a:r>
            <a:rPr lang="ja-JP" altLang="ja-JP" sz="1100" b="0" i="0">
              <a:effectLst/>
              <a:latin typeface="+mn-lt"/>
              <a:ea typeface="+mn-ea"/>
              <a:cs typeface="+mn-cs"/>
            </a:rPr>
            <a:t>　</a:t>
          </a:r>
          <a:r>
            <a:rPr lang="en-US" altLang="ja-JP" sz="1100" b="0" i="0">
              <a:effectLst/>
              <a:latin typeface="+mn-lt"/>
              <a:ea typeface="+mn-ea"/>
              <a:cs typeface="+mn-cs"/>
            </a:rPr>
            <a:t> </a:t>
          </a:r>
          <a:r>
            <a:rPr lang="ja-JP" altLang="ja-JP" sz="1000" b="0" i="0">
              <a:effectLst/>
              <a:latin typeface="HG丸ｺﾞｼｯｸM-PRO" panose="020F0600000000000000" pitchFamily="50" charset="-128"/>
              <a:ea typeface="HG丸ｺﾞｼｯｸM-PRO" panose="020F0600000000000000" pitchFamily="50" charset="-128"/>
              <a:cs typeface="+mn-cs"/>
            </a:rPr>
            <a:t>廃棄物が発生した場所（工事現場）の所在地を記入してください。</a:t>
          </a:r>
          <a:endParaRPr lang="ja-JP" altLang="ja-JP" sz="1000">
            <a:effectLst/>
            <a:latin typeface="HG丸ｺﾞｼｯｸM-PRO" panose="020F0600000000000000" pitchFamily="50" charset="-128"/>
            <a:ea typeface="HG丸ｺﾞｼｯｸM-PRO" panose="020F0600000000000000" pitchFamily="50" charset="-128"/>
          </a:endParaRP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ＭＳ Ｐゴシック"/>
              <a:ea typeface="ＭＳ Ｐゴシック"/>
            </a:rPr>
            <a:t>④年間の発生量（中間処理する前の量）</a:t>
          </a:r>
          <a:endParaRPr lang="ja-JP" altLang="en-US" sz="9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各行ごとに１年間の発生量を、焼却や脱水などの</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中間処理をする前の量</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で記入してください。</a:t>
          </a: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なお、単位は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kg</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m³</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ℓ</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の中から該当するものを選択してください。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xdr:txBody>
    </xdr:sp>
    <xdr:clientData/>
  </xdr:twoCellAnchor>
  <xdr:twoCellAnchor>
    <xdr:from>
      <xdr:col>6</xdr:col>
      <xdr:colOff>1</xdr:colOff>
      <xdr:row>4</xdr:row>
      <xdr:rowOff>0</xdr:rowOff>
    </xdr:from>
    <xdr:to>
      <xdr:col>12</xdr:col>
      <xdr:colOff>896470</xdr:colOff>
      <xdr:row>21</xdr:row>
      <xdr:rowOff>0</xdr:rowOff>
    </xdr:to>
    <xdr:sp textlink="">
      <xdr:nvSpPr>
        <xdr:cNvPr id="3" name="Text Box 7">
          <a:extLst>
            <a:ext uri="{FF2B5EF4-FFF2-40B4-BE49-F238E27FC236}">
              <a16:creationId xmlns:a16="http://schemas.microsoft.com/office/drawing/2014/main" id="{315F2A7D-BBEC-454E-A42F-24B7DDA72365}"/>
            </a:ext>
          </a:extLst>
        </xdr:cNvPr>
        <xdr:cNvSpPr txBox="1">
          <a:spLocks noChangeArrowheads="1"/>
        </xdr:cNvSpPr>
      </xdr:nvSpPr>
      <xdr:spPr bwMode="auto">
        <a:xfrm>
          <a:off x="5277972" y="739588"/>
          <a:ext cx="4224616" cy="2857500"/>
        </a:xfrm>
        <a:prstGeom prst="rect">
          <a:avLst/>
        </a:prstGeom>
        <a:solidFill>
          <a:srgbClr val="FFFFFF"/>
        </a:solidFill>
        <a:ln w="9525">
          <a:solidFill>
            <a:sysClr val="windowText" lastClr="000000"/>
          </a:solidFill>
          <a:miter lim="800000"/>
          <a:headEnd/>
          <a:tailEnd/>
        </a:ln>
      </xdr:spPr>
      <xdr:txBody>
        <a:bodyPr vertOverflow="clip" wrap="square" lIns="72000" tIns="72000" rIns="36000" bIns="0" anchor="t"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 自社で中間処理を行っていない場合は、</a:t>
          </a:r>
          <a:r>
            <a:rPr lang="ja-JP" altLang="en-US" sz="1100" b="1" i="0" baseline="0">
              <a:effectLst/>
              <a:latin typeface="+mn-lt"/>
              <a:ea typeface="+mn-ea"/>
              <a:cs typeface="+mn-cs"/>
            </a:rPr>
            <a:t>⑤</a:t>
          </a:r>
          <a:r>
            <a:rPr lang="ja-JP" altLang="ja-JP" sz="1100" b="1" i="0" baseline="0">
              <a:effectLst/>
              <a:latin typeface="+mn-lt"/>
              <a:ea typeface="+mn-ea"/>
              <a:cs typeface="+mn-cs"/>
            </a:rPr>
            <a:t>、</a:t>
          </a:r>
          <a:r>
            <a:rPr lang="ja-JP" altLang="en-US" sz="1100" b="1" i="0" baseline="0">
              <a:effectLst/>
              <a:latin typeface="+mn-lt"/>
              <a:ea typeface="+mn-ea"/>
              <a:cs typeface="+mn-cs"/>
            </a:rPr>
            <a:t>⑥</a:t>
          </a:r>
          <a:r>
            <a:rPr lang="ja-JP" altLang="ja-JP" sz="1100" b="1" i="0" baseline="0">
              <a:effectLst/>
              <a:latin typeface="+mn-lt"/>
              <a:ea typeface="+mn-ea"/>
              <a:cs typeface="+mn-cs"/>
            </a:rPr>
            <a:t>を記入する</a:t>
          </a:r>
          <a:endParaRPr lang="en-US" altLang="ja-JP" sz="1100" b="1" i="0" baseline="0">
            <a:effectLst/>
            <a:latin typeface="+mn-lt"/>
            <a:ea typeface="+mn-ea"/>
            <a:cs typeface="+mn-cs"/>
          </a:endParaRPr>
        </a:p>
        <a:p>
          <a:pPr rtl="0"/>
          <a:r>
            <a:rPr lang="ja-JP" altLang="en-US" sz="1100" b="1" i="0" baseline="0">
              <a:effectLst/>
              <a:latin typeface="+mn-lt"/>
              <a:ea typeface="+mn-ea"/>
              <a:cs typeface="+mn-cs"/>
            </a:rPr>
            <a:t>　　</a:t>
          </a:r>
          <a:r>
            <a:rPr lang="ja-JP" altLang="ja-JP" sz="1100" b="1" i="0" baseline="0">
              <a:effectLst/>
              <a:latin typeface="+mn-lt"/>
              <a:ea typeface="+mn-ea"/>
              <a:cs typeface="+mn-cs"/>
            </a:rPr>
            <a:t>必要はありません。</a:t>
          </a:r>
          <a:endParaRPr lang="ja-JP" altLang="ja-JP">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⑤自社での中間処理方法</a:t>
          </a: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HG丸ｺﾞｼｯｸM-PRO"/>
              <a:ea typeface="HG丸ｺﾞｼｯｸM-PRO"/>
            </a:rPr>
            <a:t>自社で中間処理した処理方法の記号を下欄の</a:t>
          </a:r>
          <a:endParaRPr lang="en-US" altLang="ja-JP" sz="1000" b="0" i="0" u="none" strike="noStrike" baseline="0">
            <a:solidFill>
              <a:srgbClr val="000000"/>
            </a:solidFill>
            <a:latin typeface="HG丸ｺﾞｼｯｸM-PRO"/>
            <a:ea typeface="HG丸ｺﾞｼｯｸM-PRO"/>
          </a:endParaRPr>
        </a:p>
        <a:p>
          <a:pPr algn="l" rtl="0">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「❺自社中間処理方法」から選んで、</a:t>
          </a:r>
          <a:r>
            <a:rPr lang="ja-JP" altLang="en-US" sz="1050" b="1" i="0" u="none" strike="noStrike" baseline="0">
              <a:solidFill>
                <a:srgbClr val="000000"/>
              </a:solidFill>
              <a:latin typeface="ＭＳ ゴシック" panose="020B0609070205080204" pitchFamily="49" charset="-128"/>
              <a:ea typeface="ＭＳ ゴシック" panose="020B0609070205080204" pitchFamily="49" charset="-128"/>
            </a:rPr>
            <a:t>中間処理の過程順</a:t>
          </a:r>
          <a:r>
            <a:rPr lang="ja-JP" altLang="en-US" sz="1000" b="0" i="0" u="none" strike="noStrike" baseline="0">
              <a:solidFill>
                <a:srgbClr val="000000"/>
              </a:solidFill>
              <a:latin typeface="HG丸ｺﾞｼｯｸM-PRO"/>
              <a:ea typeface="HG丸ｺﾞｼｯｸM-PRO"/>
            </a:rPr>
            <a:t>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記入してください。</a:t>
          </a:r>
          <a:endParaRPr lang="en-US" altLang="ja-JP" sz="800" b="0" i="0" u="none" strike="noStrike" baseline="0">
            <a:solidFill>
              <a:srgbClr val="000000"/>
            </a:solidFill>
            <a:latin typeface="HG丸ｺﾞｼｯｸM-PRO"/>
            <a:ea typeface="HG丸ｺﾞｼｯｸM-PRO"/>
          </a:endParaRPr>
        </a:p>
        <a:p>
          <a:pPr rtl="0">
            <a:spcBef>
              <a:spcPts val="300"/>
            </a:spcBef>
          </a:pPr>
          <a:r>
            <a:rPr lang="ja-JP" altLang="en-US" sz="900" b="0" i="0">
              <a:latin typeface="+mn-ea"/>
              <a:ea typeface="+mn-ea"/>
              <a:cs typeface="+mn-cs"/>
            </a:rPr>
            <a:t>　　　　</a:t>
          </a:r>
          <a:r>
            <a:rPr lang="ja-JP" altLang="ja-JP" sz="900" b="0" i="0">
              <a:latin typeface="+mn-ea"/>
              <a:ea typeface="+mn-ea"/>
              <a:cs typeface="+mn-cs"/>
            </a:rPr>
            <a:t>例）自社で脱水（１次処理）</a:t>
          </a:r>
          <a:r>
            <a:rPr lang="en-US"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焼却（２次処理）</a:t>
          </a:r>
          <a:r>
            <a:rPr lang="en-US" altLang="ja-JP" sz="900" b="0" i="0">
              <a:latin typeface="+mn-ea"/>
              <a:ea typeface="+mn-ea"/>
              <a:cs typeface="+mn-cs"/>
            </a:rPr>
            <a:t> </a:t>
          </a:r>
          <a:r>
            <a:rPr lang="ja-JP" altLang="ja-JP" sz="900" b="0" i="0">
              <a:latin typeface="+mn-ea"/>
              <a:ea typeface="+mn-ea"/>
              <a:cs typeface="+mn-cs"/>
            </a:rPr>
            <a:t>の過程順に</a:t>
          </a:r>
          <a:endParaRPr lang="en-US" altLang="ja-JP" sz="900" b="0" i="0">
            <a:latin typeface="+mn-ea"/>
            <a:ea typeface="+mn-ea"/>
            <a:cs typeface="+mn-cs"/>
          </a:endParaRPr>
        </a:p>
        <a:p>
          <a:pPr rtl="0">
            <a:spcBef>
              <a:spcPts val="300"/>
            </a:spcBef>
          </a:pPr>
          <a:r>
            <a:rPr lang="en-US" altLang="ja-JP" sz="900" b="0" i="0">
              <a:latin typeface="+mn-ea"/>
              <a:ea typeface="+mn-ea"/>
              <a:cs typeface="+mn-cs"/>
            </a:rPr>
            <a:t>             </a:t>
          </a:r>
          <a:r>
            <a:rPr lang="ja-JP" altLang="ja-JP" sz="900" b="0" i="0">
              <a:latin typeface="+mn-ea"/>
              <a:ea typeface="+mn-ea"/>
              <a:cs typeface="+mn-cs"/>
            </a:rPr>
            <a:t>処理した場合　</a:t>
          </a:r>
          <a:endParaRPr lang="ja-JP" altLang="ja-JP" sz="900">
            <a:latin typeface="+mn-ea"/>
            <a:ea typeface="+mn-ea"/>
          </a:endParaRPr>
        </a:p>
        <a:p>
          <a:pPr rtl="0"/>
          <a:r>
            <a:rPr lang="ja-JP" altLang="ja-JP" sz="900" b="0" i="0">
              <a:latin typeface="+mn-ea"/>
              <a:ea typeface="+mn-ea"/>
              <a:cs typeface="+mn-cs"/>
            </a:rPr>
            <a:t>　　　</a:t>
          </a:r>
          <a:r>
            <a:rPr lang="ja-JP" altLang="en-US" sz="900" b="0" i="0">
              <a:latin typeface="+mn-ea"/>
              <a:ea typeface="+mn-ea"/>
              <a:cs typeface="+mn-cs"/>
            </a:rPr>
            <a:t>　　　</a:t>
          </a:r>
          <a:r>
            <a:rPr lang="ja-JP" altLang="ja-JP" sz="900" b="0" i="0">
              <a:latin typeface="+mn-ea"/>
              <a:ea typeface="+mn-ea"/>
              <a:cs typeface="+mn-cs"/>
            </a:rPr>
            <a:t>１次処理：Ｂ、２次処理：Ａ、３次処理：空白</a:t>
          </a:r>
          <a:endParaRPr lang="ja-JP" altLang="ja-JP" sz="900">
            <a:latin typeface="+mn-ea"/>
            <a:ea typeface="+mn-ea"/>
          </a:endParaRPr>
        </a:p>
        <a:p>
          <a:pPr algn="l" rtl="0">
            <a:lnSpc>
              <a:spcPts val="1000"/>
            </a:lnSpc>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ＭＳ Ｐゴシック"/>
              <a:ea typeface="ＭＳ Ｐゴシック"/>
            </a:rPr>
            <a:t>⑥自社中間処理後量</a:t>
          </a: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自社で中間処理した後の量を記入してください。</a:t>
          </a:r>
        </a:p>
        <a:p>
          <a:pPr rtl="0"/>
          <a:r>
            <a:rPr lang="ja-JP" altLang="en-US" sz="1000" b="0" i="0" u="none" strike="noStrike" baseline="0">
              <a:solidFill>
                <a:srgbClr val="000000"/>
              </a:solidFill>
              <a:latin typeface="HG丸ｺﾞｼｯｸM-PRO"/>
              <a:ea typeface="HG丸ｺﾞｼｯｸM-PRO"/>
            </a:rPr>
            <a:t>　なお、単位は</a:t>
          </a:r>
          <a:r>
            <a:rPr lang="en-US" altLang="ja-JP" sz="1000" b="0" i="0" u="none" strike="noStrike" baseline="0">
              <a:solidFill>
                <a:srgbClr val="000000"/>
              </a:solidFill>
              <a:latin typeface="HG丸ｺﾞｼｯｸM-PRO"/>
              <a:ea typeface="HG丸ｺﾞｼｯｸM-PRO"/>
            </a:rPr>
            <a:t>kg</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t</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m³</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ℓ</a:t>
          </a:r>
          <a:r>
            <a:rPr lang="ja-JP" altLang="en-US" sz="1000" b="0" i="0" u="none" strike="noStrike" baseline="0">
              <a:solidFill>
                <a:srgbClr val="000000"/>
              </a:solidFill>
              <a:latin typeface="HG丸ｺﾞｼｯｸM-PRO"/>
              <a:ea typeface="HG丸ｺﾞｼｯｸM-PRO"/>
            </a:rPr>
            <a:t>の中から該当するものを</a:t>
          </a:r>
        </a:p>
        <a:p>
          <a:pPr rtl="0"/>
          <a:r>
            <a:rPr lang="ja-JP" altLang="en-US" sz="1000" b="0" i="0" u="none" strike="noStrike" baseline="0">
              <a:solidFill>
                <a:srgbClr val="000000"/>
              </a:solidFill>
              <a:latin typeface="HG丸ｺﾞｼｯｸM-PRO"/>
              <a:ea typeface="HG丸ｺﾞｼｯｸM-PRO"/>
            </a:rPr>
            <a:t>　選択してください。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5</xdr:col>
      <xdr:colOff>660480</xdr:colOff>
      <xdr:row>2</xdr:row>
      <xdr:rowOff>0</xdr:rowOff>
    </xdr:from>
    <xdr:to>
      <xdr:col>12</xdr:col>
      <xdr:colOff>896395</xdr:colOff>
      <xdr:row>4</xdr:row>
      <xdr:rowOff>0</xdr:rowOff>
    </xdr:to>
    <xdr:sp textlink="">
      <xdr:nvSpPr>
        <xdr:cNvPr id="6" name="Text Box 51">
          <a:extLst>
            <a:ext uri="{FF2B5EF4-FFF2-40B4-BE49-F238E27FC236}">
              <a16:creationId xmlns:a16="http://schemas.microsoft.com/office/drawing/2014/main" id="{2AEE5E6D-9A18-446C-9550-499B04DD5EB4}"/>
            </a:ext>
          </a:extLst>
        </xdr:cNvPr>
        <xdr:cNvSpPr txBox="1">
          <a:spLocks noChangeArrowheads="1"/>
        </xdr:cNvSpPr>
      </xdr:nvSpPr>
      <xdr:spPr bwMode="auto">
        <a:xfrm>
          <a:off x="5277304" y="403412"/>
          <a:ext cx="4225209" cy="336176"/>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自　社　で　中　間　処　理　し　た　内　容</a:t>
          </a:r>
        </a:p>
      </xdr:txBody>
    </xdr:sp>
    <xdr:clientData/>
  </xdr:twoCellAnchor>
  <xdr:twoCellAnchor>
    <xdr:from>
      <xdr:col>4</xdr:col>
      <xdr:colOff>0</xdr:colOff>
      <xdr:row>21</xdr:row>
      <xdr:rowOff>28575</xdr:rowOff>
    </xdr:from>
    <xdr:to>
      <xdr:col>4</xdr:col>
      <xdr:colOff>0</xdr:colOff>
      <xdr:row>22</xdr:row>
      <xdr:rowOff>161925</xdr:rowOff>
    </xdr:to>
    <xdr:sp textlink="">
      <xdr:nvSpPr>
        <xdr:cNvPr id="7" name="Line 53">
          <a:extLst>
            <a:ext uri="{FF2B5EF4-FFF2-40B4-BE49-F238E27FC236}">
              <a16:creationId xmlns:a16="http://schemas.microsoft.com/office/drawing/2014/main" id="{817D486C-512E-4759-B004-3818E5EC718E}"/>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4</xdr:col>
      <xdr:colOff>0</xdr:colOff>
      <xdr:row>21</xdr:row>
      <xdr:rowOff>28575</xdr:rowOff>
    </xdr:from>
    <xdr:to>
      <xdr:col>4</xdr:col>
      <xdr:colOff>0</xdr:colOff>
      <xdr:row>22</xdr:row>
      <xdr:rowOff>161925</xdr:rowOff>
    </xdr:to>
    <xdr:sp textlink="">
      <xdr:nvSpPr>
        <xdr:cNvPr id="8" name="Line 54">
          <a:extLst>
            <a:ext uri="{FF2B5EF4-FFF2-40B4-BE49-F238E27FC236}">
              <a16:creationId xmlns:a16="http://schemas.microsoft.com/office/drawing/2014/main" id="{F91E9BA2-2336-489D-961C-71B67997FBF1}"/>
            </a:ext>
          </a:extLst>
        </xdr:cNvPr>
        <xdr:cNvSpPr>
          <a:spLocks noChangeShapeType="1"/>
        </xdr:cNvSpPr>
      </xdr:nvSpPr>
      <xdr:spPr bwMode="auto">
        <a:xfrm>
          <a:off x="3200400" y="3686175"/>
          <a:ext cx="0" cy="304800"/>
        </a:xfrm>
        <a:prstGeom prst="line">
          <a:avLst/>
        </a:prstGeom>
        <a:noFill/>
        <a:ln w="9525">
          <a:noFill/>
          <a:round/>
          <a:headEnd/>
          <a:tailEnd type="triangle" w="med" len="med"/>
        </a:ln>
      </xdr:spPr>
    </xdr:sp>
    <xdr:clientData/>
  </xdr:twoCellAnchor>
  <xdr:twoCellAnchor>
    <xdr:from>
      <xdr:col>3</xdr:col>
      <xdr:colOff>22412</xdr:colOff>
      <xdr:row>21</xdr:row>
      <xdr:rowOff>0</xdr:rowOff>
    </xdr:from>
    <xdr:to>
      <xdr:col>3</xdr:col>
      <xdr:colOff>22412</xdr:colOff>
      <xdr:row>22</xdr:row>
      <xdr:rowOff>9525</xdr:rowOff>
    </xdr:to>
    <xdr:sp textlink="">
      <xdr:nvSpPr>
        <xdr:cNvPr id="9" name="Line 55">
          <a:extLst>
            <a:ext uri="{FF2B5EF4-FFF2-40B4-BE49-F238E27FC236}">
              <a16:creationId xmlns:a16="http://schemas.microsoft.com/office/drawing/2014/main" id="{C312CBC9-67AD-440C-A0E0-FC026A996F3C}"/>
            </a:ext>
          </a:extLst>
        </xdr:cNvPr>
        <xdr:cNvSpPr>
          <a:spLocks noChangeShapeType="1"/>
        </xdr:cNvSpPr>
      </xdr:nvSpPr>
      <xdr:spPr bwMode="auto">
        <a:xfrm>
          <a:off x="3025588" y="3597088"/>
          <a:ext cx="0" cy="177613"/>
        </a:xfrm>
        <a:prstGeom prst="line">
          <a:avLst/>
        </a:prstGeom>
        <a:noFill/>
        <a:ln w="28575">
          <a:solidFill>
            <a:srgbClr val="000000"/>
          </a:solidFill>
          <a:round/>
          <a:headEnd type="none" w="med" len="med"/>
          <a:tailEnd type="none" w="med" len="med"/>
        </a:ln>
      </xdr:spPr>
    </xdr:sp>
    <xdr:clientData/>
  </xdr:twoCellAnchor>
  <xdr:twoCellAnchor>
    <xdr:from>
      <xdr:col>18</xdr:col>
      <xdr:colOff>1209675</xdr:colOff>
      <xdr:row>21</xdr:row>
      <xdr:rowOff>28575</xdr:rowOff>
    </xdr:from>
    <xdr:to>
      <xdr:col>18</xdr:col>
      <xdr:colOff>1209675</xdr:colOff>
      <xdr:row>21</xdr:row>
      <xdr:rowOff>142875</xdr:rowOff>
    </xdr:to>
    <xdr:sp textlink="">
      <xdr:nvSpPr>
        <xdr:cNvPr id="10" name="Line 56">
          <a:extLst>
            <a:ext uri="{FF2B5EF4-FFF2-40B4-BE49-F238E27FC236}">
              <a16:creationId xmlns:a16="http://schemas.microsoft.com/office/drawing/2014/main" id="{F2B95442-B7F2-4925-AEE3-D8D0A43A6715}"/>
            </a:ext>
          </a:extLst>
        </xdr:cNvPr>
        <xdr:cNvSpPr>
          <a:spLocks noChangeShapeType="1"/>
        </xdr:cNvSpPr>
      </xdr:nvSpPr>
      <xdr:spPr bwMode="auto">
        <a:xfrm>
          <a:off x="15087600" y="3686175"/>
          <a:ext cx="0" cy="114300"/>
        </a:xfrm>
        <a:prstGeom prst="line">
          <a:avLst/>
        </a:prstGeom>
        <a:noFill/>
        <a:ln w="9525">
          <a:noFill/>
          <a:round/>
          <a:headEnd/>
          <a:tailEnd/>
        </a:ln>
      </xdr:spPr>
    </xdr:sp>
    <xdr:clientData/>
  </xdr:twoCellAnchor>
  <xdr:twoCellAnchor>
    <xdr:from>
      <xdr:col>18</xdr:col>
      <xdr:colOff>1457325</xdr:colOff>
      <xdr:row>21</xdr:row>
      <xdr:rowOff>28575</xdr:rowOff>
    </xdr:from>
    <xdr:to>
      <xdr:col>18</xdr:col>
      <xdr:colOff>1981200</xdr:colOff>
      <xdr:row>21</xdr:row>
      <xdr:rowOff>28575</xdr:rowOff>
    </xdr:to>
    <xdr:sp textlink="">
      <xdr:nvSpPr>
        <xdr:cNvPr id="12" name="Line 63">
          <a:extLst>
            <a:ext uri="{FF2B5EF4-FFF2-40B4-BE49-F238E27FC236}">
              <a16:creationId xmlns:a16="http://schemas.microsoft.com/office/drawing/2014/main" id="{E87CD49B-48D8-42B3-8B7D-ACA8B6752FE4}"/>
            </a:ext>
          </a:extLst>
        </xdr:cNvPr>
        <xdr:cNvSpPr>
          <a:spLocks noChangeShapeType="1"/>
        </xdr:cNvSpPr>
      </xdr:nvSpPr>
      <xdr:spPr bwMode="auto">
        <a:xfrm flipH="1">
          <a:off x="15087600" y="3686175"/>
          <a:ext cx="0" cy="0"/>
        </a:xfrm>
        <a:prstGeom prst="line">
          <a:avLst/>
        </a:prstGeom>
        <a:noFill/>
        <a:ln w="9525">
          <a:noFill/>
          <a:round/>
          <a:headEnd/>
          <a:tailEnd/>
        </a:ln>
      </xdr:spPr>
    </xdr:sp>
    <xdr:clientData/>
  </xdr:twoCellAnchor>
  <xdr:twoCellAnchor>
    <xdr:from>
      <xdr:col>17</xdr:col>
      <xdr:colOff>212912</xdr:colOff>
      <xdr:row>2</xdr:row>
      <xdr:rowOff>1</xdr:rowOff>
    </xdr:from>
    <xdr:to>
      <xdr:col>22</xdr:col>
      <xdr:colOff>0</xdr:colOff>
      <xdr:row>21</xdr:row>
      <xdr:rowOff>1</xdr:rowOff>
    </xdr:to>
    <xdr:sp textlink="">
      <xdr:nvSpPr>
        <xdr:cNvPr id="13" name="Text Box 18">
          <a:extLst>
            <a:ext uri="{FF2B5EF4-FFF2-40B4-BE49-F238E27FC236}">
              <a16:creationId xmlns:a16="http://schemas.microsoft.com/office/drawing/2014/main" id="{142ED412-614B-443C-BC5A-8F7928D10379}"/>
            </a:ext>
          </a:extLst>
        </xdr:cNvPr>
        <xdr:cNvSpPr txBox="1">
          <a:spLocks noChangeArrowheads="1"/>
        </xdr:cNvSpPr>
      </xdr:nvSpPr>
      <xdr:spPr bwMode="auto">
        <a:xfrm>
          <a:off x="14097000" y="403413"/>
          <a:ext cx="3978088" cy="3193676"/>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400" b="0" i="1" strike="noStrike">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strike="noStrike">
              <a:solidFill>
                <a:srgbClr val="000000"/>
              </a:solidFill>
              <a:latin typeface="ＤＦＰ特太ゴシック体"/>
              <a:ea typeface="+mn-ea"/>
            </a:rPr>
            <a:t>⑨</a:t>
          </a:r>
          <a:r>
            <a:rPr lang="ja-JP" altLang="en-US" sz="1100" b="0" i="0" strike="noStrike">
              <a:solidFill>
                <a:srgbClr val="000000"/>
              </a:solidFill>
              <a:latin typeface="ＭＳ Ｐゴシック"/>
              <a:ea typeface="ＭＳ Ｐゴシック"/>
            </a:rPr>
            <a:t>委託中間処理の方法</a:t>
          </a:r>
          <a:endParaRPr lang="ja-JP" altLang="en-US" sz="900" b="0" i="0" strike="noStrike">
            <a:solidFill>
              <a:srgbClr val="000000"/>
            </a:solidFill>
            <a:latin typeface="ＭＳ 明朝"/>
            <a:ea typeface="ＭＳ 明朝"/>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⑦の「処理・処分の方法」で「</a:t>
          </a:r>
          <a:r>
            <a:rPr lang="en-US" altLang="ja-JP" sz="1000" b="0" i="0" strike="noStrike">
              <a:solidFill>
                <a:srgbClr val="000000"/>
              </a:solidFill>
              <a:latin typeface="HG丸ｺﾞｼｯｸM-PRO" pitchFamily="50" charset="-128"/>
              <a:ea typeface="HG丸ｺﾞｼｯｸM-PRO" pitchFamily="50" charset="-128"/>
            </a:rPr>
            <a:t>U1</a:t>
          </a:r>
          <a:r>
            <a:rPr lang="ja-JP" altLang="en-US" sz="1000" b="0" i="0" strike="noStrike">
              <a:solidFill>
                <a:srgbClr val="000000"/>
              </a:solidFill>
              <a:latin typeface="HG丸ｺﾞｼｯｸM-PRO" pitchFamily="50" charset="-128"/>
              <a:ea typeface="HG丸ｺﾞｼｯｸM-PRO" pitchFamily="50" charset="-128"/>
            </a:rPr>
            <a:t>」</a:t>
          </a:r>
          <a:r>
            <a:rPr lang="ja-JP" altLang="ja-JP" sz="1000" b="0" i="0">
              <a:effectLst/>
              <a:latin typeface="HG丸ｺﾞｼｯｸM-PRO" panose="020F0600000000000000" pitchFamily="50" charset="-128"/>
              <a:ea typeface="HG丸ｺﾞｼｯｸM-PRO" panose="020F0600000000000000" pitchFamily="50" charset="-128"/>
              <a:cs typeface="+mn-cs"/>
            </a:rPr>
            <a:t>（中間処理を委託）</a:t>
          </a:r>
          <a:r>
            <a:rPr lang="ja-JP" altLang="en-US" sz="1000" b="0" i="0" strike="noStrike">
              <a:solidFill>
                <a:srgbClr val="000000"/>
              </a:solidFill>
              <a:latin typeface="HG丸ｺﾞｼｯｸM-PRO" pitchFamily="50" charset="-128"/>
              <a:ea typeface="HG丸ｺﾞｼｯｸM-PRO" pitchFamily="50" charset="-128"/>
            </a:rPr>
            <a:t>と</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回答された場合は、委託先で中間処理された内容に該当する</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処理方法の記号を下欄の「❾委託中間処理方法」から選んで</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中間処理の過程順に記入してください。</a:t>
          </a:r>
          <a:endParaRPr lang="en-US" altLang="ja-JP"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pitchFamily="50" charset="-128"/>
            <a:ea typeface="HG丸ｺﾞｼｯｸM-PRO" pitchFamily="50" charset="-128"/>
          </a:endParaRPr>
        </a:p>
        <a:p>
          <a:pPr algn="l" rtl="0">
            <a:defRPr sz="1000"/>
          </a:pPr>
          <a:endParaRPr lang="ja-JP" altLang="en-US" sz="4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Ｐゴシック"/>
              <a:ea typeface="ＭＳ Ｐゴシック"/>
            </a:rPr>
            <a:t>⑩委託中間処理後の再利用・処分の方法</a:t>
          </a:r>
          <a:endParaRPr lang="ja-JP" altLang="en-US" sz="900" b="0" i="0" strike="noStrike">
            <a:solidFill>
              <a:srgbClr val="000000"/>
            </a:solidFill>
            <a:latin typeface="ＭＳ 明朝"/>
            <a:ea typeface="ＭＳ 明朝"/>
          </a:endParaRPr>
        </a:p>
        <a:p>
          <a:pPr rtl="0"/>
          <a:r>
            <a:rPr lang="ja-JP" altLang="en-US" sz="1000" b="0" i="0" strike="noStrike">
              <a:solidFill>
                <a:srgbClr val="000000"/>
              </a:solidFill>
              <a:latin typeface="HG丸ｺﾞｼｯｸM-PRO" pitchFamily="50" charset="-128"/>
              <a:ea typeface="HG丸ｺﾞｼｯｸM-PRO" pitchFamily="50" charset="-128"/>
            </a:rPr>
            <a:t>　</a:t>
          </a:r>
          <a:r>
            <a:rPr lang="ja-JP" altLang="ja-JP" sz="1000" b="0" i="0">
              <a:effectLst/>
              <a:latin typeface="HG丸ｺﾞｼｯｸM-PRO" panose="020F0600000000000000" pitchFamily="50" charset="-128"/>
              <a:ea typeface="HG丸ｺﾞｼｯｸM-PRO" panose="020F0600000000000000" pitchFamily="50" charset="-128"/>
              <a:cs typeface="+mn-cs"/>
            </a:rPr>
            <a:t>委託先で中間処理された後の廃棄物の処理方法に該当する</a:t>
          </a:r>
          <a:endParaRPr lang="en-US" altLang="ja-JP" sz="1000" b="0" i="0">
            <a:effectLst/>
            <a:latin typeface="HG丸ｺﾞｼｯｸM-PRO" panose="020F0600000000000000" pitchFamily="50" charset="-128"/>
            <a:ea typeface="HG丸ｺﾞｼｯｸM-PRO" panose="020F0600000000000000" pitchFamily="50" charset="-128"/>
            <a:cs typeface="+mn-cs"/>
          </a:endParaRPr>
        </a:p>
        <a:p>
          <a:pPr rtl="0"/>
          <a:r>
            <a:rPr lang="ja-JP" altLang="en-US" sz="1000" b="0" i="0">
              <a:effectLst/>
              <a:latin typeface="HG丸ｺﾞｼｯｸM-PRO" panose="020F0600000000000000" pitchFamily="50" charset="-128"/>
              <a:ea typeface="HG丸ｺﾞｼｯｸM-PRO" panose="020F0600000000000000" pitchFamily="50" charset="-128"/>
              <a:cs typeface="+mn-cs"/>
            </a:rPr>
            <a:t>　</a:t>
          </a:r>
          <a:r>
            <a:rPr lang="ja-JP" altLang="ja-JP" sz="1000" b="0" i="0">
              <a:effectLst/>
              <a:latin typeface="HG丸ｺﾞｼｯｸM-PRO" panose="020F0600000000000000" pitchFamily="50" charset="-128"/>
              <a:ea typeface="HG丸ｺﾞｼｯｸM-PRO" panose="020F0600000000000000" pitchFamily="50" charset="-128"/>
              <a:cs typeface="+mn-cs"/>
            </a:rPr>
            <a:t>番号を</a:t>
          </a:r>
          <a:r>
            <a:rPr lang="ja-JP" altLang="en-US" sz="1000" b="0" i="0" strike="noStrike">
              <a:solidFill>
                <a:srgbClr val="000000"/>
              </a:solidFill>
              <a:latin typeface="HG丸ｺﾞｼｯｸM-PRO" pitchFamily="50" charset="-128"/>
              <a:ea typeface="HG丸ｺﾞｼｯｸM-PRO" pitchFamily="50" charset="-128"/>
            </a:rPr>
            <a:t>下欄の「❿処理後の処分方法」から</a:t>
          </a:r>
          <a:endParaRPr lang="en-US" altLang="ja-JP" sz="1000" b="0" i="0" strike="noStrike">
            <a:solidFill>
              <a:srgbClr val="000000"/>
            </a:solidFill>
            <a:latin typeface="HG丸ｺﾞｼｯｸM-PRO" pitchFamily="50" charset="-128"/>
            <a:ea typeface="HG丸ｺﾞｼｯｸM-PRO" pitchFamily="50" charset="-128"/>
          </a:endParaRPr>
        </a:p>
        <a:p>
          <a:pPr rtl="0"/>
          <a:r>
            <a:rPr lang="ja-JP" altLang="en-US" sz="1000" b="0" i="0" strike="noStrike">
              <a:solidFill>
                <a:srgbClr val="000000"/>
              </a:solidFill>
              <a:latin typeface="HG丸ｺﾞｼｯｸM-PRO" pitchFamily="50" charset="-128"/>
              <a:ea typeface="HG丸ｺﾞｼｯｸM-PRO" pitchFamily="50" charset="-128"/>
            </a:rPr>
            <a:t>　選択してください。</a:t>
          </a:r>
          <a:endParaRPr lang="ja-JP" altLang="en-US" sz="1000" b="1"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156883</xdr:colOff>
      <xdr:row>2</xdr:row>
      <xdr:rowOff>10480</xdr:rowOff>
    </xdr:from>
    <xdr:to>
      <xdr:col>25</xdr:col>
      <xdr:colOff>616323</xdr:colOff>
      <xdr:row>18</xdr:row>
      <xdr:rowOff>2867</xdr:rowOff>
    </xdr:to>
    <xdr:sp textlink="">
      <xdr:nvSpPr>
        <xdr:cNvPr id="14" name="Text Box 2">
          <a:extLst>
            <a:ext uri="{FF2B5EF4-FFF2-40B4-BE49-F238E27FC236}">
              <a16:creationId xmlns:a16="http://schemas.microsoft.com/office/drawing/2014/main" id="{E33764FA-F0F3-42A8-B98E-52FB7D4E398F}"/>
            </a:ext>
          </a:extLst>
        </xdr:cNvPr>
        <xdr:cNvSpPr txBox="1">
          <a:spLocks noChangeArrowheads="1"/>
        </xdr:cNvSpPr>
      </xdr:nvSpPr>
      <xdr:spPr bwMode="auto">
        <a:xfrm>
          <a:off x="18231971" y="413892"/>
          <a:ext cx="2498911" cy="2681799"/>
        </a:xfrm>
        <a:prstGeom prst="rect">
          <a:avLst/>
        </a:prstGeom>
        <a:solidFill>
          <a:srgbClr val="FFFFFF"/>
        </a:solidFill>
        <a:ln w="9525">
          <a:solidFill>
            <a:srgbClr val="000000"/>
          </a:solidFill>
          <a:miter lim="800000"/>
          <a:headEnd/>
          <a:tailEnd/>
        </a:ln>
      </xdr:spPr>
      <xdr:txBody>
        <a:bodyPr vertOverflow="clip" wrap="square" lIns="72000" tIns="36000" rIns="36000" bIns="0" anchor="t" upright="1"/>
        <a:lstStyle/>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⑪再生利用・リサイクルの用途</a:t>
          </a:r>
          <a:endParaRPr lang="ja-JP" altLang="en-US" sz="9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⑦の「処理・処分の記号」で</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「Ｗ１」、「Ｖ１」、「Ｖ</a:t>
          </a:r>
          <a:r>
            <a:rPr lang="en-US" altLang="ja-JP" sz="1000" b="0" i="0" u="none" strike="noStrike" baseline="0">
              <a:solidFill>
                <a:srgbClr val="000000"/>
              </a:solidFill>
              <a:latin typeface="HG丸ｺﾞｼｯｸM-PRO" pitchFamily="50" charset="-128"/>
              <a:ea typeface="HG丸ｺﾞｼｯｸM-PRO" pitchFamily="50" charset="-128"/>
            </a:rPr>
            <a:t>2</a:t>
          </a:r>
          <a:r>
            <a:rPr lang="ja-JP" altLang="en-US" sz="1000" b="0" i="0" u="none" strike="noStrike" baseline="0">
              <a:solidFill>
                <a:srgbClr val="000000"/>
              </a:solidFill>
              <a:latin typeface="HG丸ｺﾞｼｯｸM-PRO" pitchFamily="50" charset="-128"/>
              <a:ea typeface="HG丸ｺﾞｼｯｸM-PRO" pitchFamily="50" charset="-128"/>
            </a:rPr>
            <a:t>」、</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「Ｘ１」、「Ｒ６」及び</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「⑩処理後の処分方法」で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「１」と回答された場合、下欄の</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「⓫資源化用途」から該当する</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rgbClr val="000000"/>
              </a:solidFill>
              <a:latin typeface="HG丸ｺﾞｼｯｸM-PRO" pitchFamily="50" charset="-128"/>
              <a:ea typeface="HG丸ｺﾞｼｯｸM-PRO" pitchFamily="50" charset="-128"/>
            </a:rPr>
            <a:t>　番号を記入してください。</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16</xdr:col>
      <xdr:colOff>896471</xdr:colOff>
      <xdr:row>21</xdr:row>
      <xdr:rowOff>0</xdr:rowOff>
    </xdr:from>
    <xdr:to>
      <xdr:col>16</xdr:col>
      <xdr:colOff>896471</xdr:colOff>
      <xdr:row>22</xdr:row>
      <xdr:rowOff>0</xdr:rowOff>
    </xdr:to>
    <xdr:sp textlink="">
      <xdr:nvSpPr>
        <xdr:cNvPr id="33" name="Line 57">
          <a:extLst>
            <a:ext uri="{FF2B5EF4-FFF2-40B4-BE49-F238E27FC236}">
              <a16:creationId xmlns:a16="http://schemas.microsoft.com/office/drawing/2014/main" id="{AFA32102-56BB-4463-9140-C92E9E5A19C0}"/>
            </a:ext>
          </a:extLst>
        </xdr:cNvPr>
        <xdr:cNvSpPr>
          <a:spLocks noChangeShapeType="1"/>
        </xdr:cNvSpPr>
      </xdr:nvSpPr>
      <xdr:spPr bwMode="auto">
        <a:xfrm>
          <a:off x="11440646" y="3657600"/>
          <a:ext cx="0" cy="171450"/>
        </a:xfrm>
        <a:prstGeom prst="line">
          <a:avLst/>
        </a:prstGeom>
        <a:noFill/>
        <a:ln w="28575">
          <a:solidFill>
            <a:srgbClr val="000000"/>
          </a:solidFill>
          <a:round/>
          <a:headEnd type="none" w="med" len="med"/>
          <a:tailEnd type="none" w="med" len="med"/>
        </a:ln>
      </xdr:spPr>
    </xdr:sp>
    <xdr:clientData/>
  </xdr:twoCellAnchor>
  <xdr:twoCellAnchor>
    <xdr:from>
      <xdr:col>1</xdr:col>
      <xdr:colOff>2897</xdr:colOff>
      <xdr:row>2</xdr:row>
      <xdr:rowOff>0</xdr:rowOff>
    </xdr:from>
    <xdr:to>
      <xdr:col>5</xdr:col>
      <xdr:colOff>437029</xdr:colOff>
      <xdr:row>4</xdr:row>
      <xdr:rowOff>0</xdr:rowOff>
    </xdr:to>
    <xdr:sp textlink="">
      <xdr:nvSpPr>
        <xdr:cNvPr id="34" name="Text Box 51">
          <a:extLst>
            <a:ext uri="{FF2B5EF4-FFF2-40B4-BE49-F238E27FC236}">
              <a16:creationId xmlns:a16="http://schemas.microsoft.com/office/drawing/2014/main" id="{A11E9C94-B8A4-48A2-8245-F507502CB7D0}"/>
            </a:ext>
          </a:extLst>
        </xdr:cNvPr>
        <xdr:cNvSpPr txBox="1">
          <a:spLocks noChangeArrowheads="1"/>
        </xdr:cNvSpPr>
      </xdr:nvSpPr>
      <xdr:spPr bwMode="auto">
        <a:xfrm>
          <a:off x="204603" y="403412"/>
          <a:ext cx="4849250" cy="336176"/>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工 事 現 場 で 発 生 し た 産 業 廃 棄 物 の 内 容</a:t>
          </a:r>
        </a:p>
      </xdr:txBody>
    </xdr:sp>
    <xdr:clientData/>
  </xdr:twoCellAnchor>
  <xdr:twoCellAnchor>
    <xdr:from>
      <xdr:col>11</xdr:col>
      <xdr:colOff>0</xdr:colOff>
      <xdr:row>21</xdr:row>
      <xdr:rowOff>28575</xdr:rowOff>
    </xdr:from>
    <xdr:to>
      <xdr:col>11</xdr:col>
      <xdr:colOff>0</xdr:colOff>
      <xdr:row>22</xdr:row>
      <xdr:rowOff>161925</xdr:rowOff>
    </xdr:to>
    <xdr:sp textlink="">
      <xdr:nvSpPr>
        <xdr:cNvPr id="35" name="Line 53">
          <a:extLst>
            <a:ext uri="{FF2B5EF4-FFF2-40B4-BE49-F238E27FC236}">
              <a16:creationId xmlns:a16="http://schemas.microsoft.com/office/drawing/2014/main" id="{63B90A17-2D95-47C0-898D-EB07D75FC6B9}"/>
            </a:ext>
          </a:extLst>
        </xdr:cNvPr>
        <xdr:cNvSpPr>
          <a:spLocks noChangeShapeType="1"/>
        </xdr:cNvSpPr>
      </xdr:nvSpPr>
      <xdr:spPr bwMode="auto">
        <a:xfrm>
          <a:off x="6972300" y="3686175"/>
          <a:ext cx="0" cy="304800"/>
        </a:xfrm>
        <a:prstGeom prst="line">
          <a:avLst/>
        </a:prstGeom>
        <a:noFill/>
        <a:ln w="9525">
          <a:noFill/>
          <a:round/>
          <a:headEnd/>
          <a:tailEnd type="triangle" w="med" len="med"/>
        </a:ln>
      </xdr:spPr>
    </xdr:sp>
    <xdr:clientData/>
  </xdr:twoCellAnchor>
  <xdr:twoCellAnchor>
    <xdr:from>
      <xdr:col>12</xdr:col>
      <xdr:colOff>0</xdr:colOff>
      <xdr:row>21</xdr:row>
      <xdr:rowOff>0</xdr:rowOff>
    </xdr:from>
    <xdr:to>
      <xdr:col>12</xdr:col>
      <xdr:colOff>0</xdr:colOff>
      <xdr:row>22</xdr:row>
      <xdr:rowOff>9525</xdr:rowOff>
    </xdr:to>
    <xdr:sp textlink="">
      <xdr:nvSpPr>
        <xdr:cNvPr id="36" name="Line 55">
          <a:extLst>
            <a:ext uri="{FF2B5EF4-FFF2-40B4-BE49-F238E27FC236}">
              <a16:creationId xmlns:a16="http://schemas.microsoft.com/office/drawing/2014/main" id="{47CECA9D-4D46-49AA-99B1-EB7F1C595D54}"/>
            </a:ext>
          </a:extLst>
        </xdr:cNvPr>
        <xdr:cNvSpPr>
          <a:spLocks noChangeShapeType="1"/>
        </xdr:cNvSpPr>
      </xdr:nvSpPr>
      <xdr:spPr bwMode="auto">
        <a:xfrm>
          <a:off x="8751794" y="3597088"/>
          <a:ext cx="0" cy="177613"/>
        </a:xfrm>
        <a:prstGeom prst="line">
          <a:avLst/>
        </a:prstGeom>
        <a:noFill/>
        <a:ln w="28575">
          <a:solidFill>
            <a:srgbClr val="000000"/>
          </a:solidFill>
          <a:round/>
          <a:headEnd type="none" w="med" len="med"/>
          <a:tailEnd type="none" w="med" len="med"/>
        </a:ln>
      </xdr:spPr>
    </xdr:sp>
    <xdr:clientData/>
  </xdr:twoCellAnchor>
  <xdr:twoCellAnchor>
    <xdr:from>
      <xdr:col>24</xdr:col>
      <xdr:colOff>488157</xdr:colOff>
      <xdr:row>17</xdr:row>
      <xdr:rowOff>168519</xdr:rowOff>
    </xdr:from>
    <xdr:to>
      <xdr:col>24</xdr:col>
      <xdr:colOff>488157</xdr:colOff>
      <xdr:row>24</xdr:row>
      <xdr:rowOff>0</xdr:rowOff>
    </xdr:to>
    <xdr:cxnSp macro="">
      <xdr:nvCxnSpPr>
        <xdr:cNvPr id="37" name="直線矢印コネクタ 36">
          <a:extLst>
            <a:ext uri="{FF2B5EF4-FFF2-40B4-BE49-F238E27FC236}">
              <a16:creationId xmlns:a16="http://schemas.microsoft.com/office/drawing/2014/main" id="{398659C2-AF36-4C7D-8A85-FCCC48B7F98F}"/>
            </a:ext>
          </a:extLst>
        </xdr:cNvPr>
        <xdr:cNvCxnSpPr/>
      </xdr:nvCxnSpPr>
      <xdr:spPr bwMode="auto">
        <a:xfrm>
          <a:off x="18271332" y="3140319"/>
          <a:ext cx="0" cy="1041156"/>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22</xdr:col>
      <xdr:colOff>150346</xdr:colOff>
      <xdr:row>18</xdr:row>
      <xdr:rowOff>110086</xdr:rowOff>
    </xdr:from>
    <xdr:to>
      <xdr:col>25</xdr:col>
      <xdr:colOff>613643</xdr:colOff>
      <xdr:row>21</xdr:row>
      <xdr:rowOff>458</xdr:rowOff>
    </xdr:to>
    <xdr:sp textlink="">
      <xdr:nvSpPr>
        <xdr:cNvPr id="38" name="Rectangle 32">
          <a:extLst>
            <a:ext uri="{FF2B5EF4-FFF2-40B4-BE49-F238E27FC236}">
              <a16:creationId xmlns:a16="http://schemas.microsoft.com/office/drawing/2014/main" id="{20734653-887D-4E17-98BD-66B03D2D8AD0}"/>
            </a:ext>
          </a:extLst>
        </xdr:cNvPr>
        <xdr:cNvSpPr>
          <a:spLocks noChangeArrowheads="1"/>
        </xdr:cNvSpPr>
      </xdr:nvSpPr>
      <xdr:spPr bwMode="auto">
        <a:xfrm>
          <a:off x="18225434" y="3202910"/>
          <a:ext cx="2502768" cy="394636"/>
        </a:xfrm>
        <a:prstGeom prst="rect">
          <a:avLst/>
        </a:prstGeom>
        <a:solidFill>
          <a:schemeClr val="bg1">
            <a:lumMod val="85000"/>
          </a:schemeClr>
        </a:solidFill>
        <a:ln w="6350">
          <a:solidFill>
            <a:srgbClr val="000000"/>
          </a:solidFill>
          <a:miter lim="800000"/>
          <a:headEnd/>
          <a:tailEnd/>
        </a:ln>
      </xdr:spPr>
      <xdr:txBody>
        <a:bodyPr anchor="t"/>
        <a:lstStyle/>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⑦でＷ１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Ｖ２</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Ｘ１</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Ｒ６</a:t>
          </a:r>
          <a:r>
            <a:rPr lang="en-US" altLang="ja-JP" sz="1000" b="1" i="0" u="none" strike="noStrike">
              <a:effectLst/>
              <a:latin typeface="HG丸ｺﾞｼｯｸM-PRO" panose="020F0600000000000000" pitchFamily="50" charset="-128"/>
              <a:ea typeface="HG丸ｺﾞｼｯｸM-PRO" panose="020F0600000000000000" pitchFamily="50" charset="-128"/>
              <a:cs typeface="+mn-cs"/>
            </a:rPr>
            <a:t>､</a:t>
          </a:r>
        </a:p>
        <a:p>
          <a:pPr algn="ctr"/>
          <a:r>
            <a:rPr lang="ja-JP" altLang="en-US" sz="1000" b="1" i="0" u="none" strike="noStrike">
              <a:effectLst/>
              <a:latin typeface="HG丸ｺﾞｼｯｸM-PRO" panose="020F0600000000000000" pitchFamily="50" charset="-128"/>
              <a:ea typeface="HG丸ｺﾞｼｯｸM-PRO" panose="020F0600000000000000" pitchFamily="50" charset="-128"/>
              <a:cs typeface="+mn-cs"/>
            </a:rPr>
            <a:t>⑩で１を回答した場合のみ</a:t>
          </a:r>
          <a:endParaRPr lang="ja-JP" altLang="en-US" sz="1000" b="1" i="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212912</xdr:colOff>
      <xdr:row>2</xdr:row>
      <xdr:rowOff>0</xdr:rowOff>
    </xdr:from>
    <xdr:to>
      <xdr:col>22</xdr:col>
      <xdr:colOff>0</xdr:colOff>
      <xdr:row>4</xdr:row>
      <xdr:rowOff>1</xdr:rowOff>
    </xdr:to>
    <xdr:sp textlink="">
      <xdr:nvSpPr>
        <xdr:cNvPr id="39" name="Text Box 52">
          <a:extLst>
            <a:ext uri="{FF2B5EF4-FFF2-40B4-BE49-F238E27FC236}">
              <a16:creationId xmlns:a16="http://schemas.microsoft.com/office/drawing/2014/main" id="{31FAAC0B-BDF4-4F85-BAA4-6F3C22B1D62F}"/>
            </a:ext>
          </a:extLst>
        </xdr:cNvPr>
        <xdr:cNvSpPr txBox="1">
          <a:spLocks noChangeArrowheads="1"/>
        </xdr:cNvSpPr>
      </xdr:nvSpPr>
      <xdr:spPr bwMode="auto">
        <a:xfrm>
          <a:off x="14097000" y="403412"/>
          <a:ext cx="3978088"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baseline="0">
              <a:solidFill>
                <a:sysClr val="windowText" lastClr="000000"/>
              </a:solidFill>
              <a:latin typeface="ＭＳ Ｐゴシック"/>
              <a:ea typeface="ＭＳ Ｐゴシック"/>
            </a:rPr>
            <a:t>⑦ </a:t>
          </a:r>
          <a:r>
            <a:rPr lang="ja-JP" altLang="en-US" sz="1200" b="1" i="0" strike="noStrike">
              <a:solidFill>
                <a:sysClr val="windowText" lastClr="000000"/>
              </a:solidFill>
              <a:latin typeface="ＭＳ Ｐゴシック"/>
              <a:ea typeface="ＭＳ Ｐゴシック"/>
            </a:rPr>
            <a:t>で </a:t>
          </a:r>
          <a:r>
            <a:rPr lang="en-US" altLang="ja-JP" sz="1200" b="1" i="0" strike="noStrike">
              <a:solidFill>
                <a:sysClr val="windowText" lastClr="000000"/>
              </a:solidFill>
              <a:latin typeface="ＭＳ Ｐゴシック"/>
              <a:ea typeface="ＭＳ Ｐゴシック"/>
            </a:rPr>
            <a:t>U 1 </a:t>
          </a:r>
          <a:r>
            <a:rPr lang="ja-JP" altLang="en-US" sz="1200" b="1" i="0" strike="noStrike">
              <a:solidFill>
                <a:sysClr val="windowText" lastClr="000000"/>
              </a:solidFill>
              <a:latin typeface="ＭＳ Ｐゴシック"/>
              <a:ea typeface="ＭＳ Ｐゴシック"/>
            </a:rPr>
            <a:t>を 回 答 し た 場 合 の み </a:t>
          </a:r>
        </a:p>
      </xdr:txBody>
    </xdr:sp>
    <xdr:clientData/>
  </xdr:twoCellAnchor>
  <xdr:twoCellAnchor>
    <xdr:from>
      <xdr:col>22</xdr:col>
      <xdr:colOff>157500</xdr:colOff>
      <xdr:row>2</xdr:row>
      <xdr:rowOff>4141</xdr:rowOff>
    </xdr:from>
    <xdr:to>
      <xdr:col>25</xdr:col>
      <xdr:colOff>616576</xdr:colOff>
      <xdr:row>4</xdr:row>
      <xdr:rowOff>161925</xdr:rowOff>
    </xdr:to>
    <xdr:sp textlink="">
      <xdr:nvSpPr>
        <xdr:cNvPr id="40" name="Text Box 52">
          <a:extLst>
            <a:ext uri="{FF2B5EF4-FFF2-40B4-BE49-F238E27FC236}">
              <a16:creationId xmlns:a16="http://schemas.microsoft.com/office/drawing/2014/main" id="{595CC341-C4ED-4008-95CD-860BD731EAE1}"/>
            </a:ext>
          </a:extLst>
        </xdr:cNvPr>
        <xdr:cNvSpPr txBox="1">
          <a:spLocks noChangeArrowheads="1"/>
        </xdr:cNvSpPr>
      </xdr:nvSpPr>
      <xdr:spPr bwMode="auto">
        <a:xfrm>
          <a:off x="18232588" y="407553"/>
          <a:ext cx="2498547" cy="493960"/>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⑦</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Ｗ１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Ｖ２</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Ｘ１</a:t>
          </a:r>
          <a:r>
            <a:rPr lang="en-US" altLang="ja-JP" sz="1200" b="1" i="0">
              <a:effectLst/>
              <a:latin typeface="ＭＳ Ｐゴシック" panose="020B0600070205080204" pitchFamily="50" charset="-128"/>
              <a:ea typeface="ＭＳ Ｐゴシック" panose="020B0600070205080204" pitchFamily="50" charset="-128"/>
              <a:cs typeface="+mn-cs"/>
            </a:rPr>
            <a:t>､</a:t>
          </a:r>
          <a:r>
            <a:rPr lang="ja-JP" altLang="en-US" sz="1200" b="1" i="0">
              <a:effectLst/>
              <a:latin typeface="ＭＳ Ｐゴシック" panose="020B0600070205080204" pitchFamily="50" charset="-128"/>
              <a:ea typeface="ＭＳ Ｐゴシック" panose="020B0600070205080204" pitchFamily="50" charset="-128"/>
              <a:cs typeface="+mn-cs"/>
            </a:rPr>
            <a:t>Ｒ６、</a:t>
          </a:r>
          <a:endParaRPr lang="en-US" altLang="ja-JP" sz="1200" b="1" i="0">
            <a:effectLst/>
            <a:latin typeface="ＭＳ Ｐゴシック" panose="020B0600070205080204" pitchFamily="50" charset="-128"/>
            <a:ea typeface="ＭＳ Ｐゴシック" panose="020B0600070205080204" pitchFamily="50" charset="-128"/>
            <a:cs typeface="+mn-cs"/>
          </a:endParaRPr>
        </a:p>
        <a:p>
          <a:pPr algn="ctr">
            <a:lnSpc>
              <a:spcPts val="1100"/>
            </a:lnSpc>
          </a:pPr>
          <a:r>
            <a:rPr lang="ja-JP" altLang="en-US" sz="1200" b="1" i="0">
              <a:effectLst/>
              <a:latin typeface="ＭＳ Ｐゴシック" panose="020B0600070205080204" pitchFamily="50" charset="-128"/>
              <a:ea typeface="ＭＳ Ｐゴシック" panose="020B0600070205080204" pitchFamily="50" charset="-128"/>
              <a:cs typeface="+mn-cs"/>
            </a:rPr>
            <a:t>⑩</a:t>
          </a:r>
          <a:r>
            <a:rPr lang="ja-JP" altLang="ja-JP" sz="1200" b="1" i="0">
              <a:effectLst/>
              <a:latin typeface="ＭＳ Ｐゴシック" panose="020B0600070205080204" pitchFamily="50" charset="-128"/>
              <a:ea typeface="ＭＳ Ｐゴシック" panose="020B0600070205080204" pitchFamily="50" charset="-128"/>
              <a:cs typeface="+mn-cs"/>
            </a:rPr>
            <a:t>で</a:t>
          </a:r>
          <a:r>
            <a:rPr lang="ja-JP" altLang="en-US" sz="1200" b="1" i="0">
              <a:effectLst/>
              <a:latin typeface="ＭＳ Ｐゴシック" panose="020B0600070205080204" pitchFamily="50" charset="-128"/>
              <a:ea typeface="ＭＳ Ｐゴシック" panose="020B0600070205080204" pitchFamily="50" charset="-128"/>
              <a:cs typeface="+mn-cs"/>
            </a:rPr>
            <a:t>１</a:t>
          </a:r>
          <a:r>
            <a:rPr lang="ja-JP" altLang="ja-JP" sz="1200" b="1" i="0">
              <a:effectLst/>
              <a:latin typeface="ＭＳ Ｐゴシック" panose="020B0600070205080204" pitchFamily="50" charset="-128"/>
              <a:ea typeface="ＭＳ Ｐゴシック" panose="020B0600070205080204" pitchFamily="50" charset="-128"/>
              <a:cs typeface="+mn-cs"/>
            </a:rPr>
            <a:t>を回答した場合のみ </a:t>
          </a:r>
          <a:endParaRPr lang="ja-JP" altLang="ja-JP" sz="14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784412</xdr:colOff>
      <xdr:row>2</xdr:row>
      <xdr:rowOff>0</xdr:rowOff>
    </xdr:from>
    <xdr:to>
      <xdr:col>28</xdr:col>
      <xdr:colOff>0</xdr:colOff>
      <xdr:row>20</xdr:row>
      <xdr:rowOff>168087</xdr:rowOff>
    </xdr:to>
    <xdr:sp textlink="">
      <xdr:nvSpPr>
        <xdr:cNvPr id="41" name="Text Box 1">
          <a:extLst>
            <a:ext uri="{FF2B5EF4-FFF2-40B4-BE49-F238E27FC236}">
              <a16:creationId xmlns:a16="http://schemas.microsoft.com/office/drawing/2014/main" id="{AEB06302-2967-42FD-AFCF-03C82436E5FB}"/>
            </a:ext>
          </a:extLst>
        </xdr:cNvPr>
        <xdr:cNvSpPr txBox="1">
          <a:spLocks noChangeArrowheads="1"/>
        </xdr:cNvSpPr>
      </xdr:nvSpPr>
      <xdr:spPr bwMode="auto">
        <a:xfrm>
          <a:off x="20898971" y="403412"/>
          <a:ext cx="3473823" cy="3193675"/>
        </a:xfrm>
        <a:prstGeom prst="rect">
          <a:avLst/>
        </a:prstGeom>
        <a:solidFill>
          <a:srgbClr val="FFFFFF"/>
        </a:solidFill>
        <a:ln w="9525">
          <a:solidFill>
            <a:srgbClr val="000000"/>
          </a:solidFill>
          <a:miter lim="800000"/>
          <a:headEnd/>
          <a:tailEnd/>
        </a:ln>
      </xdr:spPr>
      <xdr:txBody>
        <a:bodyPr vertOverflow="clip" wrap="square" lIns="72000" tIns="72000" rIns="0" bIns="0" anchor="t" upright="1"/>
        <a:lstStyle/>
        <a:p>
          <a:pPr algn="l" rtl="0">
            <a:lnSpc>
              <a:spcPts val="1100"/>
            </a:lnSpc>
            <a:defRPr sz="1000"/>
          </a:pPr>
          <a:endParaRPr lang="en-US" altLang="ja-JP" sz="1100" b="0" i="0" strike="noStrike">
            <a:solidFill>
              <a:srgbClr val="000000"/>
            </a:solidFill>
            <a:latin typeface="ＭＳ 明朝"/>
            <a:ea typeface="ＭＳ 明朝"/>
          </a:endParaRPr>
        </a:p>
        <a:p>
          <a:pPr algn="l" rtl="0">
            <a:defRPr sz="1000"/>
          </a:pPr>
          <a:endParaRPr lang="en-US" altLang="ja-JP" sz="1100" b="0" i="0" strike="noStrike">
            <a:solidFill>
              <a:srgbClr val="000000"/>
            </a:solidFill>
            <a:latin typeface="ＤＦＰ特太ゴシック体"/>
            <a:ea typeface="+mn-ea"/>
          </a:endParaRPr>
        </a:p>
        <a:p>
          <a:pPr algn="l" rtl="0">
            <a:defRPr sz="1000"/>
          </a:pPr>
          <a:r>
            <a:rPr lang="ja-JP" altLang="en-US" sz="1100" b="0" i="0" strike="noStrike">
              <a:solidFill>
                <a:srgbClr val="000000"/>
              </a:solidFill>
              <a:latin typeface="ＤＦＰ特太ゴシック体"/>
              <a:ea typeface="+mn-ea"/>
            </a:rPr>
            <a:t>⑫再生処分業者又は最終処分業者の所在地等</a:t>
          </a:r>
          <a:endParaRPr lang="en-US" altLang="ja-JP" sz="1100" b="0" i="0" strike="noStrike">
            <a:solidFill>
              <a:srgbClr val="000000"/>
            </a:solidFill>
            <a:latin typeface="ＤＦＰ特太ゴシック体"/>
            <a:ea typeface="+mn-ea"/>
          </a:endParaRPr>
        </a:p>
        <a:p>
          <a:pPr rtl="0"/>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100" b="0" i="0">
              <a:effectLst/>
              <a:latin typeface="HG丸ｺﾞｼｯｸM-PRO" panose="020F0600000000000000" pitchFamily="50" charset="-128"/>
              <a:ea typeface="HG丸ｺﾞｼｯｸM-PRO" panose="020F0600000000000000" pitchFamily="50" charset="-128"/>
              <a:cs typeface="+mn-cs"/>
            </a:rPr>
            <a:t>⑩</a:t>
          </a:r>
          <a:r>
            <a:rPr lang="ja-JP" altLang="ja-JP" sz="1100" b="0" i="0">
              <a:effectLst/>
              <a:latin typeface="HG丸ｺﾞｼｯｸM-PRO" panose="020F0600000000000000" pitchFamily="50" charset="-128"/>
              <a:ea typeface="HG丸ｺﾞｼｯｸM-PRO" panose="020F0600000000000000" pitchFamily="50" charset="-128"/>
              <a:cs typeface="+mn-cs"/>
            </a:rPr>
            <a:t>の「処理後の処分方法」で</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１</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リサイクル（売却含む）</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を選択した場合は、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再生利用している業者（売却先、譲渡先等）</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について記入してください。</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なお、再生利用している業者が不明な場合は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記入は不要です。</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ja-JP" sz="1100" b="0" i="0">
              <a:effectLst/>
              <a:latin typeface="HG丸ｺﾞｼｯｸM-PRO" panose="020F0600000000000000" pitchFamily="50" charset="-128"/>
              <a:ea typeface="HG丸ｺﾞｼｯｸM-PRO" panose="020F0600000000000000" pitchFamily="50" charset="-128"/>
              <a:cs typeface="+mn-cs"/>
            </a:rPr>
            <a:t>　</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ja-JP" sz="1100" b="0" i="0">
              <a:effectLst/>
              <a:latin typeface="HG丸ｺﾞｼｯｸM-PRO" panose="020F0600000000000000" pitchFamily="50" charset="-128"/>
              <a:ea typeface="HG丸ｺﾞｼｯｸM-PRO" panose="020F0600000000000000" pitchFamily="50" charset="-128"/>
              <a:cs typeface="+mn-cs"/>
            </a:rPr>
            <a:t>　２</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埋立処分</a:t>
          </a:r>
          <a:r>
            <a:rPr lang="en-US" altLang="ja-JP" sz="1100" b="0" i="0">
              <a:effectLst/>
              <a:latin typeface="HG丸ｺﾞｼｯｸM-PRO" panose="020F0600000000000000" pitchFamily="50" charset="-128"/>
              <a:ea typeface="HG丸ｺﾞｼｯｸM-PRO" panose="020F0600000000000000" pitchFamily="50" charset="-128"/>
              <a:cs typeface="+mn-cs"/>
            </a:rPr>
            <a:t>)</a:t>
          </a:r>
          <a:r>
            <a:rPr lang="ja-JP" altLang="ja-JP" sz="1100" b="0" i="0">
              <a:effectLst/>
              <a:latin typeface="HG丸ｺﾞｼｯｸM-PRO" panose="020F0600000000000000" pitchFamily="50" charset="-128"/>
              <a:ea typeface="HG丸ｺﾞｼｯｸM-PRO" panose="020F0600000000000000" pitchFamily="50" charset="-128"/>
              <a:cs typeface="+mn-cs"/>
            </a:rPr>
            <a:t>を選択した場合は、</a:t>
          </a:r>
          <a:endParaRPr lang="en-US" altLang="ja-JP" sz="1100" b="0" i="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a:effectLst/>
              <a:latin typeface="HG丸ｺﾞｼｯｸM-PRO" panose="020F0600000000000000" pitchFamily="50" charset="-128"/>
              <a:ea typeface="HG丸ｺﾞｼｯｸM-PRO" panose="020F0600000000000000" pitchFamily="50" charset="-128"/>
              <a:cs typeface="+mn-cs"/>
            </a:rPr>
            <a:t>　</a:t>
          </a:r>
          <a:r>
            <a:rPr lang="ja-JP" altLang="ja-JP" sz="1100" b="0" i="0">
              <a:effectLst/>
              <a:latin typeface="HG丸ｺﾞｼｯｸM-PRO" panose="020F0600000000000000" pitchFamily="50" charset="-128"/>
              <a:ea typeface="HG丸ｺﾞｼｯｸM-PRO" panose="020F0600000000000000" pitchFamily="50" charset="-128"/>
              <a:cs typeface="+mn-cs"/>
            </a:rPr>
            <a:t>最終処分業者について記入して下さい。　　　</a:t>
          </a:r>
          <a:r>
            <a:rPr lang="ja-JP" altLang="en-US" sz="1000" b="0"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000" b="0" i="0" strike="noStrike">
              <a:solidFill>
                <a:srgbClr val="000000"/>
              </a:solidFill>
              <a:latin typeface="HG丸ｺﾞｼｯｸM-PRO"/>
              <a:ea typeface="HG丸ｺﾞｼｯｸM-PRO"/>
            </a:rPr>
            <a:t>　　　　　　　　　　 　　　　　　　　　　　　　　　　　　　　　　         　　　　　　　　　　　　</a:t>
          </a:r>
        </a:p>
      </xdr:txBody>
    </xdr:sp>
    <xdr:clientData/>
  </xdr:twoCellAnchor>
  <xdr:twoCellAnchor>
    <xdr:from>
      <xdr:col>25</xdr:col>
      <xdr:colOff>784412</xdr:colOff>
      <xdr:row>2</xdr:row>
      <xdr:rowOff>116</xdr:rowOff>
    </xdr:from>
    <xdr:to>
      <xdr:col>28</xdr:col>
      <xdr:colOff>0</xdr:colOff>
      <xdr:row>4</xdr:row>
      <xdr:rowOff>117</xdr:rowOff>
    </xdr:to>
    <xdr:sp textlink="">
      <xdr:nvSpPr>
        <xdr:cNvPr id="42" name="Text Box 52">
          <a:extLst>
            <a:ext uri="{FF2B5EF4-FFF2-40B4-BE49-F238E27FC236}">
              <a16:creationId xmlns:a16="http://schemas.microsoft.com/office/drawing/2014/main" id="{DEED7723-785F-4A1E-8D00-EDFB1D7414D0}"/>
            </a:ext>
          </a:extLst>
        </xdr:cNvPr>
        <xdr:cNvSpPr txBox="1">
          <a:spLocks noChangeArrowheads="1"/>
        </xdr:cNvSpPr>
      </xdr:nvSpPr>
      <xdr:spPr bwMode="auto">
        <a:xfrm>
          <a:off x="20898971" y="403528"/>
          <a:ext cx="3473823" cy="336177"/>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ysClr val="windowText" lastClr="000000"/>
              </a:solidFill>
              <a:latin typeface="ＭＳ Ｐゴシック"/>
              <a:ea typeface="ＭＳ Ｐゴシック"/>
            </a:rPr>
            <a:t>⑩で１、２を回答した場合のみ</a:t>
          </a:r>
        </a:p>
      </xdr:txBody>
    </xdr:sp>
    <xdr:clientData/>
  </xdr:twoCellAnchor>
  <xdr:twoCellAnchor>
    <xdr:from>
      <xdr:col>12</xdr:col>
      <xdr:colOff>1098177</xdr:colOff>
      <xdr:row>4</xdr:row>
      <xdr:rowOff>4143</xdr:rowOff>
    </xdr:from>
    <xdr:to>
      <xdr:col>17</xdr:col>
      <xdr:colOff>0</xdr:colOff>
      <xdr:row>21</xdr:row>
      <xdr:rowOff>4143</xdr:rowOff>
    </xdr:to>
    <xdr:sp textlink="">
      <xdr:nvSpPr>
        <xdr:cNvPr id="43" name="Text Box 17">
          <a:extLst>
            <a:ext uri="{FF2B5EF4-FFF2-40B4-BE49-F238E27FC236}">
              <a16:creationId xmlns:a16="http://schemas.microsoft.com/office/drawing/2014/main" id="{72F0D72D-CA32-42C2-92B7-D622646EC48F}"/>
            </a:ext>
          </a:extLst>
        </xdr:cNvPr>
        <xdr:cNvSpPr txBox="1">
          <a:spLocks noChangeArrowheads="1"/>
        </xdr:cNvSpPr>
      </xdr:nvSpPr>
      <xdr:spPr bwMode="auto">
        <a:xfrm>
          <a:off x="9704295" y="743731"/>
          <a:ext cx="4179793" cy="2857500"/>
        </a:xfrm>
        <a:prstGeom prst="rect">
          <a:avLst/>
        </a:prstGeom>
        <a:solidFill>
          <a:sysClr val="window" lastClr="FFFFFF"/>
        </a:solidFill>
        <a:ln w="9525">
          <a:solidFill>
            <a:sysClr val="windowText" lastClr="000000"/>
          </a:solidFill>
          <a:miter lim="800000"/>
          <a:headEnd/>
          <a:tailEnd/>
        </a:ln>
      </xdr:spPr>
      <xdr:txBody>
        <a:bodyPr vertOverflow="clip" wrap="square" lIns="72000" tIns="72000" rIns="36000" bIns="0" anchor="t" upright="1"/>
        <a:lstStyle/>
        <a:p>
          <a:pPr algn="l" rtl="0">
            <a:defRPr sz="1000"/>
          </a:pPr>
          <a:r>
            <a:rPr lang="ja-JP" altLang="en-US" sz="1100" b="0" i="0" strike="noStrike">
              <a:solidFill>
                <a:srgbClr val="000000"/>
              </a:solidFill>
              <a:latin typeface="ＤＦＰ特太ゴシック体"/>
              <a:ea typeface="+mn-ea"/>
            </a:rPr>
            <a:t>⑦</a:t>
          </a:r>
          <a:r>
            <a:rPr lang="ja-JP" altLang="en-US" sz="1100" b="0" i="0" strike="noStrike">
              <a:solidFill>
                <a:srgbClr val="000000"/>
              </a:solidFill>
              <a:latin typeface="ＭＳ Ｐゴシック"/>
              <a:ea typeface="ＭＳ Ｐゴシック"/>
            </a:rPr>
            <a:t>処理・処分の記号</a:t>
          </a:r>
          <a:endParaRPr lang="ja-JP" altLang="en-US" sz="900" b="0" i="0" strike="noStrike">
            <a:solidFill>
              <a:srgbClr val="000000"/>
            </a:solidFill>
            <a:latin typeface="ＭＳ 明朝"/>
            <a:ea typeface="ＭＳ 明朝"/>
          </a:endParaRPr>
        </a:p>
        <a:p>
          <a:pPr algn="l" rtl="0">
            <a:defRPr sz="1000"/>
          </a:pPr>
          <a:r>
            <a:rPr lang="ja-JP" altLang="en-US" sz="900" b="0" i="0" strike="noStrike">
              <a:solidFill>
                <a:srgbClr val="000000"/>
              </a:solidFill>
              <a:latin typeface="ＭＳ 明朝"/>
              <a:ea typeface="ＭＳ 明朝"/>
            </a:rPr>
            <a:t>　</a:t>
          </a:r>
          <a:r>
            <a:rPr lang="ja-JP" altLang="en-US" sz="1000" b="0" i="0" strike="noStrike">
              <a:solidFill>
                <a:srgbClr val="000000"/>
              </a:solidFill>
              <a:latin typeface="HG丸ｺﾞｼｯｸM-PRO"/>
              <a:ea typeface="HG丸ｺﾞｼｯｸM-PRO"/>
            </a:rPr>
            <a:t>発生した廃棄物（自社で中間処理した場合は、中間処理後の</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廃棄物）の</a:t>
          </a:r>
          <a:r>
            <a:rPr lang="ja-JP" altLang="ja-JP" sz="1050" b="1" i="0">
              <a:latin typeface="ＭＳ ゴシック" panose="020B0609070205080204" pitchFamily="49" charset="-128"/>
              <a:ea typeface="ＭＳ ゴシック" panose="020B0609070205080204" pitchFamily="49" charset="-128"/>
              <a:cs typeface="+mn-cs"/>
            </a:rPr>
            <a:t>処理・処分方法</a:t>
          </a:r>
          <a:r>
            <a:rPr lang="ja-JP" altLang="ja-JP" sz="1000" b="0" i="0">
              <a:latin typeface="HG丸ｺﾞｼｯｸM-PRO" pitchFamily="50" charset="-128"/>
              <a:ea typeface="HG丸ｺﾞｼｯｸM-PRO" pitchFamily="50" charset="-128"/>
              <a:cs typeface="+mn-cs"/>
            </a:rPr>
            <a:t>を</a:t>
          </a:r>
          <a:r>
            <a:rPr lang="ja-JP" altLang="en-US" sz="1000" b="0" i="0" strike="noStrike">
              <a:solidFill>
                <a:srgbClr val="000000"/>
              </a:solidFill>
              <a:latin typeface="HG丸ｺﾞｼｯｸM-PRO"/>
              <a:ea typeface="HG丸ｺﾞｼｯｸM-PRO"/>
            </a:rPr>
            <a:t>下欄の「❼処理・処分方法」から</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選んで記入してください。</a:t>
          </a:r>
          <a:endParaRPr lang="ja-JP" altLang="en-US" sz="9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ＤＦＰ特太ゴシック体"/>
              <a:ea typeface="+mn-ea"/>
            </a:rPr>
            <a:t>⑧</a:t>
          </a:r>
          <a:r>
            <a:rPr lang="ja-JP" altLang="en-US" sz="1100" b="0" i="0" strike="noStrike">
              <a:solidFill>
                <a:srgbClr val="000000"/>
              </a:solidFill>
              <a:latin typeface="ＭＳ Ｐゴシック"/>
              <a:ea typeface="ＭＳ Ｐゴシック"/>
            </a:rPr>
            <a:t>処分業者又は再生処理業者の所在地等　</a:t>
          </a:r>
          <a:endParaRPr lang="en-US" altLang="ja-JP" sz="1100" b="0" i="0" strike="noStrike">
            <a:solidFill>
              <a:srgbClr val="000000"/>
            </a:solidFill>
            <a:latin typeface="ＭＳ Ｐゴシック"/>
            <a:ea typeface="ＭＳ Ｐゴシック"/>
          </a:endParaRPr>
        </a:p>
        <a:p>
          <a:pPr algn="l" rtl="0">
            <a:defRPr sz="1000"/>
          </a:pPr>
          <a:r>
            <a:rPr lang="ja-JP" altLang="en-US" sz="1100" b="0" i="0" u="none" strike="noStrike">
              <a:solidFill>
                <a:srgbClr val="000000"/>
              </a:solidFill>
              <a:latin typeface="ＭＳ Ｐゴシック"/>
              <a:ea typeface="ＭＳ Ｐゴシック"/>
            </a:rPr>
            <a:t>　　</a:t>
          </a:r>
          <a:r>
            <a:rPr lang="en-US" altLang="ja-JP" sz="1100" b="1" i="0" u="sng" strike="noStrike">
              <a:solidFill>
                <a:srgbClr val="000000"/>
              </a:solidFill>
              <a:latin typeface="ＭＳ Ｐゴシック"/>
              <a:ea typeface="ＭＳ Ｐゴシック"/>
            </a:rPr>
            <a:t>※</a:t>
          </a:r>
          <a:r>
            <a:rPr lang="ja-JP" altLang="en-US" sz="1100" b="1" i="0" u="sng" strike="noStrike">
              <a:solidFill>
                <a:srgbClr val="000000"/>
              </a:solidFill>
              <a:latin typeface="ＭＳ Ｐゴシック"/>
              <a:ea typeface="ＭＳ Ｐゴシック"/>
            </a:rPr>
            <a:t>収集運搬業者を除く</a:t>
          </a:r>
          <a:endParaRPr lang="en-US" altLang="ja-JP" sz="1100" b="1" i="0" u="sng"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pitchFamily="50" charset="-128"/>
              <a:ea typeface="HG丸ｺﾞｼｯｸM-PRO" pitchFamily="50" charset="-128"/>
            </a:rPr>
            <a:t>　⑦の処理</a:t>
          </a:r>
          <a:r>
            <a:rPr lang="ja-JP" altLang="en-US" sz="1000" b="0" i="0" strike="noStrike">
              <a:solidFill>
                <a:srgbClr val="000000"/>
              </a:solidFill>
              <a:latin typeface="HG丸ｺﾞｼｯｸM-PRO"/>
              <a:ea typeface="HG丸ｺﾞｼｯｸM-PRO"/>
            </a:rPr>
            <a:t>を行った業者（委託業者）の名称、電話番号及び</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所在地の都道府県名、市町村名を記入してください。</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（ここでいう「業者」とは</a:t>
          </a:r>
          <a:r>
            <a:rPr lang="ja-JP" altLang="en-US" sz="1050" b="1" i="0" strike="noStrike">
              <a:solidFill>
                <a:srgbClr val="000000"/>
              </a:solidFill>
              <a:latin typeface="ＭＳ ゴシック" panose="020B0609070205080204" pitchFamily="49" charset="-128"/>
              <a:ea typeface="ＭＳ ゴシック" panose="020B0609070205080204" pitchFamily="49" charset="-128"/>
            </a:rPr>
            <a:t>収集運搬業者名ではない</a:t>
          </a:r>
          <a:r>
            <a:rPr lang="ja-JP" altLang="en-US" sz="1000" b="0" i="0" strike="noStrike">
              <a:solidFill>
                <a:srgbClr val="000000"/>
              </a:solidFill>
              <a:latin typeface="HG丸ｺﾞｼｯｸM-PRO"/>
              <a:ea typeface="HG丸ｺﾞｼｯｸM-PRO"/>
            </a:rPr>
            <a:t>ことに</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注意してください）</a:t>
          </a:r>
          <a:endParaRPr lang="ja-JP" altLang="en-US" sz="1000" b="0" i="0" strike="noStrike">
            <a:solidFill>
              <a:srgbClr val="000000"/>
            </a:solidFill>
            <a:latin typeface="ＭＳ 明朝"/>
            <a:ea typeface="ＭＳ 明朝"/>
          </a:endParaRPr>
        </a:p>
      </xdr:txBody>
    </xdr:sp>
    <xdr:clientData/>
  </xdr:twoCellAnchor>
  <xdr:twoCellAnchor>
    <xdr:from>
      <xdr:col>12</xdr:col>
      <xdr:colOff>1098177</xdr:colOff>
      <xdr:row>2</xdr:row>
      <xdr:rowOff>0</xdr:rowOff>
    </xdr:from>
    <xdr:to>
      <xdr:col>17</xdr:col>
      <xdr:colOff>0</xdr:colOff>
      <xdr:row>4</xdr:row>
      <xdr:rowOff>4142</xdr:rowOff>
    </xdr:to>
    <xdr:sp textlink="">
      <xdr:nvSpPr>
        <xdr:cNvPr id="44" name="Text Box 52">
          <a:extLst>
            <a:ext uri="{FF2B5EF4-FFF2-40B4-BE49-F238E27FC236}">
              <a16:creationId xmlns:a16="http://schemas.microsoft.com/office/drawing/2014/main" id="{60E1595A-BE82-4F91-9468-00BAB1349134}"/>
            </a:ext>
          </a:extLst>
        </xdr:cNvPr>
        <xdr:cNvSpPr txBox="1">
          <a:spLocks noChangeArrowheads="1"/>
        </xdr:cNvSpPr>
      </xdr:nvSpPr>
      <xdr:spPr bwMode="auto">
        <a:xfrm>
          <a:off x="9704295" y="403412"/>
          <a:ext cx="4179793" cy="340318"/>
        </a:xfrm>
        <a:prstGeom prst="rect">
          <a:avLst/>
        </a:prstGeom>
        <a:solidFill>
          <a:schemeClr val="bg1">
            <a:lumMod val="85000"/>
          </a:schemeClr>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200" b="1" i="0" strike="noStrike">
              <a:solidFill>
                <a:srgbClr val="000000"/>
              </a:solidFill>
              <a:latin typeface="ＭＳ Ｐゴシック"/>
              <a:ea typeface="ＭＳ Ｐゴシック"/>
            </a:rPr>
            <a:t>処  理  ・  処  分　の　内　容</a:t>
          </a:r>
        </a:p>
      </xdr:txBody>
    </xdr:sp>
    <xdr:clientData/>
  </xdr:twoCellAnchor>
  <xdr:twoCellAnchor>
    <xdr:from>
      <xdr:col>3</xdr:col>
      <xdr:colOff>22412</xdr:colOff>
      <xdr:row>23</xdr:row>
      <xdr:rowOff>0</xdr:rowOff>
    </xdr:from>
    <xdr:to>
      <xdr:col>3</xdr:col>
      <xdr:colOff>22412</xdr:colOff>
      <xdr:row>24</xdr:row>
      <xdr:rowOff>0</xdr:rowOff>
    </xdr:to>
    <xdr:sp textlink="">
      <xdr:nvSpPr>
        <xdr:cNvPr id="45" name="Line 55">
          <a:extLst>
            <a:ext uri="{FF2B5EF4-FFF2-40B4-BE49-F238E27FC236}">
              <a16:creationId xmlns:a16="http://schemas.microsoft.com/office/drawing/2014/main" id="{A9990B79-25A2-4F86-A65E-D30EA3FB5004}"/>
            </a:ext>
          </a:extLst>
        </xdr:cNvPr>
        <xdr:cNvSpPr>
          <a:spLocks noChangeShapeType="1"/>
        </xdr:cNvSpPr>
      </xdr:nvSpPr>
      <xdr:spPr bwMode="auto">
        <a:xfrm>
          <a:off x="3025588" y="3933265"/>
          <a:ext cx="0" cy="179294"/>
        </a:xfrm>
        <a:prstGeom prst="line">
          <a:avLst/>
        </a:prstGeom>
        <a:noFill/>
        <a:ln w="28575">
          <a:solidFill>
            <a:srgbClr val="000000"/>
          </a:solidFill>
          <a:round/>
          <a:headEnd/>
          <a:tailEnd type="stealth" w="lg" len="med"/>
        </a:ln>
      </xdr:spPr>
    </xdr:sp>
    <xdr:clientData/>
  </xdr:twoCellAnchor>
  <xdr:twoCellAnchor>
    <xdr:from>
      <xdr:col>12</xdr:col>
      <xdr:colOff>0</xdr:colOff>
      <xdr:row>23</xdr:row>
      <xdr:rowOff>0</xdr:rowOff>
    </xdr:from>
    <xdr:to>
      <xdr:col>12</xdr:col>
      <xdr:colOff>0</xdr:colOff>
      <xdr:row>24</xdr:row>
      <xdr:rowOff>0</xdr:rowOff>
    </xdr:to>
    <xdr:sp textlink="">
      <xdr:nvSpPr>
        <xdr:cNvPr id="46" name="Line 55">
          <a:extLst>
            <a:ext uri="{FF2B5EF4-FFF2-40B4-BE49-F238E27FC236}">
              <a16:creationId xmlns:a16="http://schemas.microsoft.com/office/drawing/2014/main" id="{488AE329-E41B-44BC-BE7F-1CE753741229}"/>
            </a:ext>
          </a:extLst>
        </xdr:cNvPr>
        <xdr:cNvSpPr>
          <a:spLocks noChangeShapeType="1"/>
        </xdr:cNvSpPr>
      </xdr:nvSpPr>
      <xdr:spPr bwMode="auto">
        <a:xfrm>
          <a:off x="8751794" y="3933265"/>
          <a:ext cx="0" cy="179294"/>
        </a:xfrm>
        <a:prstGeom prst="line">
          <a:avLst/>
        </a:prstGeom>
        <a:noFill/>
        <a:ln w="28575">
          <a:solidFill>
            <a:srgbClr val="000000"/>
          </a:solidFill>
          <a:round/>
          <a:headEnd/>
          <a:tailEnd type="stealth" w="lg" len="med"/>
        </a:ln>
      </xdr:spPr>
    </xdr:sp>
    <xdr:clientData/>
  </xdr:twoCellAnchor>
  <xdr:twoCellAnchor>
    <xdr:from>
      <xdr:col>16</xdr:col>
      <xdr:colOff>896471</xdr:colOff>
      <xdr:row>23</xdr:row>
      <xdr:rowOff>0</xdr:rowOff>
    </xdr:from>
    <xdr:to>
      <xdr:col>16</xdr:col>
      <xdr:colOff>896471</xdr:colOff>
      <xdr:row>23</xdr:row>
      <xdr:rowOff>171450</xdr:rowOff>
    </xdr:to>
    <xdr:sp textlink="">
      <xdr:nvSpPr>
        <xdr:cNvPr id="47" name="Line 57">
          <a:extLst>
            <a:ext uri="{FF2B5EF4-FFF2-40B4-BE49-F238E27FC236}">
              <a16:creationId xmlns:a16="http://schemas.microsoft.com/office/drawing/2014/main" id="{99E383EA-7E2D-4643-BE36-B510DDB64ACC}"/>
            </a:ext>
          </a:extLst>
        </xdr:cNvPr>
        <xdr:cNvSpPr>
          <a:spLocks noChangeShapeType="1"/>
        </xdr:cNvSpPr>
      </xdr:nvSpPr>
      <xdr:spPr bwMode="auto">
        <a:xfrm>
          <a:off x="11440646" y="4000500"/>
          <a:ext cx="0" cy="171450"/>
        </a:xfrm>
        <a:prstGeom prst="line">
          <a:avLst/>
        </a:prstGeom>
        <a:noFill/>
        <a:ln w="28575">
          <a:solidFill>
            <a:srgbClr val="000000"/>
          </a:solidFill>
          <a:round/>
          <a:headEnd/>
          <a:tailEnd type="stealth" w="lg" len="med"/>
        </a:ln>
      </xdr:spPr>
    </xdr:sp>
    <xdr:clientData/>
  </xdr:twoCellAnchor>
  <xdr:twoCellAnchor>
    <xdr:from>
      <xdr:col>21</xdr:col>
      <xdr:colOff>10086</xdr:colOff>
      <xdr:row>21</xdr:row>
      <xdr:rowOff>0</xdr:rowOff>
    </xdr:from>
    <xdr:to>
      <xdr:col>21</xdr:col>
      <xdr:colOff>10086</xdr:colOff>
      <xdr:row>22</xdr:row>
      <xdr:rowOff>0</xdr:rowOff>
    </xdr:to>
    <xdr:sp textlink="">
      <xdr:nvSpPr>
        <xdr:cNvPr id="48" name="Line 57">
          <a:extLst>
            <a:ext uri="{FF2B5EF4-FFF2-40B4-BE49-F238E27FC236}">
              <a16:creationId xmlns:a16="http://schemas.microsoft.com/office/drawing/2014/main" id="{E3E653E2-6138-4560-8D8A-ACEC749FDE87}"/>
            </a:ext>
          </a:extLst>
        </xdr:cNvPr>
        <xdr:cNvSpPr>
          <a:spLocks noChangeShapeType="1"/>
        </xdr:cNvSpPr>
      </xdr:nvSpPr>
      <xdr:spPr bwMode="auto">
        <a:xfrm>
          <a:off x="16953380" y="3597088"/>
          <a:ext cx="0" cy="168088"/>
        </a:xfrm>
        <a:prstGeom prst="line">
          <a:avLst/>
        </a:prstGeom>
        <a:noFill/>
        <a:ln w="28575">
          <a:solidFill>
            <a:srgbClr val="000000"/>
          </a:solidFill>
          <a:round/>
          <a:headEnd type="none" w="med" len="med"/>
          <a:tailEnd type="none" w="med" len="med"/>
        </a:ln>
      </xdr:spPr>
    </xdr:sp>
    <xdr:clientData/>
  </xdr:twoCellAnchor>
  <xdr:twoCellAnchor>
    <xdr:from>
      <xdr:col>21</xdr:col>
      <xdr:colOff>10086</xdr:colOff>
      <xdr:row>23</xdr:row>
      <xdr:rowOff>0</xdr:rowOff>
    </xdr:from>
    <xdr:to>
      <xdr:col>21</xdr:col>
      <xdr:colOff>10086</xdr:colOff>
      <xdr:row>23</xdr:row>
      <xdr:rowOff>171450</xdr:rowOff>
    </xdr:to>
    <xdr:sp textlink="">
      <xdr:nvSpPr>
        <xdr:cNvPr id="49" name="Line 57">
          <a:extLst>
            <a:ext uri="{FF2B5EF4-FFF2-40B4-BE49-F238E27FC236}">
              <a16:creationId xmlns:a16="http://schemas.microsoft.com/office/drawing/2014/main" id="{C397D8BB-01C6-4006-A289-16C28437F66A}"/>
            </a:ext>
          </a:extLst>
        </xdr:cNvPr>
        <xdr:cNvSpPr>
          <a:spLocks noChangeShapeType="1"/>
        </xdr:cNvSpPr>
      </xdr:nvSpPr>
      <xdr:spPr bwMode="auto">
        <a:xfrm>
          <a:off x="16953380" y="3933265"/>
          <a:ext cx="0" cy="171450"/>
        </a:xfrm>
        <a:prstGeom prst="line">
          <a:avLst/>
        </a:prstGeom>
        <a:noFill/>
        <a:ln w="28575">
          <a:solidFill>
            <a:srgbClr val="000000"/>
          </a:solidFill>
          <a:round/>
          <a:headEnd/>
          <a:tailEnd type="stealth" w="lg" len="med"/>
        </a:ln>
      </xdr:spPr>
    </xdr:sp>
    <xdr:clientData/>
  </xdr:twoCellAnchor>
  <xdr:twoCellAnchor>
    <xdr:from>
      <xdr:col>26</xdr:col>
      <xdr:colOff>403411</xdr:colOff>
      <xdr:row>23</xdr:row>
      <xdr:rowOff>0</xdr:rowOff>
    </xdr:from>
    <xdr:to>
      <xdr:col>26</xdr:col>
      <xdr:colOff>403411</xdr:colOff>
      <xdr:row>23</xdr:row>
      <xdr:rowOff>171450</xdr:rowOff>
    </xdr:to>
    <xdr:sp textlink="">
      <xdr:nvSpPr>
        <xdr:cNvPr id="50" name="Line 57">
          <a:extLst>
            <a:ext uri="{FF2B5EF4-FFF2-40B4-BE49-F238E27FC236}">
              <a16:creationId xmlns:a16="http://schemas.microsoft.com/office/drawing/2014/main" id="{5AC8467B-7C62-46F2-B096-22F8F709C5EA}"/>
            </a:ext>
          </a:extLst>
        </xdr:cNvPr>
        <xdr:cNvSpPr>
          <a:spLocks noChangeShapeType="1"/>
        </xdr:cNvSpPr>
      </xdr:nvSpPr>
      <xdr:spPr bwMode="auto">
        <a:xfrm>
          <a:off x="21392029" y="3933265"/>
          <a:ext cx="0" cy="171450"/>
        </a:xfrm>
        <a:prstGeom prst="line">
          <a:avLst/>
        </a:prstGeom>
        <a:noFill/>
        <a:ln w="28575">
          <a:solidFill>
            <a:srgbClr val="000000"/>
          </a:solidFill>
          <a:round/>
          <a:headEnd/>
          <a:tailEnd type="stealth" w="lg" len="med"/>
        </a:ln>
      </xdr:spPr>
    </xdr:sp>
    <xdr:clientData/>
  </xdr:twoCellAnchor>
  <xdr:twoCellAnchor>
    <xdr:from>
      <xdr:col>26</xdr:col>
      <xdr:colOff>403411</xdr:colOff>
      <xdr:row>21</xdr:row>
      <xdr:rowOff>0</xdr:rowOff>
    </xdr:from>
    <xdr:to>
      <xdr:col>26</xdr:col>
      <xdr:colOff>403411</xdr:colOff>
      <xdr:row>22</xdr:row>
      <xdr:rowOff>0</xdr:rowOff>
    </xdr:to>
    <xdr:cxnSp macro="">
      <xdr:nvCxnSpPr>
        <xdr:cNvPr id="51" name="直線コネクタ 50">
          <a:extLst>
            <a:ext uri="{FF2B5EF4-FFF2-40B4-BE49-F238E27FC236}">
              <a16:creationId xmlns:a16="http://schemas.microsoft.com/office/drawing/2014/main" id="{A9F1C3A0-664F-4D24-B525-D36D38FC22EA}"/>
            </a:ext>
          </a:extLst>
        </xdr:cNvPr>
        <xdr:cNvCxnSpPr>
          <a:cxnSpLocks/>
        </xdr:cNvCxnSpPr>
      </xdr:nvCxnSpPr>
      <xdr:spPr bwMode="auto">
        <a:xfrm>
          <a:off x="21392029" y="3597088"/>
          <a:ext cx="0" cy="168088"/>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clientData/>
  </xdr:twoCellAnchor>
  <xdr:twoCellAnchor>
    <xdr:from>
      <xdr:col>3</xdr:col>
      <xdr:colOff>199017</xdr:colOff>
      <xdr:row>27</xdr:row>
      <xdr:rowOff>19050</xdr:rowOff>
    </xdr:from>
    <xdr:to>
      <xdr:col>3</xdr:col>
      <xdr:colOff>602878</xdr:colOff>
      <xdr:row>39</xdr:row>
      <xdr:rowOff>550448</xdr:rowOff>
    </xdr:to>
    <xdr:grpSp>
      <xdr:nvGrpSpPr>
        <xdr:cNvPr id="56" name="グループ化 55">
          <a:extLst>
            <a:ext uri="{FF2B5EF4-FFF2-40B4-BE49-F238E27FC236}">
              <a16:creationId xmlns:a16="http://schemas.microsoft.com/office/drawing/2014/main" id="{A0CBF519-25E4-4677-A7D7-E9962248B647}"/>
            </a:ext>
          </a:extLst>
        </xdr:cNvPr>
        <xdr:cNvGrpSpPr/>
      </xdr:nvGrpSpPr>
      <xdr:grpSpPr>
        <a:xfrm>
          <a:off x="3199392" y="4829175"/>
          <a:ext cx="403861" cy="8075198"/>
          <a:chOff x="1628775" y="6572250"/>
          <a:chExt cx="449132" cy="7164160"/>
        </a:xfrm>
      </xdr:grpSpPr>
      <xdr:cxnSp macro="">
        <xdr:nvCxnSpPr>
          <xdr:cNvPr id="57" name="直線コネクタ 56">
            <a:extLst>
              <a:ext uri="{FF2B5EF4-FFF2-40B4-BE49-F238E27FC236}">
                <a16:creationId xmlns:a16="http://schemas.microsoft.com/office/drawing/2014/main" id="{79FD12F2-F146-4DD4-9ACD-868930CFC4DA}"/>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8" name="直線コネクタ 57">
            <a:extLst>
              <a:ext uri="{FF2B5EF4-FFF2-40B4-BE49-F238E27FC236}">
                <a16:creationId xmlns:a16="http://schemas.microsoft.com/office/drawing/2014/main" id="{08EB7F51-9862-4ED9-A55C-A56525947078}"/>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59" name="直線コネクタ 58">
            <a:extLst>
              <a:ext uri="{FF2B5EF4-FFF2-40B4-BE49-F238E27FC236}">
                <a16:creationId xmlns:a16="http://schemas.microsoft.com/office/drawing/2014/main" id="{7A024B56-69EC-4AB2-8B93-1362DC812FFA}"/>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twoCellAnchor>
    <xdr:from>
      <xdr:col>25</xdr:col>
      <xdr:colOff>57150</xdr:colOff>
      <xdr:row>56</xdr:row>
      <xdr:rowOff>9525</xdr:rowOff>
    </xdr:from>
    <xdr:to>
      <xdr:col>25</xdr:col>
      <xdr:colOff>112955</xdr:colOff>
      <xdr:row>64</xdr:row>
      <xdr:rowOff>134470</xdr:rowOff>
    </xdr:to>
    <xdr:sp textlink="">
      <xdr:nvSpPr>
        <xdr:cNvPr id="60" name="左大かっこ 59">
          <a:extLst>
            <a:ext uri="{FF2B5EF4-FFF2-40B4-BE49-F238E27FC236}">
              <a16:creationId xmlns:a16="http://schemas.microsoft.com/office/drawing/2014/main" id="{624CBD4E-5F63-48EA-824B-556F061681CB}"/>
            </a:ext>
          </a:extLst>
        </xdr:cNvPr>
        <xdr:cNvSpPr/>
      </xdr:nvSpPr>
      <xdr:spPr bwMode="auto">
        <a:xfrm>
          <a:off x="18792825" y="14439900"/>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837078</xdr:colOff>
      <xdr:row>56</xdr:row>
      <xdr:rowOff>5043</xdr:rowOff>
    </xdr:from>
    <xdr:to>
      <xdr:col>27</xdr:col>
      <xdr:colOff>892883</xdr:colOff>
      <xdr:row>64</xdr:row>
      <xdr:rowOff>129988</xdr:rowOff>
    </xdr:to>
    <xdr:sp textlink="">
      <xdr:nvSpPr>
        <xdr:cNvPr id="61" name="左大かっこ 60">
          <a:extLst>
            <a:ext uri="{FF2B5EF4-FFF2-40B4-BE49-F238E27FC236}">
              <a16:creationId xmlns:a16="http://schemas.microsoft.com/office/drawing/2014/main" id="{B19C836D-42F7-429D-BD52-7ABF21B988D1}"/>
            </a:ext>
          </a:extLst>
        </xdr:cNvPr>
        <xdr:cNvSpPr/>
      </xdr:nvSpPr>
      <xdr:spPr bwMode="auto">
        <a:xfrm rot="10800000">
          <a:off x="22868403" y="14435418"/>
          <a:ext cx="55805" cy="149654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62754</xdr:colOff>
      <xdr:row>56</xdr:row>
      <xdr:rowOff>28575</xdr:rowOff>
    </xdr:from>
    <xdr:to>
      <xdr:col>18</xdr:col>
      <xdr:colOff>108473</xdr:colOff>
      <xdr:row>64</xdr:row>
      <xdr:rowOff>118782</xdr:rowOff>
    </xdr:to>
    <xdr:sp textlink="">
      <xdr:nvSpPr>
        <xdr:cNvPr id="62" name="左大かっこ 61">
          <a:extLst>
            <a:ext uri="{FF2B5EF4-FFF2-40B4-BE49-F238E27FC236}">
              <a16:creationId xmlns:a16="http://schemas.microsoft.com/office/drawing/2014/main" id="{441B9008-A4C9-46D9-974C-56777111C7C1}"/>
            </a:ext>
          </a:extLst>
        </xdr:cNvPr>
        <xdr:cNvSpPr/>
      </xdr:nvSpPr>
      <xdr:spPr bwMode="auto">
        <a:xfrm>
          <a:off x="14045454"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248771</xdr:colOff>
      <xdr:row>56</xdr:row>
      <xdr:rowOff>24093</xdr:rowOff>
    </xdr:from>
    <xdr:to>
      <xdr:col>21</xdr:col>
      <xdr:colOff>294490</xdr:colOff>
      <xdr:row>64</xdr:row>
      <xdr:rowOff>114300</xdr:rowOff>
    </xdr:to>
    <xdr:sp textlink="">
      <xdr:nvSpPr>
        <xdr:cNvPr id="63" name="左大かっこ 62">
          <a:extLst>
            <a:ext uri="{FF2B5EF4-FFF2-40B4-BE49-F238E27FC236}">
              <a16:creationId xmlns:a16="http://schemas.microsoft.com/office/drawing/2014/main" id="{3171FB8A-F2D7-44D9-A62D-FC1AF58429EC}"/>
            </a:ext>
          </a:extLst>
        </xdr:cNvPr>
        <xdr:cNvSpPr/>
      </xdr:nvSpPr>
      <xdr:spPr bwMode="auto">
        <a:xfrm rot="10800000">
          <a:off x="16507946" y="14454468"/>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219075</xdr:colOff>
      <xdr:row>58</xdr:row>
      <xdr:rowOff>4483</xdr:rowOff>
    </xdr:from>
    <xdr:to>
      <xdr:col>16</xdr:col>
      <xdr:colOff>276225</xdr:colOff>
      <xdr:row>64</xdr:row>
      <xdr:rowOff>104775</xdr:rowOff>
    </xdr:to>
    <xdr:sp textlink="">
      <xdr:nvSpPr>
        <xdr:cNvPr id="64" name="左大かっこ 63">
          <a:extLst>
            <a:ext uri="{FF2B5EF4-FFF2-40B4-BE49-F238E27FC236}">
              <a16:creationId xmlns:a16="http://schemas.microsoft.com/office/drawing/2014/main" id="{285272FB-AB4B-4983-BC23-A89BC05DA521}"/>
            </a:ext>
          </a:extLst>
        </xdr:cNvPr>
        <xdr:cNvSpPr/>
      </xdr:nvSpPr>
      <xdr:spPr bwMode="auto">
        <a:xfrm>
          <a:off x="10296525" y="14777758"/>
          <a:ext cx="57150" cy="1128992"/>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1462366</xdr:colOff>
      <xdr:row>58</xdr:row>
      <xdr:rowOff>0</xdr:rowOff>
    </xdr:from>
    <xdr:to>
      <xdr:col>17</xdr:col>
      <xdr:colOff>1523999</xdr:colOff>
      <xdr:row>64</xdr:row>
      <xdr:rowOff>114300</xdr:rowOff>
    </xdr:to>
    <xdr:sp textlink="">
      <xdr:nvSpPr>
        <xdr:cNvPr id="65" name="左大かっこ 64">
          <a:extLst>
            <a:ext uri="{FF2B5EF4-FFF2-40B4-BE49-F238E27FC236}">
              <a16:creationId xmlns:a16="http://schemas.microsoft.com/office/drawing/2014/main" id="{5CF13AFE-C223-441F-9F34-2847AC4C26DE}"/>
            </a:ext>
          </a:extLst>
        </xdr:cNvPr>
        <xdr:cNvSpPr/>
      </xdr:nvSpPr>
      <xdr:spPr bwMode="auto">
        <a:xfrm rot="10800000">
          <a:off x="13873441" y="14773275"/>
          <a:ext cx="61633" cy="1143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57150</xdr:colOff>
      <xdr:row>56</xdr:row>
      <xdr:rowOff>33057</xdr:rowOff>
    </xdr:from>
    <xdr:to>
      <xdr:col>6</xdr:col>
      <xdr:colOff>102869</xdr:colOff>
      <xdr:row>64</xdr:row>
      <xdr:rowOff>123264</xdr:rowOff>
    </xdr:to>
    <xdr:sp textlink="">
      <xdr:nvSpPr>
        <xdr:cNvPr id="66" name="左大かっこ 65">
          <a:extLst>
            <a:ext uri="{FF2B5EF4-FFF2-40B4-BE49-F238E27FC236}">
              <a16:creationId xmlns:a16="http://schemas.microsoft.com/office/drawing/2014/main" id="{D04DF101-F400-4AEC-B8D3-E1C1B2996804}"/>
            </a:ext>
          </a:extLst>
        </xdr:cNvPr>
        <xdr:cNvSpPr/>
      </xdr:nvSpPr>
      <xdr:spPr bwMode="auto">
        <a:xfrm>
          <a:off x="3867150" y="14463432"/>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243167</xdr:colOff>
      <xdr:row>56</xdr:row>
      <xdr:rowOff>28575</xdr:rowOff>
    </xdr:from>
    <xdr:to>
      <xdr:col>11</xdr:col>
      <xdr:colOff>288886</xdr:colOff>
      <xdr:row>64</xdr:row>
      <xdr:rowOff>118782</xdr:rowOff>
    </xdr:to>
    <xdr:sp textlink="">
      <xdr:nvSpPr>
        <xdr:cNvPr id="67" name="左大かっこ 66">
          <a:extLst>
            <a:ext uri="{FF2B5EF4-FFF2-40B4-BE49-F238E27FC236}">
              <a16:creationId xmlns:a16="http://schemas.microsoft.com/office/drawing/2014/main" id="{281BE18E-C84B-4D28-AFD4-F603D16C8778}"/>
            </a:ext>
          </a:extLst>
        </xdr:cNvPr>
        <xdr:cNvSpPr/>
      </xdr:nvSpPr>
      <xdr:spPr bwMode="auto">
        <a:xfrm rot="10800000">
          <a:off x="7034492" y="14458950"/>
          <a:ext cx="45719" cy="146180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180976</xdr:colOff>
      <xdr:row>42</xdr:row>
      <xdr:rowOff>8282</xdr:rowOff>
    </xdr:from>
    <xdr:to>
      <xdr:col>21</xdr:col>
      <xdr:colOff>180976</xdr:colOff>
      <xdr:row>44</xdr:row>
      <xdr:rowOff>10480</xdr:rowOff>
    </xdr:to>
    <xdr:cxnSp macro="">
      <xdr:nvCxnSpPr>
        <xdr:cNvPr id="68" name="直線矢印コネクタ 67">
          <a:extLst>
            <a:ext uri="{FF2B5EF4-FFF2-40B4-BE49-F238E27FC236}">
              <a16:creationId xmlns:a16="http://schemas.microsoft.com/office/drawing/2014/main" id="{5C392BCF-DEFC-4960-8BBD-AD21C48BA2A4}"/>
            </a:ext>
          </a:extLst>
        </xdr:cNvPr>
        <xdr:cNvCxnSpPr/>
      </xdr:nvCxnSpPr>
      <xdr:spPr bwMode="auto">
        <a:xfrm>
          <a:off x="16440151" y="12114557"/>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23</xdr:col>
      <xdr:colOff>410822</xdr:colOff>
      <xdr:row>42</xdr:row>
      <xdr:rowOff>0</xdr:rowOff>
    </xdr:from>
    <xdr:to>
      <xdr:col>23</xdr:col>
      <xdr:colOff>410822</xdr:colOff>
      <xdr:row>44</xdr:row>
      <xdr:rowOff>13607</xdr:rowOff>
    </xdr:to>
    <xdr:cxnSp macro="">
      <xdr:nvCxnSpPr>
        <xdr:cNvPr id="69" name="直線矢印コネクタ 68">
          <a:extLst>
            <a:ext uri="{FF2B5EF4-FFF2-40B4-BE49-F238E27FC236}">
              <a16:creationId xmlns:a16="http://schemas.microsoft.com/office/drawing/2014/main" id="{D43CE918-8E3F-41F9-B8DE-EA62E8F1162E}"/>
            </a:ext>
          </a:extLst>
        </xdr:cNvPr>
        <xdr:cNvCxnSpPr/>
      </xdr:nvCxnSpPr>
      <xdr:spPr bwMode="auto">
        <a:xfrm>
          <a:off x="17374847" y="12106275"/>
          <a:ext cx="0" cy="280307"/>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24</xdr:col>
      <xdr:colOff>481012</xdr:colOff>
      <xdr:row>42</xdr:row>
      <xdr:rowOff>0</xdr:rowOff>
    </xdr:from>
    <xdr:to>
      <xdr:col>25</xdr:col>
      <xdr:colOff>2124074</xdr:colOff>
      <xdr:row>44</xdr:row>
      <xdr:rowOff>0</xdr:rowOff>
    </xdr:to>
    <xdr:cxnSp macro="">
      <xdr:nvCxnSpPr>
        <xdr:cNvPr id="70" name="コネクタ: カギ線 69">
          <a:extLst>
            <a:ext uri="{FF2B5EF4-FFF2-40B4-BE49-F238E27FC236}">
              <a16:creationId xmlns:a16="http://schemas.microsoft.com/office/drawing/2014/main" id="{A433E15C-4FCD-422D-AE27-3791D6C19763}"/>
            </a:ext>
          </a:extLst>
        </xdr:cNvPr>
        <xdr:cNvCxnSpPr>
          <a:cxnSpLocks/>
        </xdr:cNvCxnSpPr>
      </xdr:nvCxnSpPr>
      <xdr:spPr>
        <a:xfrm rot="16200000" flipH="1">
          <a:off x="19423856" y="10937081"/>
          <a:ext cx="266700" cy="2605087"/>
        </a:xfrm>
        <a:prstGeom prst="bentConnector3">
          <a:avLst>
            <a:gd name="adj1" fmla="val 50000"/>
          </a:avLst>
        </a:prstGeom>
        <a:ln w="28575" cap="flat" cmpd="sng" algn="ctr">
          <a:solidFill>
            <a:schemeClr val="dk1"/>
          </a:solidFill>
          <a:prstDash val="solid"/>
          <a:round/>
          <a:headEnd type="none" w="med" len="med"/>
          <a:tailEnd type="stealth" w="lg"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331305</xdr:colOff>
      <xdr:row>42</xdr:row>
      <xdr:rowOff>0</xdr:rowOff>
    </xdr:from>
    <xdr:to>
      <xdr:col>15</xdr:col>
      <xdr:colOff>331305</xdr:colOff>
      <xdr:row>44</xdr:row>
      <xdr:rowOff>2198</xdr:rowOff>
    </xdr:to>
    <xdr:cxnSp macro="">
      <xdr:nvCxnSpPr>
        <xdr:cNvPr id="71" name="直線矢印コネクタ 70">
          <a:extLst>
            <a:ext uri="{FF2B5EF4-FFF2-40B4-BE49-F238E27FC236}">
              <a16:creationId xmlns:a16="http://schemas.microsoft.com/office/drawing/2014/main" id="{17D062BC-E35F-4E5D-A7BB-5CC6A63B78E1}"/>
            </a:ext>
          </a:extLst>
        </xdr:cNvPr>
        <xdr:cNvCxnSpPr/>
      </xdr:nvCxnSpPr>
      <xdr:spPr bwMode="auto">
        <a:xfrm>
          <a:off x="975153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twoCellAnchor>
    <xdr:from>
      <xdr:col>10</xdr:col>
      <xdr:colOff>171450</xdr:colOff>
      <xdr:row>42</xdr:row>
      <xdr:rowOff>0</xdr:rowOff>
    </xdr:from>
    <xdr:to>
      <xdr:col>10</xdr:col>
      <xdr:colOff>171450</xdr:colOff>
      <xdr:row>44</xdr:row>
      <xdr:rowOff>2198</xdr:rowOff>
    </xdr:to>
    <xdr:cxnSp macro="">
      <xdr:nvCxnSpPr>
        <xdr:cNvPr id="72" name="直線矢印コネクタ 71">
          <a:extLst>
            <a:ext uri="{FF2B5EF4-FFF2-40B4-BE49-F238E27FC236}">
              <a16:creationId xmlns:a16="http://schemas.microsoft.com/office/drawing/2014/main" id="{6CCB23C6-E31B-48B0-BBAE-5C9B9FB3996D}"/>
            </a:ext>
          </a:extLst>
        </xdr:cNvPr>
        <xdr:cNvCxnSpPr/>
      </xdr:nvCxnSpPr>
      <xdr:spPr bwMode="auto">
        <a:xfrm>
          <a:off x="6610350" y="12106275"/>
          <a:ext cx="0" cy="268898"/>
        </a:xfrm>
        <a:prstGeom prst="straightConnector1">
          <a:avLst/>
        </a:prstGeom>
        <a:solidFill>
          <a:srgbClr val="FFFFFF"/>
        </a:solidFill>
        <a:ln w="28575" cap="flat" cmpd="sng" algn="ctr">
          <a:solidFill>
            <a:srgbClr val="000000"/>
          </a:solidFill>
          <a:prstDash val="solid"/>
          <a:round/>
          <a:headEnd type="none" w="med" len="med"/>
          <a:tailEnd type="stealth" w="lg"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204107</xdr:colOff>
      <xdr:row>5</xdr:row>
      <xdr:rowOff>0</xdr:rowOff>
    </xdr:from>
    <xdr:to>
      <xdr:col>2</xdr:col>
      <xdr:colOff>604158</xdr:colOff>
      <xdr:row>31</xdr:row>
      <xdr:rowOff>530679</xdr:rowOff>
    </xdr:to>
    <xdr:grpSp>
      <xdr:nvGrpSpPr>
        <xdr:cNvPr id="29" name="グループ化 28">
          <a:extLst>
            <a:ext uri="{FF2B5EF4-FFF2-40B4-BE49-F238E27FC236}">
              <a16:creationId xmlns:a16="http://schemas.microsoft.com/office/drawing/2014/main" id="{F730AD5A-57A7-4CDA-BEA0-084A0811A8A4}"/>
            </a:ext>
          </a:extLst>
        </xdr:cNvPr>
        <xdr:cNvGrpSpPr/>
      </xdr:nvGrpSpPr>
      <xdr:grpSpPr>
        <a:xfrm>
          <a:off x="2518682" y="1047750"/>
          <a:ext cx="400051" cy="14894379"/>
          <a:chOff x="1628775" y="6572250"/>
          <a:chExt cx="449132" cy="7164160"/>
        </a:xfrm>
      </xdr:grpSpPr>
      <xdr:cxnSp macro="">
        <xdr:nvCxnSpPr>
          <xdr:cNvPr id="30" name="直線コネクタ 29">
            <a:extLst>
              <a:ext uri="{FF2B5EF4-FFF2-40B4-BE49-F238E27FC236}">
                <a16:creationId xmlns:a16="http://schemas.microsoft.com/office/drawing/2014/main" id="{AFA6D480-F26F-4EB7-A2BA-F20CFEAF00B6}"/>
              </a:ext>
            </a:extLst>
          </xdr:cNvPr>
          <xdr:cNvCxnSpPr/>
        </xdr:nvCxnSpPr>
        <xdr:spPr bwMode="auto">
          <a:xfrm flipV="1">
            <a:off x="162877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1" name="直線コネクタ 30">
            <a:extLst>
              <a:ext uri="{FF2B5EF4-FFF2-40B4-BE49-F238E27FC236}">
                <a16:creationId xmlns:a16="http://schemas.microsoft.com/office/drawing/2014/main" id="{19504DC0-5D9A-44B0-9189-0F418F127F8D}"/>
              </a:ext>
            </a:extLst>
          </xdr:cNvPr>
          <xdr:cNvCxnSpPr/>
        </xdr:nvCxnSpPr>
        <xdr:spPr bwMode="auto">
          <a:xfrm flipV="1">
            <a:off x="1860065"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xnSp macro="">
        <xdr:nvCxnSpPr>
          <xdr:cNvPr id="32" name="直線コネクタ 31">
            <a:extLst>
              <a:ext uri="{FF2B5EF4-FFF2-40B4-BE49-F238E27FC236}">
                <a16:creationId xmlns:a16="http://schemas.microsoft.com/office/drawing/2014/main" id="{F273E0CA-BDFC-41E8-A7F9-DECCF75D2D6E}"/>
              </a:ext>
            </a:extLst>
          </xdr:cNvPr>
          <xdr:cNvCxnSpPr/>
        </xdr:nvCxnSpPr>
        <xdr:spPr bwMode="auto">
          <a:xfrm flipV="1">
            <a:off x="2077907" y="6572250"/>
            <a:ext cx="0" cy="71641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6</xdr:row>
      <xdr:rowOff>119741</xdr:rowOff>
    </xdr:from>
    <xdr:to>
      <xdr:col>22</xdr:col>
      <xdr:colOff>4000500</xdr:colOff>
      <xdr:row>10</xdr:row>
      <xdr:rowOff>77741</xdr:rowOff>
    </xdr:to>
    <xdr:sp textlink="">
      <xdr:nvSpPr>
        <xdr:cNvPr id="2" name="正方形/長方形 1">
          <a:extLst>
            <a:ext uri="{FF2B5EF4-FFF2-40B4-BE49-F238E27FC236}">
              <a16:creationId xmlns:a16="http://schemas.microsoft.com/office/drawing/2014/main" id="{E81C42F8-AF7B-485C-A332-5154191C4BFE}"/>
            </a:ext>
          </a:extLst>
        </xdr:cNvPr>
        <xdr:cNvSpPr/>
      </xdr:nvSpPr>
      <xdr:spPr bwMode="auto">
        <a:xfrm>
          <a:off x="11553825" y="1338941"/>
          <a:ext cx="5467350" cy="720000"/>
        </a:xfrm>
        <a:prstGeom prst="rect">
          <a:avLst/>
        </a:prstGeom>
        <a:noFill/>
        <a:ln w="38100" cap="flat" cmpd="dbl"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twoCellAnchor>
    <xdr:from>
      <xdr:col>16</xdr:col>
      <xdr:colOff>0</xdr:colOff>
      <xdr:row>0</xdr:row>
      <xdr:rowOff>0</xdr:rowOff>
    </xdr:from>
    <xdr:to>
      <xdr:col>23</xdr:col>
      <xdr:colOff>0</xdr:colOff>
      <xdr:row>1</xdr:row>
      <xdr:rowOff>86285</xdr:rowOff>
    </xdr:to>
    <xdr:sp textlink="">
      <xdr:nvSpPr>
        <xdr:cNvPr id="3" name="Text Box 231">
          <a:extLst>
            <a:ext uri="{FF2B5EF4-FFF2-40B4-BE49-F238E27FC236}">
              <a16:creationId xmlns:a16="http://schemas.microsoft.com/office/drawing/2014/main" id="{E2FB420E-F3F0-46E9-8CD8-8B6FA8D7089E}"/>
            </a:ext>
          </a:extLst>
        </xdr:cNvPr>
        <xdr:cNvSpPr txBox="1">
          <a:spLocks noChangeArrowheads="1"/>
        </xdr:cNvSpPr>
      </xdr:nvSpPr>
      <xdr:spPr bwMode="auto">
        <a:xfrm>
          <a:off x="10591800" y="0"/>
          <a:ext cx="8724900" cy="352985"/>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産業廃棄物実態調査票（その２）の記入の手引き</a:t>
          </a:r>
          <a:endParaRPr lang="en-US" altLang="ja-JP" sz="1800" b="0" i="0" strike="noStrike">
            <a:solidFill>
              <a:srgbClr val="000000"/>
            </a:solidFill>
            <a:latin typeface="HG丸ｺﾞｼｯｸM-PRO"/>
            <a:ea typeface="HG丸ｺﾞｼｯｸM-PRO"/>
          </a:endParaRPr>
        </a:p>
      </xdr:txBody>
    </xdr:sp>
    <xdr:clientData/>
  </xdr:twoCellAnchor>
  <xdr:twoCellAnchor>
    <xdr:from>
      <xdr:col>1</xdr:col>
      <xdr:colOff>56030</xdr:colOff>
      <xdr:row>8</xdr:row>
      <xdr:rowOff>136071</xdr:rowOff>
    </xdr:from>
    <xdr:to>
      <xdr:col>14</xdr:col>
      <xdr:colOff>166687</xdr:colOff>
      <xdr:row>35</xdr:row>
      <xdr:rowOff>304800</xdr:rowOff>
    </xdr:to>
    <xdr:sp textlink="">
      <xdr:nvSpPr>
        <xdr:cNvPr id="8" name="Rectangle 235">
          <a:extLst>
            <a:ext uri="{FF2B5EF4-FFF2-40B4-BE49-F238E27FC236}">
              <a16:creationId xmlns:a16="http://schemas.microsoft.com/office/drawing/2014/main" id="{1865EEF0-73D8-4A8E-8FA7-A10D13DC3F52}"/>
            </a:ext>
          </a:extLst>
        </xdr:cNvPr>
        <xdr:cNvSpPr>
          <a:spLocks noChangeArrowheads="1"/>
        </xdr:cNvSpPr>
      </xdr:nvSpPr>
      <xdr:spPr bwMode="auto">
        <a:xfrm>
          <a:off x="541805" y="1736271"/>
          <a:ext cx="9397532" cy="5959929"/>
        </a:xfrm>
        <a:prstGeom prst="rect">
          <a:avLst/>
        </a:prstGeom>
        <a:noFill/>
        <a:ln w="9525">
          <a:solidFill>
            <a:srgbClr val="000000"/>
          </a:solidFill>
          <a:miter lim="800000"/>
          <a:headEnd/>
          <a:tailEnd/>
        </a:ln>
      </xdr:spPr>
    </xdr:sp>
    <xdr:clientData/>
  </xdr:twoCellAnchor>
  <xdr:twoCellAnchor>
    <xdr:from>
      <xdr:col>1</xdr:col>
      <xdr:colOff>21610</xdr:colOff>
      <xdr:row>8</xdr:row>
      <xdr:rowOff>35219</xdr:rowOff>
    </xdr:from>
    <xdr:to>
      <xdr:col>3</xdr:col>
      <xdr:colOff>887986</xdr:colOff>
      <xdr:row>9</xdr:row>
      <xdr:rowOff>35219</xdr:rowOff>
    </xdr:to>
    <xdr:sp textlink="">
      <xdr:nvSpPr>
        <xdr:cNvPr id="9" name="Text Box 234">
          <a:extLst>
            <a:ext uri="{FF2B5EF4-FFF2-40B4-BE49-F238E27FC236}">
              <a16:creationId xmlns:a16="http://schemas.microsoft.com/office/drawing/2014/main" id="{93E2A9F7-B674-4A28-8535-3B2335542086}"/>
            </a:ext>
          </a:extLst>
        </xdr:cNvPr>
        <xdr:cNvSpPr txBox="1">
          <a:spLocks noChangeArrowheads="1"/>
        </xdr:cNvSpPr>
      </xdr:nvSpPr>
      <xdr:spPr bwMode="auto">
        <a:xfrm>
          <a:off x="507385" y="1635419"/>
          <a:ext cx="1752201" cy="19050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35217</xdr:colOff>
      <xdr:row>2</xdr:row>
      <xdr:rowOff>166487</xdr:rowOff>
    </xdr:from>
    <xdr:to>
      <xdr:col>14</xdr:col>
      <xdr:colOff>136070</xdr:colOff>
      <xdr:row>7</xdr:row>
      <xdr:rowOff>108857</xdr:rowOff>
    </xdr:to>
    <xdr:sp textlink="">
      <xdr:nvSpPr>
        <xdr:cNvPr id="10" name="Rectangle 235">
          <a:extLst>
            <a:ext uri="{FF2B5EF4-FFF2-40B4-BE49-F238E27FC236}">
              <a16:creationId xmlns:a16="http://schemas.microsoft.com/office/drawing/2014/main" id="{5060F68F-92B5-47B7-AEA7-74FCE479DA3B}"/>
            </a:ext>
          </a:extLst>
        </xdr:cNvPr>
        <xdr:cNvSpPr>
          <a:spLocks noChangeArrowheads="1"/>
        </xdr:cNvSpPr>
      </xdr:nvSpPr>
      <xdr:spPr bwMode="auto">
        <a:xfrm>
          <a:off x="520992" y="623687"/>
          <a:ext cx="9387728" cy="894870"/>
        </a:xfrm>
        <a:prstGeom prst="rect">
          <a:avLst/>
        </a:prstGeom>
        <a:noFill/>
        <a:ln w="9525">
          <a:solidFill>
            <a:srgbClr val="000000"/>
          </a:solidFill>
          <a:miter lim="800000"/>
          <a:headEnd/>
          <a:tailEnd/>
        </a:ln>
      </xdr:spPr>
    </xdr:sp>
    <xdr:clientData/>
  </xdr:twoCellAnchor>
  <xdr:twoCellAnchor>
    <xdr:from>
      <xdr:col>0</xdr:col>
      <xdr:colOff>476251</xdr:colOff>
      <xdr:row>2</xdr:row>
      <xdr:rowOff>95251</xdr:rowOff>
    </xdr:from>
    <xdr:to>
      <xdr:col>3</xdr:col>
      <xdr:colOff>882869</xdr:colOff>
      <xdr:row>3</xdr:row>
      <xdr:rowOff>106457</xdr:rowOff>
    </xdr:to>
    <xdr:sp textlink="">
      <xdr:nvSpPr>
        <xdr:cNvPr id="11" name="Text Box 238">
          <a:extLst>
            <a:ext uri="{FF2B5EF4-FFF2-40B4-BE49-F238E27FC236}">
              <a16:creationId xmlns:a16="http://schemas.microsoft.com/office/drawing/2014/main" id="{F2FAFAC3-F2E1-4F29-AD2B-F8D22704F0DA}"/>
            </a:ext>
          </a:extLst>
        </xdr:cNvPr>
        <xdr:cNvSpPr txBox="1">
          <a:spLocks noChangeArrowheads="1"/>
        </xdr:cNvSpPr>
      </xdr:nvSpPr>
      <xdr:spPr bwMode="auto">
        <a:xfrm>
          <a:off x="476251" y="552451"/>
          <a:ext cx="1778218" cy="201706"/>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記入について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xdr:row>
      <xdr:rowOff>87538</xdr:rowOff>
    </xdr:from>
    <xdr:to>
      <xdr:col>4</xdr:col>
      <xdr:colOff>122464</xdr:colOff>
      <xdr:row>23</xdr:row>
      <xdr:rowOff>30645</xdr:rowOff>
    </xdr:to>
    <xdr:sp textlink="">
      <xdr:nvSpPr>
        <xdr:cNvPr id="2" name="Text Box 6">
          <a:extLst>
            <a:ext uri="{FF2B5EF4-FFF2-40B4-BE49-F238E27FC236}">
              <a16:creationId xmlns:a16="http://schemas.microsoft.com/office/drawing/2014/main" id="{2778D36F-23B7-40AB-8A5C-E6046A04C187}"/>
            </a:ext>
          </a:extLst>
        </xdr:cNvPr>
        <xdr:cNvSpPr txBox="1">
          <a:spLocks noChangeArrowheads="1"/>
        </xdr:cNvSpPr>
      </xdr:nvSpPr>
      <xdr:spPr bwMode="auto">
        <a:xfrm>
          <a:off x="38100" y="544738"/>
          <a:ext cx="3980089"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記入例：Ａ</a:t>
          </a: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・大分市の工事現場から建設木くずが年間</a:t>
          </a:r>
        </a:p>
        <a:p>
          <a:pPr algn="l" rtl="0">
            <a:defRPr sz="1000"/>
          </a:pPr>
          <a:r>
            <a:rPr lang="ja-JP" altLang="en-US" sz="1400" b="0" i="0" strike="noStrike">
              <a:solidFill>
                <a:srgbClr val="000000"/>
              </a:solidFill>
              <a:latin typeface="ＭＳ ゴシック"/>
              <a:ea typeface="ＭＳ ゴシック"/>
            </a:rPr>
            <a:t>  に２ｔ車で３０台分（すべて満杯）発生</a:t>
          </a:r>
        </a:p>
        <a:p>
          <a:pPr algn="l" rtl="0">
            <a:defRPr sz="1000"/>
          </a:pPr>
          <a:r>
            <a:rPr lang="ja-JP" altLang="en-US" sz="1400" b="0" i="0" strike="noStrike">
              <a:solidFill>
                <a:srgbClr val="000000"/>
              </a:solidFill>
              <a:latin typeface="ＭＳ ゴシック"/>
              <a:ea typeface="ＭＳ ゴシック"/>
            </a:rPr>
            <a:t>　した。</a:t>
          </a:r>
        </a:p>
        <a:p>
          <a:pPr algn="l" rtl="0">
            <a:defRPr sz="1000"/>
          </a:pPr>
          <a:r>
            <a:rPr lang="ja-JP" altLang="en-US" sz="1400" b="0" i="0" strike="noStrike">
              <a:solidFill>
                <a:srgbClr val="000000"/>
              </a:solidFill>
              <a:latin typeface="ＭＳ ゴシック"/>
              <a:ea typeface="ＭＳ ゴシック"/>
            </a:rPr>
            <a:t>・１台当たりの重量が１ｔ程度であるため</a:t>
          </a:r>
        </a:p>
        <a:p>
          <a:pPr algn="l" rtl="0">
            <a:defRPr sz="1000"/>
          </a:pPr>
          <a:r>
            <a:rPr lang="ja-JP" altLang="en-US" sz="1400" b="0" i="0" strike="noStrike">
              <a:solidFill>
                <a:srgbClr val="000000"/>
              </a:solidFill>
              <a:latin typeface="ＭＳ ゴシック"/>
              <a:ea typeface="ＭＳ ゴシック"/>
            </a:rPr>
            <a:t>  重量に換算すると３０ｔである。</a:t>
          </a:r>
        </a:p>
        <a:p>
          <a:pPr algn="l" rtl="0">
            <a:defRPr sz="1000"/>
          </a:pPr>
          <a:r>
            <a:rPr lang="ja-JP" altLang="en-US" sz="1400" b="0" i="0" strike="noStrike">
              <a:solidFill>
                <a:srgbClr val="000000"/>
              </a:solidFill>
              <a:latin typeface="ＭＳ ゴシック"/>
              <a:ea typeface="ＭＳ ゴシック"/>
            </a:rPr>
            <a:t>・これは、大分市にある○○商店に料金を</a:t>
          </a:r>
        </a:p>
        <a:p>
          <a:pPr algn="l" rtl="0">
            <a:defRPr sz="1000"/>
          </a:pPr>
          <a:r>
            <a:rPr lang="ja-JP" altLang="en-US" sz="1400" b="0" i="0" strike="noStrike">
              <a:solidFill>
                <a:srgbClr val="000000"/>
              </a:solidFill>
              <a:latin typeface="ＭＳ ゴシック"/>
              <a:ea typeface="ＭＳ ゴシック"/>
            </a:rPr>
            <a:t>  払って処理を委託した。</a:t>
          </a:r>
        </a:p>
        <a:p>
          <a:pPr algn="l" rtl="0">
            <a:defRPr sz="1000"/>
          </a:pPr>
          <a:r>
            <a:rPr lang="ja-JP" altLang="en-US" sz="1400" b="0" i="0" strike="noStrike">
              <a:solidFill>
                <a:srgbClr val="000000"/>
              </a:solidFill>
              <a:latin typeface="ＭＳ ゴシック"/>
              <a:ea typeface="ＭＳ ゴシック"/>
            </a:rPr>
            <a:t>・○○商店で破砕チップ化し、由布市の　　</a:t>
          </a: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で燃料として再生利用している。</a:t>
          </a:r>
        </a:p>
      </xdr:txBody>
    </xdr:sp>
    <xdr:clientData/>
  </xdr:twoCellAnchor>
  <xdr:twoCellAnchor>
    <xdr:from>
      <xdr:col>5</xdr:col>
      <xdr:colOff>81643</xdr:colOff>
      <xdr:row>2</xdr:row>
      <xdr:rowOff>87538</xdr:rowOff>
    </xdr:from>
    <xdr:to>
      <xdr:col>13</xdr:col>
      <xdr:colOff>25854</xdr:colOff>
      <xdr:row>23</xdr:row>
      <xdr:rowOff>30645</xdr:rowOff>
    </xdr:to>
    <xdr:sp textlink="">
      <xdr:nvSpPr>
        <xdr:cNvPr id="3" name="Text Box 7">
          <a:extLst>
            <a:ext uri="{FF2B5EF4-FFF2-40B4-BE49-F238E27FC236}">
              <a16:creationId xmlns:a16="http://schemas.microsoft.com/office/drawing/2014/main" id="{62228F0E-8900-4447-BD46-7C4F0EDFD8BA}"/>
            </a:ext>
          </a:extLst>
        </xdr:cNvPr>
        <xdr:cNvSpPr txBox="1">
          <a:spLocks noChangeArrowheads="1"/>
        </xdr:cNvSpPr>
      </xdr:nvSpPr>
      <xdr:spPr bwMode="auto">
        <a:xfrm>
          <a:off x="4177393" y="544738"/>
          <a:ext cx="2658836"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記入例：Ｂ</a:t>
          </a: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・宇佐市の工事現場から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塩化ビニル製建設資材が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年間１０ｔ発生した。</a:t>
          </a:r>
        </a:p>
        <a:p>
          <a:pPr algn="l" rtl="0">
            <a:defRPr sz="1000"/>
          </a:pPr>
          <a:r>
            <a:rPr lang="ja-JP" altLang="en-US" sz="1400" b="0" i="0" strike="noStrike">
              <a:solidFill>
                <a:srgbClr val="000000"/>
              </a:solidFill>
              <a:latin typeface="ＭＳ ゴシック"/>
              <a:ea typeface="ＭＳ ゴシック"/>
            </a:rPr>
            <a:t>・すべて自社の焼却炉で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焼却した。その燃え殻</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の量は年間で１ｔ程度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であり、豊後高田市に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ある自社処分場で埋立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処分した。</a:t>
          </a:r>
        </a:p>
      </xdr:txBody>
    </xdr:sp>
    <xdr:clientData/>
  </xdr:twoCellAnchor>
  <xdr:twoCellAnchor>
    <xdr:from>
      <xdr:col>28</xdr:col>
      <xdr:colOff>0</xdr:colOff>
      <xdr:row>2</xdr:row>
      <xdr:rowOff>87538</xdr:rowOff>
    </xdr:from>
    <xdr:to>
      <xdr:col>33</xdr:col>
      <xdr:colOff>1156607</xdr:colOff>
      <xdr:row>23</xdr:row>
      <xdr:rowOff>30645</xdr:rowOff>
    </xdr:to>
    <xdr:sp textlink="">
      <xdr:nvSpPr>
        <xdr:cNvPr id="4" name="Text Box 8">
          <a:extLst>
            <a:ext uri="{FF2B5EF4-FFF2-40B4-BE49-F238E27FC236}">
              <a16:creationId xmlns:a16="http://schemas.microsoft.com/office/drawing/2014/main" id="{6E6BDA6D-1CE4-402B-AD90-EA3ADF236738}"/>
            </a:ext>
          </a:extLst>
        </xdr:cNvPr>
        <xdr:cNvSpPr txBox="1">
          <a:spLocks noChangeArrowheads="1"/>
        </xdr:cNvSpPr>
      </xdr:nvSpPr>
      <xdr:spPr bwMode="auto">
        <a:xfrm>
          <a:off x="10763250" y="544738"/>
          <a:ext cx="4195082"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記入例：Ｄ</a:t>
          </a:r>
        </a:p>
        <a:p>
          <a:pPr algn="l" rtl="0">
            <a:defRPr sz="1000"/>
          </a:pPr>
          <a:r>
            <a:rPr lang="ja-JP" altLang="en-US" sz="1400" b="0" i="0" strike="noStrike">
              <a:solidFill>
                <a:srgbClr val="000000"/>
              </a:solidFill>
              <a:latin typeface="ＭＳ ゴシック"/>
              <a:ea typeface="ＭＳ ゴシック"/>
            </a:rPr>
            <a:t>・大分市の工事現場からベントナイト泥水が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発生したが、すべて工事現場内で脱水した。</a:t>
          </a:r>
        </a:p>
        <a:p>
          <a:pPr algn="l" rtl="0">
            <a:defRPr sz="1000"/>
          </a:pPr>
          <a:r>
            <a:rPr lang="ja-JP" altLang="en-US" sz="1400" b="0" i="0" strike="noStrike">
              <a:solidFill>
                <a:srgbClr val="000000"/>
              </a:solidFill>
              <a:latin typeface="ＭＳ ゴシック"/>
              <a:ea typeface="ＭＳ ゴシック"/>
            </a:rPr>
            <a:t>・脱水後の汚泥量は、１００ｔ</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含水率７％</a:t>
          </a:r>
          <a:r>
            <a:rPr lang="en-US" altLang="ja-JP" sz="1400" b="0" i="0" strike="noStrike">
              <a:solidFill>
                <a:srgbClr val="000000"/>
              </a:solidFill>
              <a:latin typeface="ＭＳ ゴシック"/>
              <a:ea typeface="ＭＳ ゴシック"/>
            </a:rPr>
            <a:t>)</a:t>
          </a:r>
        </a:p>
        <a:p>
          <a:pPr algn="l" rtl="0">
            <a:defRPr sz="1000"/>
          </a:pPr>
          <a:r>
            <a:rPr lang="ja-JP" altLang="en-US" sz="1400" b="0" i="0" strike="noStrike">
              <a:solidFill>
                <a:srgbClr val="000000"/>
              </a:solidFill>
              <a:latin typeface="ＭＳ ゴシック"/>
              <a:ea typeface="ＭＳ ゴシック"/>
            </a:rPr>
            <a:t>　であった。</a:t>
          </a:r>
        </a:p>
        <a:p>
          <a:pPr algn="l" rtl="0">
            <a:defRPr sz="1000"/>
          </a:pPr>
          <a:r>
            <a:rPr lang="ja-JP" altLang="en-US" sz="1400" b="0" i="0" strike="noStrike">
              <a:solidFill>
                <a:srgbClr val="000000"/>
              </a:solidFill>
              <a:latin typeface="ＭＳ ゴシック"/>
              <a:ea typeface="ＭＳ ゴシック"/>
            </a:rPr>
            <a:t>・脱水前の量は、計量していないので正確で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ないが、脱水前の含水率が９５％である</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ため計算すると６００ｔとなる。</a:t>
          </a:r>
        </a:p>
        <a:p>
          <a:pPr algn="l" rtl="0">
            <a:defRPr sz="1000"/>
          </a:pPr>
          <a:r>
            <a:rPr lang="ja-JP" altLang="en-US" sz="1400" b="0" i="0" strike="noStrike">
              <a:solidFill>
                <a:srgbClr val="000000"/>
              </a:solidFill>
              <a:latin typeface="ＭＳ ゴシック"/>
              <a:ea typeface="ＭＳ ゴシック"/>
            </a:rPr>
            <a:t>・処理後の汚泥は、大分市に管理型処分場を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保有する○○㈱で埋立処分した。</a:t>
          </a:r>
        </a:p>
      </xdr:txBody>
    </xdr:sp>
    <xdr:clientData/>
  </xdr:twoCellAnchor>
  <xdr:twoCellAnchor>
    <xdr:from>
      <xdr:col>34</xdr:col>
      <xdr:colOff>13608</xdr:colOff>
      <xdr:row>2</xdr:row>
      <xdr:rowOff>87538</xdr:rowOff>
    </xdr:from>
    <xdr:to>
      <xdr:col>41</xdr:col>
      <xdr:colOff>598715</xdr:colOff>
      <xdr:row>23</xdr:row>
      <xdr:rowOff>30645</xdr:rowOff>
    </xdr:to>
    <xdr:sp textlink="">
      <xdr:nvSpPr>
        <xdr:cNvPr id="5" name="Text Box 9">
          <a:extLst>
            <a:ext uri="{FF2B5EF4-FFF2-40B4-BE49-F238E27FC236}">
              <a16:creationId xmlns:a16="http://schemas.microsoft.com/office/drawing/2014/main" id="{67C1314D-957E-46B5-AD71-98154839AB4E}"/>
            </a:ext>
          </a:extLst>
        </xdr:cNvPr>
        <xdr:cNvSpPr txBox="1">
          <a:spLocks noChangeArrowheads="1"/>
        </xdr:cNvSpPr>
      </xdr:nvSpPr>
      <xdr:spPr bwMode="auto">
        <a:xfrm>
          <a:off x="15063108" y="544738"/>
          <a:ext cx="4585607"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記入例：Ｅ</a:t>
          </a:r>
          <a:r>
            <a:rPr lang="ja-JP" altLang="en-US" sz="1100" b="0" i="0" strike="noStrike">
              <a:solidFill>
                <a:srgbClr val="000000"/>
              </a:solidFill>
              <a:latin typeface="ＭＳ ゴシック"/>
              <a:ea typeface="ＭＳ ゴシック"/>
            </a:rPr>
            <a:t> </a:t>
          </a:r>
        </a:p>
        <a:p>
          <a:pPr algn="l" rtl="0">
            <a:defRPr sz="1000"/>
          </a:pPr>
          <a:r>
            <a:rPr lang="ja-JP" altLang="en-US" sz="1400" b="0" i="0" strike="noStrike">
              <a:solidFill>
                <a:srgbClr val="000000"/>
              </a:solidFill>
              <a:latin typeface="ＭＳ ゴシック"/>
              <a:ea typeface="ＭＳ ゴシック"/>
            </a:rPr>
            <a:t>・杵築市の工事現場からコンクリートのがれき等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が１０ｔダンプで１２台分発生した。重量に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換算すると１２０ｔ程度である。</a:t>
          </a:r>
        </a:p>
        <a:p>
          <a:pPr algn="l" rtl="0">
            <a:defRPr sz="1000"/>
          </a:pPr>
          <a:r>
            <a:rPr lang="ja-JP" altLang="en-US" sz="1400" b="0" i="0" strike="noStrike">
              <a:solidFill>
                <a:srgbClr val="000000"/>
              </a:solidFill>
              <a:latin typeface="ＭＳ ゴシック"/>
              <a:ea typeface="ＭＳ ゴシック"/>
            </a:rPr>
            <a:t>・このうち、４０ｔは㈱□□に収集・運搬を委託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し、大分市に処分場を保有する㈱○○で埋立処</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分した。</a:t>
          </a:r>
        </a:p>
        <a:p>
          <a:pPr algn="l" rtl="0">
            <a:defRPr sz="1000"/>
          </a:pPr>
          <a:r>
            <a:rPr lang="ja-JP" altLang="en-US" sz="1400" b="0" i="0" strike="noStrike">
              <a:solidFill>
                <a:srgbClr val="000000"/>
              </a:solidFill>
              <a:latin typeface="ＭＳ ゴシック"/>
              <a:ea typeface="ＭＳ ゴシック"/>
            </a:rPr>
            <a:t>・残りの８０ｔは、日田市に破砕プラントを保有</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する△△㈱に中間処理を委託した。</a:t>
          </a:r>
        </a:p>
        <a:p>
          <a:pPr algn="l" rtl="0">
            <a:defRPr sz="1000"/>
          </a:pPr>
          <a:r>
            <a:rPr lang="ja-JP" altLang="en-US" sz="1400" b="0" i="0" strike="noStrike">
              <a:solidFill>
                <a:srgbClr val="000000"/>
              </a:solidFill>
              <a:latin typeface="ＭＳ ゴシック"/>
              <a:ea typeface="ＭＳ ゴシック"/>
            </a:rPr>
            <a:t>　△△㈱では、破砕→分級後、道路用の骨材とし</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て、同市内の㈲○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に売却（再生利用）してい</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る。　</a:t>
          </a:r>
        </a:p>
        <a:p>
          <a:pPr algn="l" rtl="0">
            <a:defRPr sz="1000"/>
          </a:pPr>
          <a:r>
            <a:rPr lang="ja-JP" altLang="en-US" sz="1400" b="0" i="0" strike="noStrike">
              <a:solidFill>
                <a:srgbClr val="000000"/>
              </a:solidFill>
              <a:latin typeface="ＭＳ ゴシック"/>
              <a:ea typeface="ＭＳ ゴシック"/>
            </a:rPr>
            <a:t>　</a:t>
          </a:r>
        </a:p>
      </xdr:txBody>
    </xdr:sp>
    <xdr:clientData/>
  </xdr:twoCellAnchor>
  <xdr:twoCellAnchor>
    <xdr:from>
      <xdr:col>0</xdr:col>
      <xdr:colOff>981075</xdr:colOff>
      <xdr:row>37</xdr:row>
      <xdr:rowOff>219075</xdr:rowOff>
    </xdr:from>
    <xdr:to>
      <xdr:col>1</xdr:col>
      <xdr:colOff>228600</xdr:colOff>
      <xdr:row>37</xdr:row>
      <xdr:rowOff>219075</xdr:rowOff>
    </xdr:to>
    <xdr:sp textlink="">
      <xdr:nvSpPr>
        <xdr:cNvPr id="6" name="Line 20">
          <a:extLst>
            <a:ext uri="{FF2B5EF4-FFF2-40B4-BE49-F238E27FC236}">
              <a16:creationId xmlns:a16="http://schemas.microsoft.com/office/drawing/2014/main" id="{5F692E76-7710-4F14-ADD9-FF88385D1ED3}"/>
            </a:ext>
          </a:extLst>
        </xdr:cNvPr>
        <xdr:cNvSpPr>
          <a:spLocks noChangeShapeType="1"/>
        </xdr:cNvSpPr>
      </xdr:nvSpPr>
      <xdr:spPr bwMode="auto">
        <a:xfrm flipV="1">
          <a:off x="981075" y="6296025"/>
          <a:ext cx="361950" cy="0"/>
        </a:xfrm>
        <a:prstGeom prst="line">
          <a:avLst/>
        </a:prstGeom>
        <a:noFill/>
        <a:ln w="9525">
          <a:solidFill>
            <a:srgbClr val="000000"/>
          </a:solidFill>
          <a:round/>
          <a:headEnd/>
          <a:tailEnd type="oval" w="med" len="med"/>
        </a:ln>
      </xdr:spPr>
    </xdr:sp>
    <xdr:clientData/>
  </xdr:twoCellAnchor>
  <xdr:twoCellAnchor>
    <xdr:from>
      <xdr:col>0</xdr:col>
      <xdr:colOff>962025</xdr:colOff>
      <xdr:row>38</xdr:row>
      <xdr:rowOff>180975</xdr:rowOff>
    </xdr:from>
    <xdr:to>
      <xdr:col>1</xdr:col>
      <xdr:colOff>219075</xdr:colOff>
      <xdr:row>38</xdr:row>
      <xdr:rowOff>180975</xdr:rowOff>
    </xdr:to>
    <xdr:sp textlink="">
      <xdr:nvSpPr>
        <xdr:cNvPr id="7" name="Line 21">
          <a:extLst>
            <a:ext uri="{FF2B5EF4-FFF2-40B4-BE49-F238E27FC236}">
              <a16:creationId xmlns:a16="http://schemas.microsoft.com/office/drawing/2014/main" id="{50C9F10E-1431-4B49-A7E0-414010B275B6}"/>
            </a:ext>
          </a:extLst>
        </xdr:cNvPr>
        <xdr:cNvSpPr>
          <a:spLocks noChangeShapeType="1"/>
        </xdr:cNvSpPr>
      </xdr:nvSpPr>
      <xdr:spPr bwMode="auto">
        <a:xfrm>
          <a:off x="962025" y="6696075"/>
          <a:ext cx="371475" cy="0"/>
        </a:xfrm>
        <a:prstGeom prst="line">
          <a:avLst/>
        </a:prstGeom>
        <a:noFill/>
        <a:ln w="9525">
          <a:solidFill>
            <a:srgbClr val="000000"/>
          </a:solidFill>
          <a:round/>
          <a:headEnd/>
          <a:tailEnd type="oval" w="med" len="med"/>
        </a:ln>
      </xdr:spPr>
    </xdr:sp>
    <xdr:clientData/>
  </xdr:twoCellAnchor>
  <xdr:twoCellAnchor>
    <xdr:from>
      <xdr:col>0</xdr:col>
      <xdr:colOff>962025</xdr:colOff>
      <xdr:row>39</xdr:row>
      <xdr:rowOff>180975</xdr:rowOff>
    </xdr:from>
    <xdr:to>
      <xdr:col>1</xdr:col>
      <xdr:colOff>238125</xdr:colOff>
      <xdr:row>39</xdr:row>
      <xdr:rowOff>180975</xdr:rowOff>
    </xdr:to>
    <xdr:sp textlink="">
      <xdr:nvSpPr>
        <xdr:cNvPr id="8" name="Line 22">
          <a:extLst>
            <a:ext uri="{FF2B5EF4-FFF2-40B4-BE49-F238E27FC236}">
              <a16:creationId xmlns:a16="http://schemas.microsoft.com/office/drawing/2014/main" id="{ADBA8E38-DEB9-490C-A316-7276C03628F1}"/>
            </a:ext>
          </a:extLst>
        </xdr:cNvPr>
        <xdr:cNvSpPr>
          <a:spLocks noChangeShapeType="1"/>
        </xdr:cNvSpPr>
      </xdr:nvSpPr>
      <xdr:spPr bwMode="auto">
        <a:xfrm>
          <a:off x="962025" y="7134225"/>
          <a:ext cx="390525" cy="0"/>
        </a:xfrm>
        <a:prstGeom prst="line">
          <a:avLst/>
        </a:prstGeom>
        <a:noFill/>
        <a:ln w="9525">
          <a:solidFill>
            <a:srgbClr val="000000"/>
          </a:solidFill>
          <a:round/>
          <a:headEnd/>
          <a:tailEnd type="oval" w="med" len="med"/>
        </a:ln>
      </xdr:spPr>
    </xdr:sp>
    <xdr:clientData/>
  </xdr:twoCellAnchor>
  <xdr:twoCellAnchor>
    <xdr:from>
      <xdr:col>0</xdr:col>
      <xdr:colOff>952500</xdr:colOff>
      <xdr:row>40</xdr:row>
      <xdr:rowOff>190500</xdr:rowOff>
    </xdr:from>
    <xdr:to>
      <xdr:col>1</xdr:col>
      <xdr:colOff>228600</xdr:colOff>
      <xdr:row>40</xdr:row>
      <xdr:rowOff>190500</xdr:rowOff>
    </xdr:to>
    <xdr:sp textlink="">
      <xdr:nvSpPr>
        <xdr:cNvPr id="9" name="Line 23">
          <a:extLst>
            <a:ext uri="{FF2B5EF4-FFF2-40B4-BE49-F238E27FC236}">
              <a16:creationId xmlns:a16="http://schemas.microsoft.com/office/drawing/2014/main" id="{F5807774-6BBB-4C0C-B864-07BFCC3103EA}"/>
            </a:ext>
          </a:extLst>
        </xdr:cNvPr>
        <xdr:cNvSpPr>
          <a:spLocks noChangeShapeType="1"/>
        </xdr:cNvSpPr>
      </xdr:nvSpPr>
      <xdr:spPr bwMode="auto">
        <a:xfrm>
          <a:off x="952500" y="7581900"/>
          <a:ext cx="390525" cy="0"/>
        </a:xfrm>
        <a:prstGeom prst="line">
          <a:avLst/>
        </a:prstGeom>
        <a:noFill/>
        <a:ln w="9525">
          <a:solidFill>
            <a:srgbClr val="000000"/>
          </a:solidFill>
          <a:round/>
          <a:headEnd/>
          <a:tailEnd type="oval" w="med" len="med"/>
        </a:ln>
      </xdr:spPr>
    </xdr:sp>
    <xdr:clientData/>
  </xdr:twoCellAnchor>
  <xdr:twoCellAnchor>
    <xdr:from>
      <xdr:col>0</xdr:col>
      <xdr:colOff>923925</xdr:colOff>
      <xdr:row>41</xdr:row>
      <xdr:rowOff>180975</xdr:rowOff>
    </xdr:from>
    <xdr:to>
      <xdr:col>1</xdr:col>
      <xdr:colOff>219075</xdr:colOff>
      <xdr:row>42</xdr:row>
      <xdr:rowOff>190500</xdr:rowOff>
    </xdr:to>
    <xdr:sp textlink="">
      <xdr:nvSpPr>
        <xdr:cNvPr id="10" name="Line 24">
          <a:extLst>
            <a:ext uri="{FF2B5EF4-FFF2-40B4-BE49-F238E27FC236}">
              <a16:creationId xmlns:a16="http://schemas.microsoft.com/office/drawing/2014/main" id="{734442B9-EDD5-4634-8D3A-8ACABA3AC799}"/>
            </a:ext>
          </a:extLst>
        </xdr:cNvPr>
        <xdr:cNvSpPr>
          <a:spLocks noChangeShapeType="1"/>
        </xdr:cNvSpPr>
      </xdr:nvSpPr>
      <xdr:spPr bwMode="auto">
        <a:xfrm>
          <a:off x="923925" y="8010525"/>
          <a:ext cx="409575" cy="447675"/>
        </a:xfrm>
        <a:prstGeom prst="line">
          <a:avLst/>
        </a:prstGeom>
        <a:noFill/>
        <a:ln w="9525">
          <a:solidFill>
            <a:srgbClr val="000000"/>
          </a:solidFill>
          <a:round/>
          <a:headEnd/>
          <a:tailEnd type="oval" w="med" len="med"/>
        </a:ln>
      </xdr:spPr>
    </xdr:sp>
    <xdr:clientData/>
  </xdr:twoCellAnchor>
  <xdr:twoCellAnchor>
    <xdr:from>
      <xdr:col>0</xdr:col>
      <xdr:colOff>962025</xdr:colOff>
      <xdr:row>41</xdr:row>
      <xdr:rowOff>180975</xdr:rowOff>
    </xdr:from>
    <xdr:to>
      <xdr:col>1</xdr:col>
      <xdr:colOff>228600</xdr:colOff>
      <xdr:row>41</xdr:row>
      <xdr:rowOff>180975</xdr:rowOff>
    </xdr:to>
    <xdr:sp textlink="">
      <xdr:nvSpPr>
        <xdr:cNvPr id="11" name="Line 25">
          <a:extLst>
            <a:ext uri="{FF2B5EF4-FFF2-40B4-BE49-F238E27FC236}">
              <a16:creationId xmlns:a16="http://schemas.microsoft.com/office/drawing/2014/main" id="{377F4980-0FFA-4BAD-918A-646B19166952}"/>
            </a:ext>
          </a:extLst>
        </xdr:cNvPr>
        <xdr:cNvSpPr>
          <a:spLocks noChangeShapeType="1"/>
        </xdr:cNvSpPr>
      </xdr:nvSpPr>
      <xdr:spPr bwMode="auto">
        <a:xfrm>
          <a:off x="962025" y="8010525"/>
          <a:ext cx="381000" cy="0"/>
        </a:xfrm>
        <a:prstGeom prst="line">
          <a:avLst/>
        </a:prstGeom>
        <a:noFill/>
        <a:ln w="9525">
          <a:solidFill>
            <a:srgbClr val="000000"/>
          </a:solidFill>
          <a:round/>
          <a:headEnd/>
          <a:tailEnd type="oval" w="med" len="med"/>
        </a:ln>
      </xdr:spPr>
    </xdr:sp>
    <xdr:clientData/>
  </xdr:twoCellAnchor>
  <xdr:twoCellAnchor>
    <xdr:from>
      <xdr:col>14</xdr:col>
      <xdr:colOff>-1</xdr:colOff>
      <xdr:row>2</xdr:row>
      <xdr:rowOff>87538</xdr:rowOff>
    </xdr:from>
    <xdr:to>
      <xdr:col>27</xdr:col>
      <xdr:colOff>27214</xdr:colOff>
      <xdr:row>23</xdr:row>
      <xdr:rowOff>30645</xdr:rowOff>
    </xdr:to>
    <xdr:sp textlink="">
      <xdr:nvSpPr>
        <xdr:cNvPr id="12" name="Text Box 29">
          <a:extLst>
            <a:ext uri="{FF2B5EF4-FFF2-40B4-BE49-F238E27FC236}">
              <a16:creationId xmlns:a16="http://schemas.microsoft.com/office/drawing/2014/main" id="{2AB1863F-D678-4CA9-BD51-ED8CDD69AFF6}"/>
            </a:ext>
          </a:extLst>
        </xdr:cNvPr>
        <xdr:cNvSpPr txBox="1">
          <a:spLocks noChangeArrowheads="1"/>
        </xdr:cNvSpPr>
      </xdr:nvSpPr>
      <xdr:spPr bwMode="auto">
        <a:xfrm>
          <a:off x="7019924" y="544738"/>
          <a:ext cx="3560990" cy="3200657"/>
        </a:xfrm>
        <a:prstGeom prst="rect">
          <a:avLst/>
        </a:prstGeom>
        <a:solidFill>
          <a:srgbClr val="FFFFFF"/>
        </a:solidFill>
        <a:ln w="9525">
          <a:solidFill>
            <a:srgbClr val="000000"/>
          </a:solidFill>
          <a:miter lim="800000"/>
          <a:headEnd/>
          <a:tailEnd/>
        </a:ln>
        <a:effectLst>
          <a:outerShdw dist="71842" dir="2700000" algn="ctr" rotWithShape="0">
            <a:srgbClr val="333333">
              <a:alpha val="50000"/>
            </a:srgbClr>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記入例：Ｃ</a:t>
          </a:r>
        </a:p>
        <a:p>
          <a:pPr algn="l" rtl="0">
            <a:defRPr sz="1000"/>
          </a:pPr>
          <a:r>
            <a:rPr lang="ja-JP" altLang="en-US" sz="1400" b="0" i="0" strike="noStrike">
              <a:solidFill>
                <a:srgbClr val="000000"/>
              </a:solidFill>
              <a:latin typeface="ＭＳ ゴシック"/>
              <a:ea typeface="ＭＳ ゴシック"/>
            </a:rPr>
            <a:t>・中津市の工事現場からプラスチック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くずが５０ｔ発生した。　　　</a:t>
          </a:r>
        </a:p>
        <a:p>
          <a:pPr algn="l" rtl="0">
            <a:defRPr sz="1000"/>
          </a:pPr>
          <a:r>
            <a:rPr lang="ja-JP" altLang="en-US" sz="1400" b="0" i="0" strike="noStrike">
              <a:solidFill>
                <a:srgbClr val="000000"/>
              </a:solidFill>
              <a:latin typeface="ＭＳ ゴシック"/>
              <a:ea typeface="ＭＳ ゴシック"/>
            </a:rPr>
            <a:t>・これらは福岡県北九州市の㈱</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処理を委託した。</a:t>
          </a:r>
        </a:p>
        <a:p>
          <a:pPr algn="l" rtl="0">
            <a:defRPr sz="1000"/>
          </a:pPr>
          <a:r>
            <a:rPr lang="ja-JP" altLang="en-US" sz="1400" b="0" i="0" strike="noStrike">
              <a:solidFill>
                <a:srgbClr val="000000"/>
              </a:solidFill>
              <a:latin typeface="ＭＳ ゴシック"/>
              <a:ea typeface="ＭＳ ゴシック"/>
            </a:rPr>
            <a:t>・委託先では全量を焼却処分し、処理</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残さを埋立処分している。</a:t>
          </a:r>
        </a:p>
        <a:p>
          <a:pPr algn="l" rtl="0">
            <a:defRPr sz="1000"/>
          </a:pPr>
          <a:r>
            <a:rPr lang="ja-JP" altLang="en-US" sz="1400" b="0" i="0" strike="noStrike">
              <a:solidFill>
                <a:srgbClr val="000000"/>
              </a:solidFill>
              <a:latin typeface="ＭＳ ゴシック"/>
              <a:ea typeface="ＭＳ ゴシック"/>
            </a:rPr>
            <a:t>・処理残さ（燃え殻）の最終処分場所</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は、福岡県北九州市にある㈱□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埋立処分場である。</a:t>
          </a:r>
        </a:p>
      </xdr:txBody>
    </xdr:sp>
    <xdr:clientData/>
  </xdr:twoCellAnchor>
  <xdr:twoCellAnchor>
    <xdr:from>
      <xdr:col>8</xdr:col>
      <xdr:colOff>923925</xdr:colOff>
      <xdr:row>6</xdr:row>
      <xdr:rowOff>95250</xdr:rowOff>
    </xdr:from>
    <xdr:to>
      <xdr:col>8</xdr:col>
      <xdr:colOff>1790700</xdr:colOff>
      <xdr:row>22</xdr:row>
      <xdr:rowOff>28575</xdr:rowOff>
    </xdr:to>
    <xdr:sp textlink="">
      <xdr:nvSpPr>
        <xdr:cNvPr id="13" name="Text Box 41">
          <a:extLst>
            <a:ext uri="{FF2B5EF4-FFF2-40B4-BE49-F238E27FC236}">
              <a16:creationId xmlns:a16="http://schemas.microsoft.com/office/drawing/2014/main" id="{521CB1AA-8F7F-4895-861F-A2525849B86D}"/>
            </a:ext>
          </a:extLst>
        </xdr:cNvPr>
        <xdr:cNvSpPr txBox="1">
          <a:spLocks noChangeArrowheads="1"/>
        </xdr:cNvSpPr>
      </xdr:nvSpPr>
      <xdr:spPr bwMode="auto">
        <a:xfrm>
          <a:off x="5962650" y="1219200"/>
          <a:ext cx="0" cy="2371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HG丸ｺﾞｼｯｸM-PRO"/>
              <a:ea typeface="HG丸ｺﾞｼｯｸM-PRO"/>
            </a:rPr>
            <a:t>６１：佐賀県　６２：長崎県　６３：熊本県　６４：大分県　６５：宮崎県　６６：鹿児島県６７：沖縄県　</a:t>
          </a:r>
        </a:p>
        <a:p>
          <a:pPr algn="l" rtl="0">
            <a:defRPr sz="1000"/>
          </a:pPr>
          <a:r>
            <a:rPr lang="ja-JP" altLang="en-US" sz="800" b="0" i="0" strike="noStrike">
              <a:solidFill>
                <a:srgbClr val="000000"/>
              </a:solidFill>
              <a:latin typeface="HG丸ｺﾞｼｯｸM-PRO"/>
              <a:ea typeface="HG丸ｺﾞｼｯｸM-PRO"/>
            </a:rPr>
            <a:t>　</a:t>
          </a:r>
        </a:p>
      </xdr:txBody>
    </xdr:sp>
    <xdr:clientData/>
  </xdr:twoCellAnchor>
  <xdr:twoCellAnchor>
    <xdr:from>
      <xdr:col>41</xdr:col>
      <xdr:colOff>680358</xdr:colOff>
      <xdr:row>2</xdr:row>
      <xdr:rowOff>87538</xdr:rowOff>
    </xdr:from>
    <xdr:to>
      <xdr:col>44</xdr:col>
      <xdr:colOff>0</xdr:colOff>
      <xdr:row>23</xdr:row>
      <xdr:rowOff>30645</xdr:rowOff>
    </xdr:to>
    <xdr:sp textlink="">
      <xdr:nvSpPr>
        <xdr:cNvPr id="14" name="Text Box 88">
          <a:extLst>
            <a:ext uri="{FF2B5EF4-FFF2-40B4-BE49-F238E27FC236}">
              <a16:creationId xmlns:a16="http://schemas.microsoft.com/office/drawing/2014/main" id="{BE1AB511-1B5F-4DFB-9BAD-B7CF7457A050}"/>
            </a:ext>
          </a:extLst>
        </xdr:cNvPr>
        <xdr:cNvSpPr txBox="1">
          <a:spLocks noChangeArrowheads="1"/>
        </xdr:cNvSpPr>
      </xdr:nvSpPr>
      <xdr:spPr bwMode="auto">
        <a:xfrm>
          <a:off x="19730358" y="544738"/>
          <a:ext cx="2815317" cy="32006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0000" tIns="36000" rIns="90000" bIns="46800" anchor="t" upright="1"/>
        <a:lstStyle/>
        <a:p>
          <a:pPr algn="l" rtl="0">
            <a:defRPr sz="1000"/>
          </a:pPr>
          <a:r>
            <a:rPr lang="ja-JP" altLang="en-US" sz="1400" b="0" i="0" strike="noStrike">
              <a:solidFill>
                <a:srgbClr val="000000"/>
              </a:solidFill>
              <a:latin typeface="ＭＳ ゴシック"/>
              <a:ea typeface="ＭＳ ゴシック"/>
            </a:rPr>
            <a:t>記入例：Ｆ</a:t>
          </a:r>
        </a:p>
        <a:p>
          <a:pPr algn="l" rtl="0">
            <a:defRPr sz="1000"/>
          </a:pPr>
          <a:r>
            <a:rPr lang="ja-JP" altLang="en-US" sz="1400" b="0" i="0" strike="noStrike">
              <a:solidFill>
                <a:srgbClr val="000000"/>
              </a:solidFill>
              <a:latin typeface="ＭＳ ゴシック"/>
              <a:ea typeface="ＭＳ ゴシック"/>
            </a:rPr>
            <a:t>・工事現場から紙くずが年間</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１０</a:t>
          </a:r>
          <a:r>
            <a:rPr lang="en-US" altLang="ja-JP" sz="1400" b="0" i="0" strike="noStrike">
              <a:solidFill>
                <a:srgbClr val="000000"/>
              </a:solidFill>
              <a:latin typeface="ＭＳ ゴシック"/>
              <a:ea typeface="ＭＳ ゴシック"/>
            </a:rPr>
            <a:t>kg</a:t>
          </a:r>
          <a:r>
            <a:rPr lang="ja-JP" altLang="en-US" sz="1400" b="0" i="0" strike="noStrike">
              <a:solidFill>
                <a:srgbClr val="000000"/>
              </a:solidFill>
              <a:latin typeface="ＭＳ ゴシック"/>
              <a:ea typeface="ＭＳ ゴシック"/>
            </a:rPr>
            <a:t>発生した。臼杵市の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に委託し焼却処分を</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してもらった。</a:t>
          </a:r>
        </a:p>
        <a:p>
          <a:pPr algn="l" rtl="0">
            <a:defRPr sz="1000"/>
          </a:pPr>
          <a:r>
            <a:rPr lang="ja-JP" altLang="en-US" sz="1400" b="0" i="0" strike="noStrike">
              <a:solidFill>
                <a:srgbClr val="000000"/>
              </a:solidFill>
              <a:latin typeface="ＭＳ ゴシック"/>
              <a:ea typeface="ＭＳ ゴシック"/>
            </a:rPr>
            <a:t>・処理残さ（燃え殻）の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最終処分の場所は、</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大分市にある△</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管理型処分場である。</a:t>
          </a: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0</xdr:col>
      <xdr:colOff>952500</xdr:colOff>
      <xdr:row>43</xdr:row>
      <xdr:rowOff>219075</xdr:rowOff>
    </xdr:from>
    <xdr:to>
      <xdr:col>1</xdr:col>
      <xdr:colOff>228600</xdr:colOff>
      <xdr:row>43</xdr:row>
      <xdr:rowOff>219075</xdr:rowOff>
    </xdr:to>
    <xdr:sp textlink="">
      <xdr:nvSpPr>
        <xdr:cNvPr id="15" name="Line 94">
          <a:extLst>
            <a:ext uri="{FF2B5EF4-FFF2-40B4-BE49-F238E27FC236}">
              <a16:creationId xmlns:a16="http://schemas.microsoft.com/office/drawing/2014/main" id="{72D20390-B3F1-4755-ACC4-5BA1CCF041E5}"/>
            </a:ext>
          </a:extLst>
        </xdr:cNvPr>
        <xdr:cNvSpPr>
          <a:spLocks noChangeShapeType="1"/>
        </xdr:cNvSpPr>
      </xdr:nvSpPr>
      <xdr:spPr bwMode="auto">
        <a:xfrm>
          <a:off x="952500" y="8924925"/>
          <a:ext cx="390525" cy="0"/>
        </a:xfrm>
        <a:prstGeom prst="line">
          <a:avLst/>
        </a:prstGeom>
        <a:noFill/>
        <a:ln w="9525">
          <a:solidFill>
            <a:srgbClr val="000000"/>
          </a:solidFill>
          <a:round/>
          <a:headEnd/>
          <a:tailEnd type="oval" w="med" len="med"/>
        </a:ln>
      </xdr:spPr>
    </xdr:sp>
    <xdr:clientData/>
  </xdr:twoCellAnchor>
  <xdr:twoCellAnchor>
    <xdr:from>
      <xdr:col>40</xdr:col>
      <xdr:colOff>0</xdr:colOff>
      <xdr:row>1</xdr:row>
      <xdr:rowOff>0</xdr:rowOff>
    </xdr:from>
    <xdr:to>
      <xdr:col>41</xdr:col>
      <xdr:colOff>28575</xdr:colOff>
      <xdr:row>2</xdr:row>
      <xdr:rowOff>142875</xdr:rowOff>
    </xdr:to>
    <xdr:sp textlink="">
      <xdr:nvSpPr>
        <xdr:cNvPr id="16" name="Text Box 101">
          <a:extLst>
            <a:ext uri="{FF2B5EF4-FFF2-40B4-BE49-F238E27FC236}">
              <a16:creationId xmlns:a16="http://schemas.microsoft.com/office/drawing/2014/main" id="{C2B8B621-B704-4E3B-80AA-C6C43A6FB010}"/>
            </a:ext>
          </a:extLst>
        </xdr:cNvPr>
        <xdr:cNvSpPr txBox="1">
          <a:spLocks noChangeArrowheads="1"/>
        </xdr:cNvSpPr>
      </xdr:nvSpPr>
      <xdr:spPr bwMode="auto">
        <a:xfrm>
          <a:off x="18545175" y="361950"/>
          <a:ext cx="533400" cy="238125"/>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xdr:from>
      <xdr:col>40</xdr:col>
      <xdr:colOff>19050</xdr:colOff>
      <xdr:row>43</xdr:row>
      <xdr:rowOff>390525</xdr:rowOff>
    </xdr:from>
    <xdr:to>
      <xdr:col>41</xdr:col>
      <xdr:colOff>66675</xdr:colOff>
      <xdr:row>45</xdr:row>
      <xdr:rowOff>123825</xdr:rowOff>
    </xdr:to>
    <xdr:sp textlink="">
      <xdr:nvSpPr>
        <xdr:cNvPr id="17" name="Text Box 102">
          <a:extLst>
            <a:ext uri="{FF2B5EF4-FFF2-40B4-BE49-F238E27FC236}">
              <a16:creationId xmlns:a16="http://schemas.microsoft.com/office/drawing/2014/main" id="{B076E211-5D5A-4B00-8F07-A04F501490A1}"/>
            </a:ext>
          </a:extLst>
        </xdr:cNvPr>
        <xdr:cNvSpPr txBox="1">
          <a:spLocks noChangeArrowheads="1"/>
        </xdr:cNvSpPr>
      </xdr:nvSpPr>
      <xdr:spPr bwMode="auto">
        <a:xfrm>
          <a:off x="18564225" y="9096375"/>
          <a:ext cx="552450" cy="6096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p>
      </xdr:txBody>
    </xdr:sp>
    <xdr:clientData/>
  </xdr:twoCellAnchor>
  <xdr:twoCellAnchor editAs="oneCell">
    <xdr:from>
      <xdr:col>0</xdr:col>
      <xdr:colOff>1000124</xdr:colOff>
      <xdr:row>43</xdr:row>
      <xdr:rowOff>417739</xdr:rowOff>
    </xdr:from>
    <xdr:to>
      <xdr:col>45</xdr:col>
      <xdr:colOff>431266</xdr:colOff>
      <xdr:row>44</xdr:row>
      <xdr:rowOff>410618</xdr:rowOff>
    </xdr:to>
    <xdr:pic>
      <xdr:nvPicPr>
        <xdr:cNvPr id="18" name="図 17">
          <a:extLst>
            <a:ext uri="{FF2B5EF4-FFF2-40B4-BE49-F238E27FC236}">
              <a16:creationId xmlns:a16="http://schemas.microsoft.com/office/drawing/2014/main" id="{6850766F-A0A1-4A9C-813B-DF1FE986A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4" y="9123589"/>
          <a:ext cx="22176842" cy="431029"/>
        </a:xfrm>
        <a:prstGeom prst="rect">
          <a:avLst/>
        </a:prstGeom>
      </xdr:spPr>
    </xdr:pic>
    <xdr:clientData/>
  </xdr:twoCellAnchor>
  <xdr:twoCellAnchor>
    <xdr:from>
      <xdr:col>16</xdr:col>
      <xdr:colOff>0</xdr:colOff>
      <xdr:row>26</xdr:row>
      <xdr:rowOff>0</xdr:rowOff>
    </xdr:from>
    <xdr:to>
      <xdr:col>29</xdr:col>
      <xdr:colOff>27202</xdr:colOff>
      <xdr:row>31</xdr:row>
      <xdr:rowOff>95252</xdr:rowOff>
    </xdr:to>
    <xdr:sp textlink="">
      <xdr:nvSpPr>
        <xdr:cNvPr id="19" name="AutoShape 44">
          <a:extLst>
            <a:ext uri="{FF2B5EF4-FFF2-40B4-BE49-F238E27FC236}">
              <a16:creationId xmlns:a16="http://schemas.microsoft.com/office/drawing/2014/main" id="{3140D7FE-9C1D-4459-A4FB-A68124939C76}"/>
            </a:ext>
          </a:extLst>
        </xdr:cNvPr>
        <xdr:cNvSpPr>
          <a:spLocks noChangeArrowheads="1"/>
        </xdr:cNvSpPr>
      </xdr:nvSpPr>
      <xdr:spPr bwMode="auto">
        <a:xfrm>
          <a:off x="7429500" y="4163786"/>
          <a:ext cx="3918845" cy="898073"/>
        </a:xfrm>
        <a:prstGeom prst="wedgeRoundRectCallout">
          <a:avLst>
            <a:gd name="adj1" fmla="val 17844"/>
            <a:gd name="adj2" fmla="val 81951"/>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36000" tIns="36000" rIns="36000" bIns="36000" anchor="ctr" anchorCtr="0" upright="1"/>
        <a:lstStyle/>
        <a:p>
          <a:pPr rtl="0"/>
          <a:r>
            <a:rPr lang="ja-JP" altLang="ja-JP" sz="1100" b="0" i="0">
              <a:effectLst/>
              <a:latin typeface="ＭＳ ゴシック" panose="020B0609070205080204" pitchFamily="49" charset="-128"/>
              <a:ea typeface="ＭＳ ゴシック" panose="020B0609070205080204" pitchFamily="49" charset="-128"/>
              <a:cs typeface="+mn-cs"/>
            </a:rPr>
            <a:t>微量又は液状廃棄物を焼却し、焼却灰が１</a:t>
          </a:r>
          <a:r>
            <a:rPr lang="en-US" altLang="ja-JP" sz="1100" b="0" i="0">
              <a:effectLst/>
              <a:latin typeface="ＭＳ ゴシック" panose="020B0609070205080204" pitchFamily="49" charset="-128"/>
              <a:ea typeface="ＭＳ ゴシック" panose="020B0609070205080204" pitchFamily="49" charset="-128"/>
              <a:cs typeface="+mn-cs"/>
            </a:rPr>
            <a:t>kg</a:t>
          </a:r>
          <a:r>
            <a:rPr lang="ja-JP" altLang="ja-JP" sz="1100" b="0" i="0">
              <a:effectLst/>
              <a:latin typeface="ＭＳ ゴシック" panose="020B0609070205080204" pitchFamily="49" charset="-128"/>
              <a:ea typeface="ＭＳ ゴシック" panose="020B0609070205080204" pitchFamily="49" charset="-128"/>
              <a:cs typeface="+mn-cs"/>
            </a:rPr>
            <a:t>（又は</a:t>
          </a:r>
          <a:r>
            <a:rPr lang="en-US" altLang="ja-JP" sz="1100" b="0" i="0">
              <a:effectLst/>
              <a:latin typeface="ＭＳ ゴシック" panose="020B0609070205080204" pitchFamily="49" charset="-128"/>
              <a:ea typeface="ＭＳ ゴシック" panose="020B0609070205080204" pitchFamily="49" charset="-128"/>
              <a:cs typeface="+mn-cs"/>
            </a:rPr>
            <a:t>1</a:t>
          </a:r>
          <a:r>
            <a:rPr lang="ja-JP" altLang="ja-JP" sz="1100" b="0" i="0">
              <a:effectLst/>
              <a:latin typeface="ＭＳ ゴシック" panose="020B0609070205080204" pitchFamily="49" charset="-128"/>
              <a:ea typeface="ＭＳ ゴシック" panose="020B0609070205080204" pitchFamily="49" charset="-128"/>
              <a:cs typeface="+mn-cs"/>
            </a:rPr>
            <a:t>リットル）未満の場合は、「０（ゼロ）」を記入し、単位は</a:t>
          </a:r>
          <a:r>
            <a:rPr lang="en-US" altLang="ja-JP" sz="1100" b="0" i="0">
              <a:effectLst/>
              <a:latin typeface="ＭＳ ゴシック" panose="020B0609070205080204" pitchFamily="49" charset="-128"/>
              <a:ea typeface="ＭＳ ゴシック" panose="020B0609070205080204" pitchFamily="49" charset="-128"/>
              <a:cs typeface="+mn-cs"/>
            </a:rPr>
            <a:t>kg</a:t>
          </a:r>
          <a:r>
            <a:rPr lang="ja-JP" altLang="ja-JP" sz="1100" b="0" i="0">
              <a:effectLst/>
              <a:latin typeface="ＭＳ ゴシック" panose="020B0609070205080204" pitchFamily="49" charset="-128"/>
              <a:ea typeface="ＭＳ ゴシック" panose="020B0609070205080204" pitchFamily="49" charset="-128"/>
              <a:cs typeface="+mn-cs"/>
            </a:rPr>
            <a:t>（又はリットル）にしてください。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147431</xdr:colOff>
      <xdr:row>25</xdr:row>
      <xdr:rowOff>40822</xdr:rowOff>
    </xdr:from>
    <xdr:to>
      <xdr:col>34</xdr:col>
      <xdr:colOff>408215</xdr:colOff>
      <xdr:row>33</xdr:row>
      <xdr:rowOff>49259</xdr:rowOff>
    </xdr:to>
    <xdr:sp textlink="">
      <xdr:nvSpPr>
        <xdr:cNvPr id="20" name="Freeform 33">
          <a:extLst>
            <a:ext uri="{FF2B5EF4-FFF2-40B4-BE49-F238E27FC236}">
              <a16:creationId xmlns:a16="http://schemas.microsoft.com/office/drawing/2014/main" id="{23761C4E-A66B-433B-8A79-114D227C956E}"/>
            </a:ext>
          </a:extLst>
        </xdr:cNvPr>
        <xdr:cNvSpPr>
          <a:spLocks/>
        </xdr:cNvSpPr>
      </xdr:nvSpPr>
      <xdr:spPr bwMode="auto">
        <a:xfrm>
          <a:off x="11468574" y="4027715"/>
          <a:ext cx="3961927" cy="1287508"/>
        </a:xfrm>
        <a:custGeom>
          <a:avLst/>
          <a:gdLst>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3304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2732 w 10000"/>
            <a:gd name="connsiteY20" fmla="*/ 8257 h 10000"/>
            <a:gd name="connsiteX21" fmla="*/ 1602 w 10000"/>
            <a:gd name="connsiteY21" fmla="*/ 10000 h 10000"/>
            <a:gd name="connsiteX22" fmla="*/ 1667 w 10000"/>
            <a:gd name="connsiteY22" fmla="*/ 8290 h 10000"/>
            <a:gd name="connsiteX23" fmla="*/ 402 w 10000"/>
            <a:gd name="connsiteY23" fmla="*/ 8290 h 10000"/>
            <a:gd name="connsiteX24" fmla="*/ 402 w 10000"/>
            <a:gd name="connsiteY24" fmla="*/ 8290 h 10000"/>
            <a:gd name="connsiteX25" fmla="*/ 0 w 10000"/>
            <a:gd name="connsiteY25" fmla="*/ 6912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4839 h 10000"/>
            <a:gd name="connsiteX30" fmla="*/ 0 w 10000"/>
            <a:gd name="connsiteY30" fmla="*/ 4839 h 10000"/>
            <a:gd name="connsiteX31" fmla="*/ 0 w 10000"/>
            <a:gd name="connsiteY31"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4915 w 10000"/>
            <a:gd name="connsiteY20" fmla="*/ 8244 h 10000"/>
            <a:gd name="connsiteX21" fmla="*/ 2732 w 10000"/>
            <a:gd name="connsiteY21" fmla="*/ 8257 h 10000"/>
            <a:gd name="connsiteX22" fmla="*/ 1602 w 10000"/>
            <a:gd name="connsiteY22" fmla="*/ 10000 h 10000"/>
            <a:gd name="connsiteX23" fmla="*/ 1667 w 10000"/>
            <a:gd name="connsiteY23" fmla="*/ 8290 h 10000"/>
            <a:gd name="connsiteX24" fmla="*/ 402 w 10000"/>
            <a:gd name="connsiteY24" fmla="*/ 8290 h 10000"/>
            <a:gd name="connsiteX25" fmla="*/ 402 w 10000"/>
            <a:gd name="connsiteY25" fmla="*/ 8290 h 10000"/>
            <a:gd name="connsiteX26" fmla="*/ 0 w 10000"/>
            <a:gd name="connsiteY26" fmla="*/ 6912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4839 h 10000"/>
            <a:gd name="connsiteX31" fmla="*/ 0 w 10000"/>
            <a:gd name="connsiteY31" fmla="*/ 4839 h 10000"/>
            <a:gd name="connsiteX32" fmla="*/ 0 w 10000"/>
            <a:gd name="connsiteY32"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440 w 10000"/>
            <a:gd name="connsiteY20" fmla="*/ 8193 h 10000"/>
            <a:gd name="connsiteX21" fmla="*/ 4915 w 10000"/>
            <a:gd name="connsiteY21" fmla="*/ 8244 h 10000"/>
            <a:gd name="connsiteX22" fmla="*/ 2732 w 10000"/>
            <a:gd name="connsiteY22" fmla="*/ 8257 h 10000"/>
            <a:gd name="connsiteX23" fmla="*/ 1602 w 10000"/>
            <a:gd name="connsiteY23" fmla="*/ 10000 h 10000"/>
            <a:gd name="connsiteX24" fmla="*/ 1667 w 10000"/>
            <a:gd name="connsiteY24" fmla="*/ 8290 h 10000"/>
            <a:gd name="connsiteX25" fmla="*/ 402 w 10000"/>
            <a:gd name="connsiteY25" fmla="*/ 8290 h 10000"/>
            <a:gd name="connsiteX26" fmla="*/ 402 w 10000"/>
            <a:gd name="connsiteY26" fmla="*/ 8290 h 10000"/>
            <a:gd name="connsiteX27" fmla="*/ 0 w 10000"/>
            <a:gd name="connsiteY27" fmla="*/ 6912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4839 h 10000"/>
            <a:gd name="connsiteX32" fmla="*/ 0 w 10000"/>
            <a:gd name="connsiteY32" fmla="*/ 4839 h 10000"/>
            <a:gd name="connsiteX33" fmla="*/ 0 w 10000"/>
            <a:gd name="connsiteY33"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440 w 10000"/>
            <a:gd name="connsiteY21" fmla="*/ 819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770 w 10000"/>
            <a:gd name="connsiteY21" fmla="*/ 9623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000"/>
            <a:gd name="connsiteX1" fmla="*/ 402 w 10000"/>
            <a:gd name="connsiteY1" fmla="*/ 0 h 10000"/>
            <a:gd name="connsiteX2" fmla="*/ 402 w 10000"/>
            <a:gd name="connsiteY2" fmla="*/ 0 h 10000"/>
            <a:gd name="connsiteX3" fmla="*/ 402 w 10000"/>
            <a:gd name="connsiteY3" fmla="*/ 0 h 10000"/>
            <a:gd name="connsiteX4" fmla="*/ 1667 w 10000"/>
            <a:gd name="connsiteY4" fmla="*/ 0 h 10000"/>
            <a:gd name="connsiteX5" fmla="*/ 1667 w 10000"/>
            <a:gd name="connsiteY5" fmla="*/ 0 h 10000"/>
            <a:gd name="connsiteX6" fmla="*/ 4167 w 10000"/>
            <a:gd name="connsiteY6" fmla="*/ 0 h 10000"/>
            <a:gd name="connsiteX7" fmla="*/ 9599 w 10000"/>
            <a:gd name="connsiteY7" fmla="*/ 0 h 10000"/>
            <a:gd name="connsiteX8" fmla="*/ 9599 w 10000"/>
            <a:gd name="connsiteY8" fmla="*/ 0 h 10000"/>
            <a:gd name="connsiteX9" fmla="*/ 10000 w 10000"/>
            <a:gd name="connsiteY9" fmla="*/ 1383 h 10000"/>
            <a:gd name="connsiteX10" fmla="*/ 10000 w 10000"/>
            <a:gd name="connsiteY10" fmla="*/ 1383 h 10000"/>
            <a:gd name="connsiteX11" fmla="*/ 10000 w 10000"/>
            <a:gd name="connsiteY11" fmla="*/ 1383 h 10000"/>
            <a:gd name="connsiteX12" fmla="*/ 10000 w 10000"/>
            <a:gd name="connsiteY12" fmla="*/ 4839 h 10000"/>
            <a:gd name="connsiteX13" fmla="*/ 10000 w 10000"/>
            <a:gd name="connsiteY13" fmla="*/ 4839 h 10000"/>
            <a:gd name="connsiteX14" fmla="*/ 10000 w 10000"/>
            <a:gd name="connsiteY14" fmla="*/ 6912 h 10000"/>
            <a:gd name="connsiteX15" fmla="*/ 10000 w 10000"/>
            <a:gd name="connsiteY15" fmla="*/ 6912 h 10000"/>
            <a:gd name="connsiteX16" fmla="*/ 10000 w 10000"/>
            <a:gd name="connsiteY16" fmla="*/ 6912 h 10000"/>
            <a:gd name="connsiteX17" fmla="*/ 9599 w 10000"/>
            <a:gd name="connsiteY17" fmla="*/ 8290 h 10000"/>
            <a:gd name="connsiteX18" fmla="*/ 9599 w 10000"/>
            <a:gd name="connsiteY18" fmla="*/ 8290 h 10000"/>
            <a:gd name="connsiteX19" fmla="*/ 9599 w 10000"/>
            <a:gd name="connsiteY19" fmla="*/ 8290 h 10000"/>
            <a:gd name="connsiteX20" fmla="*/ 5665 w 10000"/>
            <a:gd name="connsiteY20" fmla="*/ 8142 h 10000"/>
            <a:gd name="connsiteX21" fmla="*/ 5890 w 10000"/>
            <a:gd name="connsiteY21" fmla="*/ 9725 h 10000"/>
            <a:gd name="connsiteX22" fmla="*/ 4915 w 10000"/>
            <a:gd name="connsiteY22" fmla="*/ 8244 h 10000"/>
            <a:gd name="connsiteX23" fmla="*/ 2732 w 10000"/>
            <a:gd name="connsiteY23" fmla="*/ 8257 h 10000"/>
            <a:gd name="connsiteX24" fmla="*/ 1602 w 10000"/>
            <a:gd name="connsiteY24" fmla="*/ 10000 h 10000"/>
            <a:gd name="connsiteX25" fmla="*/ 1667 w 10000"/>
            <a:gd name="connsiteY25" fmla="*/ 8290 h 10000"/>
            <a:gd name="connsiteX26" fmla="*/ 402 w 10000"/>
            <a:gd name="connsiteY26" fmla="*/ 8290 h 10000"/>
            <a:gd name="connsiteX27" fmla="*/ 402 w 10000"/>
            <a:gd name="connsiteY27" fmla="*/ 8290 h 10000"/>
            <a:gd name="connsiteX28" fmla="*/ 0 w 10000"/>
            <a:gd name="connsiteY28" fmla="*/ 6912 h 10000"/>
            <a:gd name="connsiteX29" fmla="*/ 0 w 10000"/>
            <a:gd name="connsiteY29" fmla="*/ 6912 h 10000"/>
            <a:gd name="connsiteX30" fmla="*/ 0 w 10000"/>
            <a:gd name="connsiteY30" fmla="*/ 6912 h 10000"/>
            <a:gd name="connsiteX31" fmla="*/ 0 w 10000"/>
            <a:gd name="connsiteY31" fmla="*/ 6912 h 10000"/>
            <a:gd name="connsiteX32" fmla="*/ 0 w 10000"/>
            <a:gd name="connsiteY32" fmla="*/ 4839 h 10000"/>
            <a:gd name="connsiteX33" fmla="*/ 0 w 10000"/>
            <a:gd name="connsiteY33" fmla="*/ 4839 h 10000"/>
            <a:gd name="connsiteX34" fmla="*/ 0 w 10000"/>
            <a:gd name="connsiteY34" fmla="*/ 1383 h 10000"/>
            <a:gd name="connsiteX0" fmla="*/ 0 w 10000"/>
            <a:gd name="connsiteY0" fmla="*/ 1383 h 10134"/>
            <a:gd name="connsiteX1" fmla="*/ 402 w 10000"/>
            <a:gd name="connsiteY1" fmla="*/ 0 h 10134"/>
            <a:gd name="connsiteX2" fmla="*/ 402 w 10000"/>
            <a:gd name="connsiteY2" fmla="*/ 0 h 10134"/>
            <a:gd name="connsiteX3" fmla="*/ 402 w 10000"/>
            <a:gd name="connsiteY3" fmla="*/ 0 h 10134"/>
            <a:gd name="connsiteX4" fmla="*/ 1667 w 10000"/>
            <a:gd name="connsiteY4" fmla="*/ 0 h 10134"/>
            <a:gd name="connsiteX5" fmla="*/ 1667 w 10000"/>
            <a:gd name="connsiteY5" fmla="*/ 0 h 10134"/>
            <a:gd name="connsiteX6" fmla="*/ 4167 w 10000"/>
            <a:gd name="connsiteY6" fmla="*/ 0 h 10134"/>
            <a:gd name="connsiteX7" fmla="*/ 9599 w 10000"/>
            <a:gd name="connsiteY7" fmla="*/ 0 h 10134"/>
            <a:gd name="connsiteX8" fmla="*/ 9599 w 10000"/>
            <a:gd name="connsiteY8" fmla="*/ 0 h 10134"/>
            <a:gd name="connsiteX9" fmla="*/ 10000 w 10000"/>
            <a:gd name="connsiteY9" fmla="*/ 1383 h 10134"/>
            <a:gd name="connsiteX10" fmla="*/ 10000 w 10000"/>
            <a:gd name="connsiteY10" fmla="*/ 1383 h 10134"/>
            <a:gd name="connsiteX11" fmla="*/ 10000 w 10000"/>
            <a:gd name="connsiteY11" fmla="*/ 1383 h 10134"/>
            <a:gd name="connsiteX12" fmla="*/ 10000 w 10000"/>
            <a:gd name="connsiteY12" fmla="*/ 4839 h 10134"/>
            <a:gd name="connsiteX13" fmla="*/ 10000 w 10000"/>
            <a:gd name="connsiteY13" fmla="*/ 4839 h 10134"/>
            <a:gd name="connsiteX14" fmla="*/ 10000 w 10000"/>
            <a:gd name="connsiteY14" fmla="*/ 6912 h 10134"/>
            <a:gd name="connsiteX15" fmla="*/ 10000 w 10000"/>
            <a:gd name="connsiteY15" fmla="*/ 6912 h 10134"/>
            <a:gd name="connsiteX16" fmla="*/ 10000 w 10000"/>
            <a:gd name="connsiteY16" fmla="*/ 6912 h 10134"/>
            <a:gd name="connsiteX17" fmla="*/ 9599 w 10000"/>
            <a:gd name="connsiteY17" fmla="*/ 8290 h 10134"/>
            <a:gd name="connsiteX18" fmla="*/ 9599 w 10000"/>
            <a:gd name="connsiteY18" fmla="*/ 8290 h 10134"/>
            <a:gd name="connsiteX19" fmla="*/ 9599 w 10000"/>
            <a:gd name="connsiteY19" fmla="*/ 8290 h 10134"/>
            <a:gd name="connsiteX20" fmla="*/ 5665 w 10000"/>
            <a:gd name="connsiteY20" fmla="*/ 8142 h 10134"/>
            <a:gd name="connsiteX21" fmla="*/ 6010 w 10000"/>
            <a:gd name="connsiteY21" fmla="*/ 10134 h 10134"/>
            <a:gd name="connsiteX22" fmla="*/ 4915 w 10000"/>
            <a:gd name="connsiteY22" fmla="*/ 8244 h 10134"/>
            <a:gd name="connsiteX23" fmla="*/ 2732 w 10000"/>
            <a:gd name="connsiteY23" fmla="*/ 8257 h 10134"/>
            <a:gd name="connsiteX24" fmla="*/ 1602 w 10000"/>
            <a:gd name="connsiteY24" fmla="*/ 10000 h 10134"/>
            <a:gd name="connsiteX25" fmla="*/ 1667 w 10000"/>
            <a:gd name="connsiteY25" fmla="*/ 8290 h 10134"/>
            <a:gd name="connsiteX26" fmla="*/ 402 w 10000"/>
            <a:gd name="connsiteY26" fmla="*/ 8290 h 10134"/>
            <a:gd name="connsiteX27" fmla="*/ 402 w 10000"/>
            <a:gd name="connsiteY27" fmla="*/ 8290 h 10134"/>
            <a:gd name="connsiteX28" fmla="*/ 0 w 10000"/>
            <a:gd name="connsiteY28" fmla="*/ 6912 h 10134"/>
            <a:gd name="connsiteX29" fmla="*/ 0 w 10000"/>
            <a:gd name="connsiteY29" fmla="*/ 6912 h 10134"/>
            <a:gd name="connsiteX30" fmla="*/ 0 w 10000"/>
            <a:gd name="connsiteY30" fmla="*/ 6912 h 10134"/>
            <a:gd name="connsiteX31" fmla="*/ 0 w 10000"/>
            <a:gd name="connsiteY31" fmla="*/ 6912 h 10134"/>
            <a:gd name="connsiteX32" fmla="*/ 0 w 10000"/>
            <a:gd name="connsiteY32" fmla="*/ 4839 h 10134"/>
            <a:gd name="connsiteX33" fmla="*/ 0 w 10000"/>
            <a:gd name="connsiteY33" fmla="*/ 4839 h 10134"/>
            <a:gd name="connsiteX34" fmla="*/ 0 w 10000"/>
            <a:gd name="connsiteY34" fmla="*/ 1383 h 10134"/>
            <a:gd name="connsiteX0" fmla="*/ 0 w 10000"/>
            <a:gd name="connsiteY0" fmla="*/ 1383 h 10228"/>
            <a:gd name="connsiteX1" fmla="*/ 402 w 10000"/>
            <a:gd name="connsiteY1" fmla="*/ 0 h 10228"/>
            <a:gd name="connsiteX2" fmla="*/ 402 w 10000"/>
            <a:gd name="connsiteY2" fmla="*/ 0 h 10228"/>
            <a:gd name="connsiteX3" fmla="*/ 402 w 10000"/>
            <a:gd name="connsiteY3" fmla="*/ 0 h 10228"/>
            <a:gd name="connsiteX4" fmla="*/ 1667 w 10000"/>
            <a:gd name="connsiteY4" fmla="*/ 0 h 10228"/>
            <a:gd name="connsiteX5" fmla="*/ 1667 w 10000"/>
            <a:gd name="connsiteY5" fmla="*/ 0 h 10228"/>
            <a:gd name="connsiteX6" fmla="*/ 4167 w 10000"/>
            <a:gd name="connsiteY6" fmla="*/ 0 h 10228"/>
            <a:gd name="connsiteX7" fmla="*/ 9599 w 10000"/>
            <a:gd name="connsiteY7" fmla="*/ 0 h 10228"/>
            <a:gd name="connsiteX8" fmla="*/ 9599 w 10000"/>
            <a:gd name="connsiteY8" fmla="*/ 0 h 10228"/>
            <a:gd name="connsiteX9" fmla="*/ 10000 w 10000"/>
            <a:gd name="connsiteY9" fmla="*/ 1383 h 10228"/>
            <a:gd name="connsiteX10" fmla="*/ 10000 w 10000"/>
            <a:gd name="connsiteY10" fmla="*/ 1383 h 10228"/>
            <a:gd name="connsiteX11" fmla="*/ 10000 w 10000"/>
            <a:gd name="connsiteY11" fmla="*/ 1383 h 10228"/>
            <a:gd name="connsiteX12" fmla="*/ 10000 w 10000"/>
            <a:gd name="connsiteY12" fmla="*/ 4839 h 10228"/>
            <a:gd name="connsiteX13" fmla="*/ 10000 w 10000"/>
            <a:gd name="connsiteY13" fmla="*/ 4839 h 10228"/>
            <a:gd name="connsiteX14" fmla="*/ 10000 w 10000"/>
            <a:gd name="connsiteY14" fmla="*/ 6912 h 10228"/>
            <a:gd name="connsiteX15" fmla="*/ 10000 w 10000"/>
            <a:gd name="connsiteY15" fmla="*/ 6912 h 10228"/>
            <a:gd name="connsiteX16" fmla="*/ 10000 w 10000"/>
            <a:gd name="connsiteY16" fmla="*/ 6912 h 10228"/>
            <a:gd name="connsiteX17" fmla="*/ 9599 w 10000"/>
            <a:gd name="connsiteY17" fmla="*/ 8290 h 10228"/>
            <a:gd name="connsiteX18" fmla="*/ 9599 w 10000"/>
            <a:gd name="connsiteY18" fmla="*/ 8290 h 10228"/>
            <a:gd name="connsiteX19" fmla="*/ 9599 w 10000"/>
            <a:gd name="connsiteY19" fmla="*/ 8290 h 10228"/>
            <a:gd name="connsiteX20" fmla="*/ 5665 w 10000"/>
            <a:gd name="connsiteY20" fmla="*/ 8142 h 10228"/>
            <a:gd name="connsiteX21" fmla="*/ 6010 w 10000"/>
            <a:gd name="connsiteY21" fmla="*/ 10134 h 10228"/>
            <a:gd name="connsiteX22" fmla="*/ 4915 w 10000"/>
            <a:gd name="connsiteY22" fmla="*/ 8244 h 10228"/>
            <a:gd name="connsiteX23" fmla="*/ 2732 w 10000"/>
            <a:gd name="connsiteY23" fmla="*/ 8257 h 10228"/>
            <a:gd name="connsiteX24" fmla="*/ 1486 w 10000"/>
            <a:gd name="connsiteY24" fmla="*/ 10228 h 10228"/>
            <a:gd name="connsiteX25" fmla="*/ 1667 w 10000"/>
            <a:gd name="connsiteY25" fmla="*/ 8290 h 10228"/>
            <a:gd name="connsiteX26" fmla="*/ 402 w 10000"/>
            <a:gd name="connsiteY26" fmla="*/ 8290 h 10228"/>
            <a:gd name="connsiteX27" fmla="*/ 402 w 10000"/>
            <a:gd name="connsiteY27" fmla="*/ 8290 h 10228"/>
            <a:gd name="connsiteX28" fmla="*/ 0 w 10000"/>
            <a:gd name="connsiteY28" fmla="*/ 6912 h 10228"/>
            <a:gd name="connsiteX29" fmla="*/ 0 w 10000"/>
            <a:gd name="connsiteY29" fmla="*/ 6912 h 10228"/>
            <a:gd name="connsiteX30" fmla="*/ 0 w 10000"/>
            <a:gd name="connsiteY30" fmla="*/ 6912 h 10228"/>
            <a:gd name="connsiteX31" fmla="*/ 0 w 10000"/>
            <a:gd name="connsiteY31" fmla="*/ 6912 h 10228"/>
            <a:gd name="connsiteX32" fmla="*/ 0 w 10000"/>
            <a:gd name="connsiteY32" fmla="*/ 4839 h 10228"/>
            <a:gd name="connsiteX33" fmla="*/ 0 w 10000"/>
            <a:gd name="connsiteY33" fmla="*/ 4839 h 10228"/>
            <a:gd name="connsiteX34" fmla="*/ 0 w 10000"/>
            <a:gd name="connsiteY34" fmla="*/ 1383 h 10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228">
              <a:moveTo>
                <a:pt x="0" y="1383"/>
              </a:moveTo>
              <a:cubicBezTo>
                <a:pt x="0" y="622"/>
                <a:pt x="181" y="0"/>
                <a:pt x="402" y="0"/>
              </a:cubicBezTo>
              <a:lnTo>
                <a:pt x="402" y="0"/>
              </a:lnTo>
              <a:lnTo>
                <a:pt x="402" y="0"/>
              </a:lnTo>
              <a:lnTo>
                <a:pt x="1667" y="0"/>
              </a:lnTo>
              <a:lnTo>
                <a:pt x="1667" y="0"/>
              </a:lnTo>
              <a:lnTo>
                <a:pt x="4167" y="0"/>
              </a:lnTo>
              <a:lnTo>
                <a:pt x="9599" y="0"/>
              </a:lnTo>
              <a:lnTo>
                <a:pt x="9599" y="0"/>
              </a:lnTo>
              <a:cubicBezTo>
                <a:pt x="9821" y="0"/>
                <a:pt x="10000" y="622"/>
                <a:pt x="10000" y="1383"/>
              </a:cubicBezTo>
              <a:lnTo>
                <a:pt x="10000" y="1383"/>
              </a:lnTo>
              <a:lnTo>
                <a:pt x="10000" y="1383"/>
              </a:lnTo>
              <a:lnTo>
                <a:pt x="10000" y="4839"/>
              </a:lnTo>
              <a:lnTo>
                <a:pt x="10000" y="4839"/>
              </a:lnTo>
              <a:lnTo>
                <a:pt x="10000" y="6912"/>
              </a:lnTo>
              <a:lnTo>
                <a:pt x="10000" y="6912"/>
              </a:lnTo>
              <a:lnTo>
                <a:pt x="10000" y="6912"/>
              </a:lnTo>
              <a:cubicBezTo>
                <a:pt x="10000" y="7674"/>
                <a:pt x="9821" y="8290"/>
                <a:pt x="9599" y="8290"/>
              </a:cubicBezTo>
              <a:lnTo>
                <a:pt x="9599" y="8290"/>
              </a:lnTo>
              <a:lnTo>
                <a:pt x="9599" y="8290"/>
              </a:lnTo>
              <a:lnTo>
                <a:pt x="5665" y="8142"/>
              </a:lnTo>
              <a:lnTo>
                <a:pt x="6010" y="10134"/>
              </a:lnTo>
              <a:lnTo>
                <a:pt x="4915" y="8244"/>
              </a:lnTo>
              <a:lnTo>
                <a:pt x="2732" y="8257"/>
              </a:lnTo>
              <a:cubicBezTo>
                <a:pt x="2355" y="8838"/>
                <a:pt x="1863" y="9647"/>
                <a:pt x="1486" y="10228"/>
              </a:cubicBezTo>
              <a:cubicBezTo>
                <a:pt x="1508" y="9658"/>
                <a:pt x="1645" y="8860"/>
                <a:pt x="1667" y="8290"/>
              </a:cubicBezTo>
              <a:lnTo>
                <a:pt x="402" y="8290"/>
              </a:lnTo>
              <a:lnTo>
                <a:pt x="402" y="8290"/>
              </a:lnTo>
              <a:cubicBezTo>
                <a:pt x="181" y="8290"/>
                <a:pt x="0" y="7674"/>
                <a:pt x="0" y="6912"/>
              </a:cubicBezTo>
              <a:lnTo>
                <a:pt x="0" y="6912"/>
              </a:lnTo>
              <a:lnTo>
                <a:pt x="0" y="6912"/>
              </a:lnTo>
              <a:lnTo>
                <a:pt x="0" y="6912"/>
              </a:lnTo>
              <a:lnTo>
                <a:pt x="0" y="4839"/>
              </a:lnTo>
              <a:lnTo>
                <a:pt x="0" y="4839"/>
              </a:lnTo>
              <a:lnTo>
                <a:pt x="0" y="1383"/>
              </a:lnTo>
              <a:close/>
            </a:path>
          </a:pathLst>
        </a:custGeom>
        <a:solidFill>
          <a:srgbClr val="FFFFFF"/>
        </a:solidFill>
        <a:ln w="9525">
          <a:solidFill>
            <a:srgbClr val="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latin typeface="ＭＳ ゴシック" panose="020B0609070205080204" pitchFamily="49" charset="-128"/>
              <a:ea typeface="ＭＳ ゴシック" panose="020B0609070205080204" pitchFamily="49" charset="-128"/>
              <a:cs typeface="+mn-cs"/>
            </a:rPr>
            <a:t>廃棄物を委託している場合で、委託後の具体的な処理・処分を把握していない場合は、委託先へ確認して記入してください。また、不定期の回収業者等で、住所などの詳細が不明な場合は、わかる範囲で記入してください。</a:t>
          </a:r>
          <a:endParaRPr lang="ja-JP" altLang="ja-JP">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95250</xdr:colOff>
      <xdr:row>30</xdr:row>
      <xdr:rowOff>27213</xdr:rowOff>
    </xdr:from>
    <xdr:to>
      <xdr:col>6</xdr:col>
      <xdr:colOff>40823</xdr:colOff>
      <xdr:row>33</xdr:row>
      <xdr:rowOff>35650</xdr:rowOff>
    </xdr:to>
    <xdr:sp textlink="">
      <xdr:nvSpPr>
        <xdr:cNvPr id="21" name="Freeform 10">
          <a:extLst>
            <a:ext uri="{FF2B5EF4-FFF2-40B4-BE49-F238E27FC236}">
              <a16:creationId xmlns:a16="http://schemas.microsoft.com/office/drawing/2014/main" id="{041883C9-4723-4241-8DAA-F3F1F35B8F32}"/>
            </a:ext>
          </a:extLst>
        </xdr:cNvPr>
        <xdr:cNvSpPr>
          <a:spLocks/>
        </xdr:cNvSpPr>
      </xdr:nvSpPr>
      <xdr:spPr bwMode="auto">
        <a:xfrm>
          <a:off x="1455964" y="4844142"/>
          <a:ext cx="2898323" cy="457472"/>
        </a:xfrm>
        <a:custGeom>
          <a:avLst/>
          <a:gdLst>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559 w 10000"/>
            <a:gd name="connsiteY24" fmla="*/ 6818 h 10000"/>
            <a:gd name="connsiteX25" fmla="*/ 559 w 10000"/>
            <a:gd name="connsiteY25" fmla="*/ 6818 h 10000"/>
            <a:gd name="connsiteX26" fmla="*/ 0 w 10000"/>
            <a:gd name="connsiteY26" fmla="*/ 5682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3977 h 10000"/>
            <a:gd name="connsiteX31" fmla="*/ 0 w 10000"/>
            <a:gd name="connsiteY31" fmla="*/ 3977 h 10000"/>
            <a:gd name="connsiteX32" fmla="*/ 0 w 10000"/>
            <a:gd name="connsiteY32"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559 w 10000"/>
            <a:gd name="connsiteY25" fmla="*/ 6818 h 10000"/>
            <a:gd name="connsiteX26" fmla="*/ 559 w 10000"/>
            <a:gd name="connsiteY26" fmla="*/ 6818 h 10000"/>
            <a:gd name="connsiteX27" fmla="*/ 0 w 10000"/>
            <a:gd name="connsiteY27" fmla="*/ 5682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3977 h 10000"/>
            <a:gd name="connsiteX32" fmla="*/ 0 w 10000"/>
            <a:gd name="connsiteY32" fmla="*/ 3977 h 10000"/>
            <a:gd name="connsiteX33" fmla="*/ 0 w 10000"/>
            <a:gd name="connsiteY33" fmla="*/ 1136 h 10000"/>
            <a:gd name="connsiteX0" fmla="*/ 0 w 10000"/>
            <a:gd name="connsiteY0" fmla="*/ 1136 h 10000"/>
            <a:gd name="connsiteX1" fmla="*/ 559 w 10000"/>
            <a:gd name="connsiteY1" fmla="*/ 0 h 10000"/>
            <a:gd name="connsiteX2" fmla="*/ 559 w 10000"/>
            <a:gd name="connsiteY2" fmla="*/ 0 h 10000"/>
            <a:gd name="connsiteX3" fmla="*/ 559 w 10000"/>
            <a:gd name="connsiteY3" fmla="*/ 0 h 10000"/>
            <a:gd name="connsiteX4" fmla="*/ 5589 w 10000"/>
            <a:gd name="connsiteY4" fmla="*/ 0 h 10000"/>
            <a:gd name="connsiteX5" fmla="*/ 5589 w 10000"/>
            <a:gd name="connsiteY5" fmla="*/ 0 h 10000"/>
            <a:gd name="connsiteX6" fmla="*/ 7983 w 10000"/>
            <a:gd name="connsiteY6" fmla="*/ 0 h 10000"/>
            <a:gd name="connsiteX7" fmla="*/ 9018 w 10000"/>
            <a:gd name="connsiteY7" fmla="*/ 0 h 10000"/>
            <a:gd name="connsiteX8" fmla="*/ 9018 w 10000"/>
            <a:gd name="connsiteY8" fmla="*/ 0 h 10000"/>
            <a:gd name="connsiteX9" fmla="*/ 9578 w 10000"/>
            <a:gd name="connsiteY9" fmla="*/ 1136 h 10000"/>
            <a:gd name="connsiteX10" fmla="*/ 9578 w 10000"/>
            <a:gd name="connsiteY10" fmla="*/ 1136 h 10000"/>
            <a:gd name="connsiteX11" fmla="*/ 9578 w 10000"/>
            <a:gd name="connsiteY11" fmla="*/ 1136 h 10000"/>
            <a:gd name="connsiteX12" fmla="*/ 9578 w 10000"/>
            <a:gd name="connsiteY12" fmla="*/ 3977 h 10000"/>
            <a:gd name="connsiteX13" fmla="*/ 9578 w 10000"/>
            <a:gd name="connsiteY13" fmla="*/ 3977 h 10000"/>
            <a:gd name="connsiteX14" fmla="*/ 9578 w 10000"/>
            <a:gd name="connsiteY14" fmla="*/ 5682 h 10000"/>
            <a:gd name="connsiteX15" fmla="*/ 9578 w 10000"/>
            <a:gd name="connsiteY15" fmla="*/ 5682 h 10000"/>
            <a:gd name="connsiteX16" fmla="*/ 9578 w 10000"/>
            <a:gd name="connsiteY16" fmla="*/ 5682 h 10000"/>
            <a:gd name="connsiteX17" fmla="*/ 9018 w 10000"/>
            <a:gd name="connsiteY17" fmla="*/ 6818 h 10000"/>
            <a:gd name="connsiteX18" fmla="*/ 9018 w 10000"/>
            <a:gd name="connsiteY18" fmla="*/ 6818 h 10000"/>
            <a:gd name="connsiteX19" fmla="*/ 9018 w 10000"/>
            <a:gd name="connsiteY19" fmla="*/ 6818 h 10000"/>
            <a:gd name="connsiteX20" fmla="*/ 7983 w 10000"/>
            <a:gd name="connsiteY20" fmla="*/ 6818 h 10000"/>
            <a:gd name="connsiteX21" fmla="*/ 10000 w 10000"/>
            <a:gd name="connsiteY21" fmla="*/ 10000 h 10000"/>
            <a:gd name="connsiteX22" fmla="*/ 5589 w 10000"/>
            <a:gd name="connsiteY22" fmla="*/ 6818 h 10000"/>
            <a:gd name="connsiteX23" fmla="*/ 4126 w 10000"/>
            <a:gd name="connsiteY23" fmla="*/ 6843 h 10000"/>
            <a:gd name="connsiteX24" fmla="*/ 3587 w 10000"/>
            <a:gd name="connsiteY24" fmla="*/ 6843 h 10000"/>
            <a:gd name="connsiteX25" fmla="*/ 3049 w 10000"/>
            <a:gd name="connsiteY25" fmla="*/ 6843 h 10000"/>
            <a:gd name="connsiteX26" fmla="*/ 559 w 10000"/>
            <a:gd name="connsiteY26" fmla="*/ 6818 h 10000"/>
            <a:gd name="connsiteX27" fmla="*/ 559 w 10000"/>
            <a:gd name="connsiteY27" fmla="*/ 6818 h 10000"/>
            <a:gd name="connsiteX28" fmla="*/ 0 w 10000"/>
            <a:gd name="connsiteY28" fmla="*/ 5682 h 10000"/>
            <a:gd name="connsiteX29" fmla="*/ 0 w 10000"/>
            <a:gd name="connsiteY29" fmla="*/ 5682 h 10000"/>
            <a:gd name="connsiteX30" fmla="*/ 0 w 10000"/>
            <a:gd name="connsiteY30" fmla="*/ 5682 h 10000"/>
            <a:gd name="connsiteX31" fmla="*/ 0 w 10000"/>
            <a:gd name="connsiteY31" fmla="*/ 5682 h 10000"/>
            <a:gd name="connsiteX32" fmla="*/ 0 w 10000"/>
            <a:gd name="connsiteY32" fmla="*/ 3977 h 10000"/>
            <a:gd name="connsiteX33" fmla="*/ 0 w 10000"/>
            <a:gd name="connsiteY33" fmla="*/ 3977 h 10000"/>
            <a:gd name="connsiteX34" fmla="*/ 0 w 10000"/>
            <a:gd name="connsiteY34" fmla="*/ 1136 h 10000"/>
            <a:gd name="connsiteX0" fmla="*/ 0 w 10000"/>
            <a:gd name="connsiteY0" fmla="*/ 1136 h 10265"/>
            <a:gd name="connsiteX1" fmla="*/ 559 w 10000"/>
            <a:gd name="connsiteY1" fmla="*/ 0 h 10265"/>
            <a:gd name="connsiteX2" fmla="*/ 559 w 10000"/>
            <a:gd name="connsiteY2" fmla="*/ 0 h 10265"/>
            <a:gd name="connsiteX3" fmla="*/ 559 w 10000"/>
            <a:gd name="connsiteY3" fmla="*/ 0 h 10265"/>
            <a:gd name="connsiteX4" fmla="*/ 5589 w 10000"/>
            <a:gd name="connsiteY4" fmla="*/ 0 h 10265"/>
            <a:gd name="connsiteX5" fmla="*/ 5589 w 10000"/>
            <a:gd name="connsiteY5" fmla="*/ 0 h 10265"/>
            <a:gd name="connsiteX6" fmla="*/ 7983 w 10000"/>
            <a:gd name="connsiteY6" fmla="*/ 0 h 10265"/>
            <a:gd name="connsiteX7" fmla="*/ 9018 w 10000"/>
            <a:gd name="connsiteY7" fmla="*/ 0 h 10265"/>
            <a:gd name="connsiteX8" fmla="*/ 9018 w 10000"/>
            <a:gd name="connsiteY8" fmla="*/ 0 h 10265"/>
            <a:gd name="connsiteX9" fmla="*/ 9578 w 10000"/>
            <a:gd name="connsiteY9" fmla="*/ 1136 h 10265"/>
            <a:gd name="connsiteX10" fmla="*/ 9578 w 10000"/>
            <a:gd name="connsiteY10" fmla="*/ 1136 h 10265"/>
            <a:gd name="connsiteX11" fmla="*/ 9578 w 10000"/>
            <a:gd name="connsiteY11" fmla="*/ 1136 h 10265"/>
            <a:gd name="connsiteX12" fmla="*/ 9578 w 10000"/>
            <a:gd name="connsiteY12" fmla="*/ 3977 h 10265"/>
            <a:gd name="connsiteX13" fmla="*/ 9578 w 10000"/>
            <a:gd name="connsiteY13" fmla="*/ 3977 h 10265"/>
            <a:gd name="connsiteX14" fmla="*/ 9578 w 10000"/>
            <a:gd name="connsiteY14" fmla="*/ 5682 h 10265"/>
            <a:gd name="connsiteX15" fmla="*/ 9578 w 10000"/>
            <a:gd name="connsiteY15" fmla="*/ 5682 h 10265"/>
            <a:gd name="connsiteX16" fmla="*/ 9578 w 10000"/>
            <a:gd name="connsiteY16" fmla="*/ 5682 h 10265"/>
            <a:gd name="connsiteX17" fmla="*/ 9018 w 10000"/>
            <a:gd name="connsiteY17" fmla="*/ 6818 h 10265"/>
            <a:gd name="connsiteX18" fmla="*/ 9018 w 10000"/>
            <a:gd name="connsiteY18" fmla="*/ 6818 h 10265"/>
            <a:gd name="connsiteX19" fmla="*/ 9018 w 10000"/>
            <a:gd name="connsiteY19" fmla="*/ 6818 h 10265"/>
            <a:gd name="connsiteX20" fmla="*/ 7983 w 10000"/>
            <a:gd name="connsiteY20" fmla="*/ 6818 h 10265"/>
            <a:gd name="connsiteX21" fmla="*/ 10000 w 10000"/>
            <a:gd name="connsiteY21" fmla="*/ 10000 h 10265"/>
            <a:gd name="connsiteX22" fmla="*/ 5589 w 10000"/>
            <a:gd name="connsiteY22" fmla="*/ 6818 h 10265"/>
            <a:gd name="connsiteX23" fmla="*/ 4126 w 10000"/>
            <a:gd name="connsiteY23" fmla="*/ 6843 h 10265"/>
            <a:gd name="connsiteX24" fmla="*/ 5112 w 10000"/>
            <a:gd name="connsiteY24" fmla="*/ 10265 h 10265"/>
            <a:gd name="connsiteX25" fmla="*/ 3049 w 10000"/>
            <a:gd name="connsiteY25" fmla="*/ 6843 h 10265"/>
            <a:gd name="connsiteX26" fmla="*/ 559 w 10000"/>
            <a:gd name="connsiteY26" fmla="*/ 6818 h 10265"/>
            <a:gd name="connsiteX27" fmla="*/ 559 w 10000"/>
            <a:gd name="connsiteY27" fmla="*/ 6818 h 10265"/>
            <a:gd name="connsiteX28" fmla="*/ 0 w 10000"/>
            <a:gd name="connsiteY28" fmla="*/ 5682 h 10265"/>
            <a:gd name="connsiteX29" fmla="*/ 0 w 10000"/>
            <a:gd name="connsiteY29" fmla="*/ 5682 h 10265"/>
            <a:gd name="connsiteX30" fmla="*/ 0 w 10000"/>
            <a:gd name="connsiteY30" fmla="*/ 5682 h 10265"/>
            <a:gd name="connsiteX31" fmla="*/ 0 w 10000"/>
            <a:gd name="connsiteY31" fmla="*/ 5682 h 10265"/>
            <a:gd name="connsiteX32" fmla="*/ 0 w 10000"/>
            <a:gd name="connsiteY32" fmla="*/ 3977 h 10265"/>
            <a:gd name="connsiteX33" fmla="*/ 0 w 10000"/>
            <a:gd name="connsiteY33" fmla="*/ 3977 h 10265"/>
            <a:gd name="connsiteX34" fmla="*/ 0 w 10000"/>
            <a:gd name="connsiteY34" fmla="*/ 1136 h 10265"/>
            <a:gd name="connsiteX0" fmla="*/ 0 w 10000"/>
            <a:gd name="connsiteY0" fmla="*/ 1136 h 10711"/>
            <a:gd name="connsiteX1" fmla="*/ 559 w 10000"/>
            <a:gd name="connsiteY1" fmla="*/ 0 h 10711"/>
            <a:gd name="connsiteX2" fmla="*/ 559 w 10000"/>
            <a:gd name="connsiteY2" fmla="*/ 0 h 10711"/>
            <a:gd name="connsiteX3" fmla="*/ 559 w 10000"/>
            <a:gd name="connsiteY3" fmla="*/ 0 h 10711"/>
            <a:gd name="connsiteX4" fmla="*/ 5589 w 10000"/>
            <a:gd name="connsiteY4" fmla="*/ 0 h 10711"/>
            <a:gd name="connsiteX5" fmla="*/ 5589 w 10000"/>
            <a:gd name="connsiteY5" fmla="*/ 0 h 10711"/>
            <a:gd name="connsiteX6" fmla="*/ 7983 w 10000"/>
            <a:gd name="connsiteY6" fmla="*/ 0 h 10711"/>
            <a:gd name="connsiteX7" fmla="*/ 9018 w 10000"/>
            <a:gd name="connsiteY7" fmla="*/ 0 h 10711"/>
            <a:gd name="connsiteX8" fmla="*/ 9018 w 10000"/>
            <a:gd name="connsiteY8" fmla="*/ 0 h 10711"/>
            <a:gd name="connsiteX9" fmla="*/ 9578 w 10000"/>
            <a:gd name="connsiteY9" fmla="*/ 1136 h 10711"/>
            <a:gd name="connsiteX10" fmla="*/ 9578 w 10000"/>
            <a:gd name="connsiteY10" fmla="*/ 1136 h 10711"/>
            <a:gd name="connsiteX11" fmla="*/ 9578 w 10000"/>
            <a:gd name="connsiteY11" fmla="*/ 1136 h 10711"/>
            <a:gd name="connsiteX12" fmla="*/ 9578 w 10000"/>
            <a:gd name="connsiteY12" fmla="*/ 3977 h 10711"/>
            <a:gd name="connsiteX13" fmla="*/ 9578 w 10000"/>
            <a:gd name="connsiteY13" fmla="*/ 3977 h 10711"/>
            <a:gd name="connsiteX14" fmla="*/ 9578 w 10000"/>
            <a:gd name="connsiteY14" fmla="*/ 5682 h 10711"/>
            <a:gd name="connsiteX15" fmla="*/ 9578 w 10000"/>
            <a:gd name="connsiteY15" fmla="*/ 5682 h 10711"/>
            <a:gd name="connsiteX16" fmla="*/ 9578 w 10000"/>
            <a:gd name="connsiteY16" fmla="*/ 5682 h 10711"/>
            <a:gd name="connsiteX17" fmla="*/ 9018 w 10000"/>
            <a:gd name="connsiteY17" fmla="*/ 6818 h 10711"/>
            <a:gd name="connsiteX18" fmla="*/ 9018 w 10000"/>
            <a:gd name="connsiteY18" fmla="*/ 6818 h 10711"/>
            <a:gd name="connsiteX19" fmla="*/ 9018 w 10000"/>
            <a:gd name="connsiteY19" fmla="*/ 6818 h 10711"/>
            <a:gd name="connsiteX20" fmla="*/ 7983 w 10000"/>
            <a:gd name="connsiteY20" fmla="*/ 6818 h 10711"/>
            <a:gd name="connsiteX21" fmla="*/ 10000 w 10000"/>
            <a:gd name="connsiteY21" fmla="*/ 10000 h 10711"/>
            <a:gd name="connsiteX22" fmla="*/ 5589 w 10000"/>
            <a:gd name="connsiteY22" fmla="*/ 6818 h 10711"/>
            <a:gd name="connsiteX23" fmla="*/ 4126 w 10000"/>
            <a:gd name="connsiteY23" fmla="*/ 6843 h 10711"/>
            <a:gd name="connsiteX24" fmla="*/ 2531 w 10000"/>
            <a:gd name="connsiteY24" fmla="*/ 10711 h 10711"/>
            <a:gd name="connsiteX25" fmla="*/ 3049 w 10000"/>
            <a:gd name="connsiteY25" fmla="*/ 6843 h 10711"/>
            <a:gd name="connsiteX26" fmla="*/ 559 w 10000"/>
            <a:gd name="connsiteY26" fmla="*/ 6818 h 10711"/>
            <a:gd name="connsiteX27" fmla="*/ 559 w 10000"/>
            <a:gd name="connsiteY27" fmla="*/ 6818 h 10711"/>
            <a:gd name="connsiteX28" fmla="*/ 0 w 10000"/>
            <a:gd name="connsiteY28" fmla="*/ 5682 h 10711"/>
            <a:gd name="connsiteX29" fmla="*/ 0 w 10000"/>
            <a:gd name="connsiteY29" fmla="*/ 5682 h 10711"/>
            <a:gd name="connsiteX30" fmla="*/ 0 w 10000"/>
            <a:gd name="connsiteY30" fmla="*/ 5682 h 10711"/>
            <a:gd name="connsiteX31" fmla="*/ 0 w 10000"/>
            <a:gd name="connsiteY31" fmla="*/ 5682 h 10711"/>
            <a:gd name="connsiteX32" fmla="*/ 0 w 10000"/>
            <a:gd name="connsiteY32" fmla="*/ 3977 h 10711"/>
            <a:gd name="connsiteX33" fmla="*/ 0 w 10000"/>
            <a:gd name="connsiteY33" fmla="*/ 3977 h 10711"/>
            <a:gd name="connsiteX34" fmla="*/ 0 w 10000"/>
            <a:gd name="connsiteY34" fmla="*/ 1136 h 10711"/>
            <a:gd name="connsiteX0" fmla="*/ 0 w 9578"/>
            <a:gd name="connsiteY0" fmla="*/ 1136 h 10781"/>
            <a:gd name="connsiteX1" fmla="*/ 559 w 9578"/>
            <a:gd name="connsiteY1" fmla="*/ 0 h 10781"/>
            <a:gd name="connsiteX2" fmla="*/ 559 w 9578"/>
            <a:gd name="connsiteY2" fmla="*/ 0 h 10781"/>
            <a:gd name="connsiteX3" fmla="*/ 559 w 9578"/>
            <a:gd name="connsiteY3" fmla="*/ 0 h 10781"/>
            <a:gd name="connsiteX4" fmla="*/ 5589 w 9578"/>
            <a:gd name="connsiteY4" fmla="*/ 0 h 10781"/>
            <a:gd name="connsiteX5" fmla="*/ 5589 w 9578"/>
            <a:gd name="connsiteY5" fmla="*/ 0 h 10781"/>
            <a:gd name="connsiteX6" fmla="*/ 7983 w 9578"/>
            <a:gd name="connsiteY6" fmla="*/ 0 h 10781"/>
            <a:gd name="connsiteX7" fmla="*/ 9018 w 9578"/>
            <a:gd name="connsiteY7" fmla="*/ 0 h 10781"/>
            <a:gd name="connsiteX8" fmla="*/ 9018 w 9578"/>
            <a:gd name="connsiteY8" fmla="*/ 0 h 10781"/>
            <a:gd name="connsiteX9" fmla="*/ 9578 w 9578"/>
            <a:gd name="connsiteY9" fmla="*/ 1136 h 10781"/>
            <a:gd name="connsiteX10" fmla="*/ 9578 w 9578"/>
            <a:gd name="connsiteY10" fmla="*/ 1136 h 10781"/>
            <a:gd name="connsiteX11" fmla="*/ 9578 w 9578"/>
            <a:gd name="connsiteY11" fmla="*/ 1136 h 10781"/>
            <a:gd name="connsiteX12" fmla="*/ 9578 w 9578"/>
            <a:gd name="connsiteY12" fmla="*/ 3977 h 10781"/>
            <a:gd name="connsiteX13" fmla="*/ 9578 w 9578"/>
            <a:gd name="connsiteY13" fmla="*/ 3977 h 10781"/>
            <a:gd name="connsiteX14" fmla="*/ 9578 w 9578"/>
            <a:gd name="connsiteY14" fmla="*/ 5682 h 10781"/>
            <a:gd name="connsiteX15" fmla="*/ 9578 w 9578"/>
            <a:gd name="connsiteY15" fmla="*/ 5682 h 10781"/>
            <a:gd name="connsiteX16" fmla="*/ 9578 w 9578"/>
            <a:gd name="connsiteY16" fmla="*/ 5682 h 10781"/>
            <a:gd name="connsiteX17" fmla="*/ 9018 w 9578"/>
            <a:gd name="connsiteY17" fmla="*/ 6818 h 10781"/>
            <a:gd name="connsiteX18" fmla="*/ 9018 w 9578"/>
            <a:gd name="connsiteY18" fmla="*/ 6818 h 10781"/>
            <a:gd name="connsiteX19" fmla="*/ 9018 w 9578"/>
            <a:gd name="connsiteY19" fmla="*/ 6818 h 10781"/>
            <a:gd name="connsiteX20" fmla="*/ 7983 w 9578"/>
            <a:gd name="connsiteY20" fmla="*/ 6818 h 10781"/>
            <a:gd name="connsiteX21" fmla="*/ 9516 w 9578"/>
            <a:gd name="connsiteY21" fmla="*/ 10781 h 10781"/>
            <a:gd name="connsiteX22" fmla="*/ 5589 w 9578"/>
            <a:gd name="connsiteY22" fmla="*/ 6818 h 10781"/>
            <a:gd name="connsiteX23" fmla="*/ 4126 w 9578"/>
            <a:gd name="connsiteY23" fmla="*/ 6843 h 10781"/>
            <a:gd name="connsiteX24" fmla="*/ 2531 w 9578"/>
            <a:gd name="connsiteY24" fmla="*/ 10711 h 10781"/>
            <a:gd name="connsiteX25" fmla="*/ 3049 w 9578"/>
            <a:gd name="connsiteY25" fmla="*/ 6843 h 10781"/>
            <a:gd name="connsiteX26" fmla="*/ 559 w 9578"/>
            <a:gd name="connsiteY26" fmla="*/ 6818 h 10781"/>
            <a:gd name="connsiteX27" fmla="*/ 559 w 9578"/>
            <a:gd name="connsiteY27" fmla="*/ 6818 h 10781"/>
            <a:gd name="connsiteX28" fmla="*/ 0 w 9578"/>
            <a:gd name="connsiteY28" fmla="*/ 5682 h 10781"/>
            <a:gd name="connsiteX29" fmla="*/ 0 w 9578"/>
            <a:gd name="connsiteY29" fmla="*/ 5682 h 10781"/>
            <a:gd name="connsiteX30" fmla="*/ 0 w 9578"/>
            <a:gd name="connsiteY30" fmla="*/ 5682 h 10781"/>
            <a:gd name="connsiteX31" fmla="*/ 0 w 9578"/>
            <a:gd name="connsiteY31" fmla="*/ 5682 h 10781"/>
            <a:gd name="connsiteX32" fmla="*/ 0 w 9578"/>
            <a:gd name="connsiteY32" fmla="*/ 3977 h 10781"/>
            <a:gd name="connsiteX33" fmla="*/ 0 w 9578"/>
            <a:gd name="connsiteY33" fmla="*/ 3977 h 10781"/>
            <a:gd name="connsiteX34" fmla="*/ 0 w 9578"/>
            <a:gd name="connsiteY34" fmla="*/ 1136 h 10781"/>
            <a:gd name="connsiteX0" fmla="*/ 0 w 10000"/>
            <a:gd name="connsiteY0" fmla="*/ 1054 h 9935"/>
            <a:gd name="connsiteX1" fmla="*/ 584 w 10000"/>
            <a:gd name="connsiteY1" fmla="*/ 0 h 9935"/>
            <a:gd name="connsiteX2" fmla="*/ 584 w 10000"/>
            <a:gd name="connsiteY2" fmla="*/ 0 h 9935"/>
            <a:gd name="connsiteX3" fmla="*/ 584 w 10000"/>
            <a:gd name="connsiteY3" fmla="*/ 0 h 9935"/>
            <a:gd name="connsiteX4" fmla="*/ 5835 w 10000"/>
            <a:gd name="connsiteY4" fmla="*/ 0 h 9935"/>
            <a:gd name="connsiteX5" fmla="*/ 5835 w 10000"/>
            <a:gd name="connsiteY5" fmla="*/ 0 h 9935"/>
            <a:gd name="connsiteX6" fmla="*/ 8335 w 10000"/>
            <a:gd name="connsiteY6" fmla="*/ 0 h 9935"/>
            <a:gd name="connsiteX7" fmla="*/ 9415 w 10000"/>
            <a:gd name="connsiteY7" fmla="*/ 0 h 9935"/>
            <a:gd name="connsiteX8" fmla="*/ 9415 w 10000"/>
            <a:gd name="connsiteY8" fmla="*/ 0 h 9935"/>
            <a:gd name="connsiteX9" fmla="*/ 10000 w 10000"/>
            <a:gd name="connsiteY9" fmla="*/ 1054 h 9935"/>
            <a:gd name="connsiteX10" fmla="*/ 10000 w 10000"/>
            <a:gd name="connsiteY10" fmla="*/ 1054 h 9935"/>
            <a:gd name="connsiteX11" fmla="*/ 10000 w 10000"/>
            <a:gd name="connsiteY11" fmla="*/ 1054 h 9935"/>
            <a:gd name="connsiteX12" fmla="*/ 10000 w 10000"/>
            <a:gd name="connsiteY12" fmla="*/ 3689 h 9935"/>
            <a:gd name="connsiteX13" fmla="*/ 10000 w 10000"/>
            <a:gd name="connsiteY13" fmla="*/ 3689 h 9935"/>
            <a:gd name="connsiteX14" fmla="*/ 10000 w 10000"/>
            <a:gd name="connsiteY14" fmla="*/ 5270 h 9935"/>
            <a:gd name="connsiteX15" fmla="*/ 10000 w 10000"/>
            <a:gd name="connsiteY15" fmla="*/ 5270 h 9935"/>
            <a:gd name="connsiteX16" fmla="*/ 10000 w 10000"/>
            <a:gd name="connsiteY16" fmla="*/ 5270 h 9935"/>
            <a:gd name="connsiteX17" fmla="*/ 9415 w 10000"/>
            <a:gd name="connsiteY17" fmla="*/ 6324 h 9935"/>
            <a:gd name="connsiteX18" fmla="*/ 9415 w 10000"/>
            <a:gd name="connsiteY18" fmla="*/ 6324 h 9935"/>
            <a:gd name="connsiteX19" fmla="*/ 9415 w 10000"/>
            <a:gd name="connsiteY19" fmla="*/ 6324 h 9935"/>
            <a:gd name="connsiteX20" fmla="*/ 8335 w 10000"/>
            <a:gd name="connsiteY20" fmla="*/ 6324 h 9935"/>
            <a:gd name="connsiteX21" fmla="*/ 9542 w 10000"/>
            <a:gd name="connsiteY21" fmla="*/ 9690 h 9935"/>
            <a:gd name="connsiteX22" fmla="*/ 5835 w 10000"/>
            <a:gd name="connsiteY22" fmla="*/ 6324 h 9935"/>
            <a:gd name="connsiteX23" fmla="*/ 4308 w 10000"/>
            <a:gd name="connsiteY23" fmla="*/ 6347 h 9935"/>
            <a:gd name="connsiteX24" fmla="*/ 2643 w 10000"/>
            <a:gd name="connsiteY24" fmla="*/ 9935 h 9935"/>
            <a:gd name="connsiteX25" fmla="*/ 3183 w 10000"/>
            <a:gd name="connsiteY25" fmla="*/ 6347 h 9935"/>
            <a:gd name="connsiteX26" fmla="*/ 584 w 10000"/>
            <a:gd name="connsiteY26" fmla="*/ 6324 h 9935"/>
            <a:gd name="connsiteX27" fmla="*/ 584 w 10000"/>
            <a:gd name="connsiteY27" fmla="*/ 6324 h 9935"/>
            <a:gd name="connsiteX28" fmla="*/ 0 w 10000"/>
            <a:gd name="connsiteY28" fmla="*/ 5270 h 9935"/>
            <a:gd name="connsiteX29" fmla="*/ 0 w 10000"/>
            <a:gd name="connsiteY29" fmla="*/ 5270 h 9935"/>
            <a:gd name="connsiteX30" fmla="*/ 0 w 10000"/>
            <a:gd name="connsiteY30" fmla="*/ 5270 h 9935"/>
            <a:gd name="connsiteX31" fmla="*/ 0 w 10000"/>
            <a:gd name="connsiteY31" fmla="*/ 5270 h 9935"/>
            <a:gd name="connsiteX32" fmla="*/ 0 w 10000"/>
            <a:gd name="connsiteY32" fmla="*/ 3689 h 9935"/>
            <a:gd name="connsiteX33" fmla="*/ 0 w 10000"/>
            <a:gd name="connsiteY33" fmla="*/ 3689 h 9935"/>
            <a:gd name="connsiteX34" fmla="*/ 0 w 10000"/>
            <a:gd name="connsiteY34" fmla="*/ 1054 h 9935"/>
            <a:gd name="connsiteX0" fmla="*/ 0 w 10000"/>
            <a:gd name="connsiteY0" fmla="*/ 1061 h 10000"/>
            <a:gd name="connsiteX1" fmla="*/ 584 w 10000"/>
            <a:gd name="connsiteY1" fmla="*/ 0 h 10000"/>
            <a:gd name="connsiteX2" fmla="*/ 584 w 10000"/>
            <a:gd name="connsiteY2" fmla="*/ 0 h 10000"/>
            <a:gd name="connsiteX3" fmla="*/ 584 w 10000"/>
            <a:gd name="connsiteY3" fmla="*/ 0 h 10000"/>
            <a:gd name="connsiteX4" fmla="*/ 5835 w 10000"/>
            <a:gd name="connsiteY4" fmla="*/ 0 h 10000"/>
            <a:gd name="connsiteX5" fmla="*/ 5835 w 10000"/>
            <a:gd name="connsiteY5" fmla="*/ 0 h 10000"/>
            <a:gd name="connsiteX6" fmla="*/ 8335 w 10000"/>
            <a:gd name="connsiteY6" fmla="*/ 0 h 10000"/>
            <a:gd name="connsiteX7" fmla="*/ 9415 w 10000"/>
            <a:gd name="connsiteY7" fmla="*/ 0 h 10000"/>
            <a:gd name="connsiteX8" fmla="*/ 9415 w 10000"/>
            <a:gd name="connsiteY8" fmla="*/ 0 h 10000"/>
            <a:gd name="connsiteX9" fmla="*/ 10000 w 10000"/>
            <a:gd name="connsiteY9" fmla="*/ 1061 h 10000"/>
            <a:gd name="connsiteX10" fmla="*/ 10000 w 10000"/>
            <a:gd name="connsiteY10" fmla="*/ 1061 h 10000"/>
            <a:gd name="connsiteX11" fmla="*/ 10000 w 10000"/>
            <a:gd name="connsiteY11" fmla="*/ 1061 h 10000"/>
            <a:gd name="connsiteX12" fmla="*/ 10000 w 10000"/>
            <a:gd name="connsiteY12" fmla="*/ 3713 h 10000"/>
            <a:gd name="connsiteX13" fmla="*/ 10000 w 10000"/>
            <a:gd name="connsiteY13" fmla="*/ 3713 h 10000"/>
            <a:gd name="connsiteX14" fmla="*/ 10000 w 10000"/>
            <a:gd name="connsiteY14" fmla="*/ 5304 h 10000"/>
            <a:gd name="connsiteX15" fmla="*/ 10000 w 10000"/>
            <a:gd name="connsiteY15" fmla="*/ 5304 h 10000"/>
            <a:gd name="connsiteX16" fmla="*/ 10000 w 10000"/>
            <a:gd name="connsiteY16" fmla="*/ 5304 h 10000"/>
            <a:gd name="connsiteX17" fmla="*/ 9415 w 10000"/>
            <a:gd name="connsiteY17" fmla="*/ 6365 h 10000"/>
            <a:gd name="connsiteX18" fmla="*/ 9415 w 10000"/>
            <a:gd name="connsiteY18" fmla="*/ 6365 h 10000"/>
            <a:gd name="connsiteX19" fmla="*/ 9415 w 10000"/>
            <a:gd name="connsiteY19" fmla="*/ 6365 h 10000"/>
            <a:gd name="connsiteX20" fmla="*/ 8335 w 10000"/>
            <a:gd name="connsiteY20" fmla="*/ 6365 h 10000"/>
            <a:gd name="connsiteX21" fmla="*/ 9542 w 10000"/>
            <a:gd name="connsiteY21" fmla="*/ 9753 h 10000"/>
            <a:gd name="connsiteX22" fmla="*/ 6452 w 10000"/>
            <a:gd name="connsiteY22" fmla="*/ 6365 h 10000"/>
            <a:gd name="connsiteX23" fmla="*/ 4308 w 10000"/>
            <a:gd name="connsiteY23" fmla="*/ 6389 h 10000"/>
            <a:gd name="connsiteX24" fmla="*/ 2643 w 10000"/>
            <a:gd name="connsiteY24" fmla="*/ 10000 h 10000"/>
            <a:gd name="connsiteX25" fmla="*/ 3183 w 10000"/>
            <a:gd name="connsiteY25" fmla="*/ 6389 h 10000"/>
            <a:gd name="connsiteX26" fmla="*/ 584 w 10000"/>
            <a:gd name="connsiteY26" fmla="*/ 6365 h 10000"/>
            <a:gd name="connsiteX27" fmla="*/ 584 w 10000"/>
            <a:gd name="connsiteY27" fmla="*/ 6365 h 10000"/>
            <a:gd name="connsiteX28" fmla="*/ 0 w 10000"/>
            <a:gd name="connsiteY28" fmla="*/ 5304 h 10000"/>
            <a:gd name="connsiteX29" fmla="*/ 0 w 10000"/>
            <a:gd name="connsiteY29" fmla="*/ 5304 h 10000"/>
            <a:gd name="connsiteX30" fmla="*/ 0 w 10000"/>
            <a:gd name="connsiteY30" fmla="*/ 5304 h 10000"/>
            <a:gd name="connsiteX31" fmla="*/ 0 w 10000"/>
            <a:gd name="connsiteY31" fmla="*/ 5304 h 10000"/>
            <a:gd name="connsiteX32" fmla="*/ 0 w 10000"/>
            <a:gd name="connsiteY32" fmla="*/ 3713 h 10000"/>
            <a:gd name="connsiteX33" fmla="*/ 0 w 10000"/>
            <a:gd name="connsiteY33" fmla="*/ 3713 h 10000"/>
            <a:gd name="connsiteX34" fmla="*/ 0 w 10000"/>
            <a:gd name="connsiteY34" fmla="*/ 1061 h 10000"/>
            <a:gd name="connsiteX0" fmla="*/ 0 w 10000"/>
            <a:gd name="connsiteY0" fmla="*/ 1061 h 10163"/>
            <a:gd name="connsiteX1" fmla="*/ 584 w 10000"/>
            <a:gd name="connsiteY1" fmla="*/ 0 h 10163"/>
            <a:gd name="connsiteX2" fmla="*/ 584 w 10000"/>
            <a:gd name="connsiteY2" fmla="*/ 0 h 10163"/>
            <a:gd name="connsiteX3" fmla="*/ 584 w 10000"/>
            <a:gd name="connsiteY3" fmla="*/ 0 h 10163"/>
            <a:gd name="connsiteX4" fmla="*/ 5835 w 10000"/>
            <a:gd name="connsiteY4" fmla="*/ 0 h 10163"/>
            <a:gd name="connsiteX5" fmla="*/ 5835 w 10000"/>
            <a:gd name="connsiteY5" fmla="*/ 0 h 10163"/>
            <a:gd name="connsiteX6" fmla="*/ 8335 w 10000"/>
            <a:gd name="connsiteY6" fmla="*/ 0 h 10163"/>
            <a:gd name="connsiteX7" fmla="*/ 9415 w 10000"/>
            <a:gd name="connsiteY7" fmla="*/ 0 h 10163"/>
            <a:gd name="connsiteX8" fmla="*/ 9415 w 10000"/>
            <a:gd name="connsiteY8" fmla="*/ 0 h 10163"/>
            <a:gd name="connsiteX9" fmla="*/ 10000 w 10000"/>
            <a:gd name="connsiteY9" fmla="*/ 1061 h 10163"/>
            <a:gd name="connsiteX10" fmla="*/ 10000 w 10000"/>
            <a:gd name="connsiteY10" fmla="*/ 1061 h 10163"/>
            <a:gd name="connsiteX11" fmla="*/ 10000 w 10000"/>
            <a:gd name="connsiteY11" fmla="*/ 1061 h 10163"/>
            <a:gd name="connsiteX12" fmla="*/ 10000 w 10000"/>
            <a:gd name="connsiteY12" fmla="*/ 3713 h 10163"/>
            <a:gd name="connsiteX13" fmla="*/ 10000 w 10000"/>
            <a:gd name="connsiteY13" fmla="*/ 3713 h 10163"/>
            <a:gd name="connsiteX14" fmla="*/ 10000 w 10000"/>
            <a:gd name="connsiteY14" fmla="*/ 5304 h 10163"/>
            <a:gd name="connsiteX15" fmla="*/ 10000 w 10000"/>
            <a:gd name="connsiteY15" fmla="*/ 5304 h 10163"/>
            <a:gd name="connsiteX16" fmla="*/ 10000 w 10000"/>
            <a:gd name="connsiteY16" fmla="*/ 5304 h 10163"/>
            <a:gd name="connsiteX17" fmla="*/ 9415 w 10000"/>
            <a:gd name="connsiteY17" fmla="*/ 6365 h 10163"/>
            <a:gd name="connsiteX18" fmla="*/ 9415 w 10000"/>
            <a:gd name="connsiteY18" fmla="*/ 6365 h 10163"/>
            <a:gd name="connsiteX19" fmla="*/ 9415 w 10000"/>
            <a:gd name="connsiteY19" fmla="*/ 6365 h 10163"/>
            <a:gd name="connsiteX20" fmla="*/ 8335 w 10000"/>
            <a:gd name="connsiteY20" fmla="*/ 6365 h 10163"/>
            <a:gd name="connsiteX21" fmla="*/ 9471 w 10000"/>
            <a:gd name="connsiteY21" fmla="*/ 10163 h 10163"/>
            <a:gd name="connsiteX22" fmla="*/ 6452 w 10000"/>
            <a:gd name="connsiteY22" fmla="*/ 6365 h 10163"/>
            <a:gd name="connsiteX23" fmla="*/ 4308 w 10000"/>
            <a:gd name="connsiteY23" fmla="*/ 6389 h 10163"/>
            <a:gd name="connsiteX24" fmla="*/ 2643 w 10000"/>
            <a:gd name="connsiteY24" fmla="*/ 10000 h 10163"/>
            <a:gd name="connsiteX25" fmla="*/ 3183 w 10000"/>
            <a:gd name="connsiteY25" fmla="*/ 6389 h 10163"/>
            <a:gd name="connsiteX26" fmla="*/ 584 w 10000"/>
            <a:gd name="connsiteY26" fmla="*/ 6365 h 10163"/>
            <a:gd name="connsiteX27" fmla="*/ 584 w 10000"/>
            <a:gd name="connsiteY27" fmla="*/ 6365 h 10163"/>
            <a:gd name="connsiteX28" fmla="*/ 0 w 10000"/>
            <a:gd name="connsiteY28" fmla="*/ 5304 h 10163"/>
            <a:gd name="connsiteX29" fmla="*/ 0 w 10000"/>
            <a:gd name="connsiteY29" fmla="*/ 5304 h 10163"/>
            <a:gd name="connsiteX30" fmla="*/ 0 w 10000"/>
            <a:gd name="connsiteY30" fmla="*/ 5304 h 10163"/>
            <a:gd name="connsiteX31" fmla="*/ 0 w 10000"/>
            <a:gd name="connsiteY31" fmla="*/ 5304 h 10163"/>
            <a:gd name="connsiteX32" fmla="*/ 0 w 10000"/>
            <a:gd name="connsiteY32" fmla="*/ 3713 h 10163"/>
            <a:gd name="connsiteX33" fmla="*/ 0 w 10000"/>
            <a:gd name="connsiteY33" fmla="*/ 3713 h 10163"/>
            <a:gd name="connsiteX34" fmla="*/ 0 w 10000"/>
            <a:gd name="connsiteY34" fmla="*/ 1061 h 101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10000" h="10163">
              <a:moveTo>
                <a:pt x="0" y="1061"/>
              </a:moveTo>
              <a:cubicBezTo>
                <a:pt x="0" y="477"/>
                <a:pt x="263" y="0"/>
                <a:pt x="584" y="0"/>
              </a:cubicBezTo>
              <a:lnTo>
                <a:pt x="584" y="0"/>
              </a:lnTo>
              <a:lnTo>
                <a:pt x="584" y="0"/>
              </a:lnTo>
              <a:lnTo>
                <a:pt x="5835" y="0"/>
              </a:lnTo>
              <a:lnTo>
                <a:pt x="5835" y="0"/>
              </a:lnTo>
              <a:lnTo>
                <a:pt x="8335" y="0"/>
              </a:lnTo>
              <a:lnTo>
                <a:pt x="9415" y="0"/>
              </a:lnTo>
              <a:lnTo>
                <a:pt x="9415" y="0"/>
              </a:lnTo>
              <a:cubicBezTo>
                <a:pt x="9740" y="0"/>
                <a:pt x="10000" y="477"/>
                <a:pt x="10000" y="1061"/>
              </a:cubicBezTo>
              <a:lnTo>
                <a:pt x="10000" y="1061"/>
              </a:lnTo>
              <a:lnTo>
                <a:pt x="10000" y="1061"/>
              </a:lnTo>
              <a:lnTo>
                <a:pt x="10000" y="3713"/>
              </a:lnTo>
              <a:lnTo>
                <a:pt x="10000" y="3713"/>
              </a:lnTo>
              <a:lnTo>
                <a:pt x="10000" y="5304"/>
              </a:lnTo>
              <a:lnTo>
                <a:pt x="10000" y="5304"/>
              </a:lnTo>
              <a:lnTo>
                <a:pt x="10000" y="5304"/>
              </a:lnTo>
              <a:cubicBezTo>
                <a:pt x="10000" y="5894"/>
                <a:pt x="9740" y="6365"/>
                <a:pt x="9415" y="6365"/>
              </a:cubicBezTo>
              <a:lnTo>
                <a:pt x="9415" y="6365"/>
              </a:lnTo>
              <a:lnTo>
                <a:pt x="9415" y="6365"/>
              </a:lnTo>
              <a:lnTo>
                <a:pt x="8335" y="6365"/>
              </a:lnTo>
              <a:lnTo>
                <a:pt x="9471" y="10163"/>
              </a:lnTo>
              <a:lnTo>
                <a:pt x="6452" y="6365"/>
              </a:lnTo>
              <a:lnTo>
                <a:pt x="4308" y="6389"/>
              </a:lnTo>
              <a:lnTo>
                <a:pt x="2643" y="10000"/>
              </a:lnTo>
              <a:lnTo>
                <a:pt x="3183" y="6389"/>
              </a:lnTo>
              <a:lnTo>
                <a:pt x="584" y="6365"/>
              </a:lnTo>
              <a:lnTo>
                <a:pt x="584" y="6365"/>
              </a:lnTo>
              <a:cubicBezTo>
                <a:pt x="263" y="6365"/>
                <a:pt x="0" y="5894"/>
                <a:pt x="0" y="5304"/>
              </a:cubicBezTo>
              <a:lnTo>
                <a:pt x="0" y="5304"/>
              </a:lnTo>
              <a:lnTo>
                <a:pt x="0" y="5304"/>
              </a:lnTo>
              <a:lnTo>
                <a:pt x="0" y="5304"/>
              </a:lnTo>
              <a:lnTo>
                <a:pt x="0" y="3713"/>
              </a:lnTo>
              <a:lnTo>
                <a:pt x="0" y="3713"/>
              </a:lnTo>
              <a:lnTo>
                <a:pt x="0" y="1061"/>
              </a:lnTo>
              <a:close/>
            </a:path>
          </a:pathLst>
        </a:custGeom>
        <a:solidFill>
          <a:srgbClr val="FFFFFF"/>
        </a:solidFill>
        <a:ln w="9525">
          <a:solidFill>
            <a:sysClr val="windowText" lastClr="000000"/>
          </a:solidFill>
          <a:prstDash val="solid"/>
          <a:round/>
          <a:headEnd/>
          <a:tailEnd/>
        </a:ln>
        <a:effectLst>
          <a:outerShdw dist="50800" dir="2700000" algn="ctr" rotWithShape="0">
            <a:srgbClr val="000000">
              <a:alpha val="40000"/>
            </a:srgbClr>
          </a:outerShdw>
        </a:effectLst>
      </xdr:spPr>
      <xdr:txBody>
        <a:bodyPr lIns="36000" tIns="36000" rIns="36000" bIns="36000" anchor="t" anchorCtr="0"/>
        <a:lstStyle/>
        <a:p>
          <a:r>
            <a:rPr lang="ja-JP" altLang="en-US">
              <a:latin typeface="ＭＳ ゴシック" panose="020B0609070205080204" pitchFamily="49" charset="-128"/>
              <a:ea typeface="ＭＳ ゴシック" panose="020B0609070205080204" pitchFamily="49" charset="-128"/>
            </a:rPr>
            <a:t>「廃棄物分類表」を参照してください。</a:t>
          </a:r>
        </a:p>
      </xdr:txBody>
    </xdr:sp>
    <xdr:clientData/>
  </xdr:twoCellAnchor>
  <xdr:twoCellAnchor>
    <xdr:from>
      <xdr:col>0</xdr:col>
      <xdr:colOff>123824</xdr:colOff>
      <xdr:row>37</xdr:row>
      <xdr:rowOff>66675</xdr:rowOff>
    </xdr:from>
    <xdr:to>
      <xdr:col>0</xdr:col>
      <xdr:colOff>987824</xdr:colOff>
      <xdr:row>37</xdr:row>
      <xdr:rowOff>354675</xdr:rowOff>
    </xdr:to>
    <xdr:sp textlink="">
      <xdr:nvSpPr>
        <xdr:cNvPr id="22" name="AutoShape 14">
          <a:extLst>
            <a:ext uri="{FF2B5EF4-FFF2-40B4-BE49-F238E27FC236}">
              <a16:creationId xmlns:a16="http://schemas.microsoft.com/office/drawing/2014/main" id="{A35F8777-EC49-481B-A978-F6F1C6968E86}"/>
            </a:ext>
          </a:extLst>
        </xdr:cNvPr>
        <xdr:cNvSpPr>
          <a:spLocks noChangeArrowheads="1"/>
        </xdr:cNvSpPr>
      </xdr:nvSpPr>
      <xdr:spPr bwMode="auto">
        <a:xfrm>
          <a:off x="123824" y="61436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記入例：Ａ</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123824</xdr:colOff>
      <xdr:row>38</xdr:row>
      <xdr:rowOff>47625</xdr:rowOff>
    </xdr:from>
    <xdr:to>
      <xdr:col>0</xdr:col>
      <xdr:colOff>987824</xdr:colOff>
      <xdr:row>38</xdr:row>
      <xdr:rowOff>335625</xdr:rowOff>
    </xdr:to>
    <xdr:sp textlink="">
      <xdr:nvSpPr>
        <xdr:cNvPr id="23" name="AutoShape 15">
          <a:extLst>
            <a:ext uri="{FF2B5EF4-FFF2-40B4-BE49-F238E27FC236}">
              <a16:creationId xmlns:a16="http://schemas.microsoft.com/office/drawing/2014/main" id="{0020F67C-A9F0-4847-98EF-3AE4A40C42AE}"/>
            </a:ext>
          </a:extLst>
        </xdr:cNvPr>
        <xdr:cNvSpPr>
          <a:spLocks noChangeArrowheads="1"/>
        </xdr:cNvSpPr>
      </xdr:nvSpPr>
      <xdr:spPr bwMode="auto">
        <a:xfrm>
          <a:off x="123824" y="656272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記入例：Ｂ</a:t>
          </a:r>
        </a:p>
      </xdr:txBody>
    </xdr:sp>
    <xdr:clientData/>
  </xdr:twoCellAnchor>
  <xdr:twoCellAnchor>
    <xdr:from>
      <xdr:col>0</xdr:col>
      <xdr:colOff>123824</xdr:colOff>
      <xdr:row>39</xdr:row>
      <xdr:rowOff>47625</xdr:rowOff>
    </xdr:from>
    <xdr:to>
      <xdr:col>0</xdr:col>
      <xdr:colOff>987824</xdr:colOff>
      <xdr:row>39</xdr:row>
      <xdr:rowOff>335625</xdr:rowOff>
    </xdr:to>
    <xdr:sp textlink="">
      <xdr:nvSpPr>
        <xdr:cNvPr id="24" name="AutoShape 16">
          <a:extLst>
            <a:ext uri="{FF2B5EF4-FFF2-40B4-BE49-F238E27FC236}">
              <a16:creationId xmlns:a16="http://schemas.microsoft.com/office/drawing/2014/main" id="{53AAD65D-351D-4568-A724-D11BD83B3AAA}"/>
            </a:ext>
          </a:extLst>
        </xdr:cNvPr>
        <xdr:cNvSpPr>
          <a:spLocks noChangeArrowheads="1"/>
        </xdr:cNvSpPr>
      </xdr:nvSpPr>
      <xdr:spPr bwMode="auto">
        <a:xfrm>
          <a:off x="123824" y="7000875"/>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記入例：Ｃ</a:t>
          </a:r>
        </a:p>
      </xdr:txBody>
    </xdr:sp>
    <xdr:clientData/>
  </xdr:twoCellAnchor>
  <xdr:twoCellAnchor>
    <xdr:from>
      <xdr:col>0</xdr:col>
      <xdr:colOff>123824</xdr:colOff>
      <xdr:row>40</xdr:row>
      <xdr:rowOff>38099</xdr:rowOff>
    </xdr:from>
    <xdr:to>
      <xdr:col>0</xdr:col>
      <xdr:colOff>987824</xdr:colOff>
      <xdr:row>40</xdr:row>
      <xdr:rowOff>326099</xdr:rowOff>
    </xdr:to>
    <xdr:sp textlink="">
      <xdr:nvSpPr>
        <xdr:cNvPr id="25" name="AutoShape 17">
          <a:extLst>
            <a:ext uri="{FF2B5EF4-FFF2-40B4-BE49-F238E27FC236}">
              <a16:creationId xmlns:a16="http://schemas.microsoft.com/office/drawing/2014/main" id="{5921BB73-A397-45E8-AFCB-8BA685FBC826}"/>
            </a:ext>
          </a:extLst>
        </xdr:cNvPr>
        <xdr:cNvSpPr>
          <a:spLocks noChangeArrowheads="1"/>
        </xdr:cNvSpPr>
      </xdr:nvSpPr>
      <xdr:spPr bwMode="auto">
        <a:xfrm>
          <a:off x="123824" y="742949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記入例：Ｄ</a:t>
          </a:r>
        </a:p>
      </xdr:txBody>
    </xdr:sp>
    <xdr:clientData/>
  </xdr:twoCellAnchor>
  <xdr:twoCellAnchor>
    <xdr:from>
      <xdr:col>0</xdr:col>
      <xdr:colOff>123824</xdr:colOff>
      <xdr:row>41</xdr:row>
      <xdr:rowOff>38100</xdr:rowOff>
    </xdr:from>
    <xdr:to>
      <xdr:col>0</xdr:col>
      <xdr:colOff>987824</xdr:colOff>
      <xdr:row>41</xdr:row>
      <xdr:rowOff>326100</xdr:rowOff>
    </xdr:to>
    <xdr:sp textlink="">
      <xdr:nvSpPr>
        <xdr:cNvPr id="26" name="AutoShape 18">
          <a:extLst>
            <a:ext uri="{FF2B5EF4-FFF2-40B4-BE49-F238E27FC236}">
              <a16:creationId xmlns:a16="http://schemas.microsoft.com/office/drawing/2014/main" id="{23A217D2-A811-4CC5-B914-9E381FCA38FB}"/>
            </a:ext>
          </a:extLst>
        </xdr:cNvPr>
        <xdr:cNvSpPr>
          <a:spLocks noChangeArrowheads="1"/>
        </xdr:cNvSpPr>
      </xdr:nvSpPr>
      <xdr:spPr bwMode="auto">
        <a:xfrm>
          <a:off x="123824" y="7867650"/>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記入例：Ｅ</a:t>
          </a:r>
        </a:p>
      </xdr:txBody>
    </xdr:sp>
    <xdr:clientData/>
  </xdr:twoCellAnchor>
  <xdr:twoCellAnchor>
    <xdr:from>
      <xdr:col>0</xdr:col>
      <xdr:colOff>123824</xdr:colOff>
      <xdr:row>43</xdr:row>
      <xdr:rowOff>95249</xdr:rowOff>
    </xdr:from>
    <xdr:to>
      <xdr:col>0</xdr:col>
      <xdr:colOff>987824</xdr:colOff>
      <xdr:row>43</xdr:row>
      <xdr:rowOff>383249</xdr:rowOff>
    </xdr:to>
    <xdr:sp textlink="">
      <xdr:nvSpPr>
        <xdr:cNvPr id="27" name="AutoShape 92">
          <a:extLst>
            <a:ext uri="{FF2B5EF4-FFF2-40B4-BE49-F238E27FC236}">
              <a16:creationId xmlns:a16="http://schemas.microsoft.com/office/drawing/2014/main" id="{A09FC97D-AAF3-456E-842A-331ADB5AD82B}"/>
            </a:ext>
          </a:extLst>
        </xdr:cNvPr>
        <xdr:cNvSpPr>
          <a:spLocks noChangeArrowheads="1"/>
        </xdr:cNvSpPr>
      </xdr:nvSpPr>
      <xdr:spPr bwMode="auto">
        <a:xfrm>
          <a:off x="123824" y="8801099"/>
          <a:ext cx="864000" cy="288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100" b="0" i="0" strike="noStrike">
              <a:solidFill>
                <a:srgbClr val="000000"/>
              </a:solidFill>
              <a:latin typeface="ＭＳ Ｐゴシック"/>
              <a:ea typeface="ＭＳ Ｐゴシック"/>
            </a:rPr>
            <a:t>記入例：Ｆ</a:t>
          </a:r>
        </a:p>
      </xdr:txBody>
    </xdr:sp>
    <xdr:clientData/>
  </xdr:twoCellAnchor>
  <xdr:twoCellAnchor>
    <xdr:from>
      <xdr:col>41</xdr:col>
      <xdr:colOff>0</xdr:colOff>
      <xdr:row>33</xdr:row>
      <xdr:rowOff>0</xdr:rowOff>
    </xdr:from>
    <xdr:to>
      <xdr:col>41</xdr:col>
      <xdr:colOff>0</xdr:colOff>
      <xdr:row>34</xdr:row>
      <xdr:rowOff>190500</xdr:rowOff>
    </xdr:to>
    <xdr:sp textlink="">
      <xdr:nvSpPr>
        <xdr:cNvPr id="28" name="Text Box 53">
          <a:extLst>
            <a:ext uri="{FF2B5EF4-FFF2-40B4-BE49-F238E27FC236}">
              <a16:creationId xmlns:a16="http://schemas.microsoft.com/office/drawing/2014/main" id="{DB94A387-5282-4D4E-9157-809FEB430324}"/>
            </a:ext>
          </a:extLst>
        </xdr:cNvPr>
        <xdr:cNvSpPr txBox="1">
          <a:spLocks noChangeArrowheads="1"/>
        </xdr:cNvSpPr>
      </xdr:nvSpPr>
      <xdr:spPr bwMode="auto">
        <a:xfrm>
          <a:off x="19050000" y="5295900"/>
          <a:ext cx="0" cy="342900"/>
        </a:xfrm>
        <a:prstGeom prst="rect">
          <a:avLst/>
        </a:prstGeom>
        <a:noFill/>
        <a:ln w="9525">
          <a:noFill/>
          <a:miter lim="800000"/>
          <a:headEnd/>
          <a:tailEnd/>
        </a:ln>
        <a:effectLst/>
      </xdr:spPr>
      <xdr:txBody>
        <a:bodyPr vertOverflow="clip" wrap="square" lIns="36576" tIns="18288" rIns="0" bIns="0" anchor="t" upright="1"/>
        <a:lstStyle/>
        <a:p>
          <a:pPr algn="l" rtl="0">
            <a:defRPr sz="1000"/>
          </a:pPr>
          <a:r>
            <a:rPr lang="ja-JP" altLang="en-US" sz="1300" b="0" i="0" strike="noStrike">
              <a:solidFill>
                <a:srgbClr val="000000"/>
              </a:solidFill>
              <a:latin typeface="ＭＳ ゴシック"/>
              <a:ea typeface="ＭＳ ゴシック"/>
            </a:rPr>
            <a:t>　</a:t>
          </a:r>
          <a:r>
            <a:rPr lang="ja-JP" altLang="en-US" sz="1300" b="0" i="0" strike="noStrike">
              <a:solidFill>
                <a:srgbClr val="000000"/>
              </a:solidFill>
              <a:latin typeface="ＤＦＰ特大ゴシック体"/>
            </a:rPr>
            <a:t>  </a:t>
          </a:r>
          <a:r>
            <a:rPr lang="en-US" altLang="ja-JP" sz="1100" b="1" i="1" strike="noStrike">
              <a:solidFill>
                <a:srgbClr val="000000"/>
              </a:solidFill>
              <a:latin typeface="ＤＦＰ特大ゴシック体"/>
            </a:rPr>
            <a:t>160</a:t>
          </a:r>
          <a:r>
            <a:rPr lang="ja-JP" altLang="en-US" sz="1100" b="1" i="1" strike="noStrike">
              <a:solidFill>
                <a:srgbClr val="000000"/>
              </a:solidFill>
              <a:latin typeface="ＤＦＰ特大ゴシック体"/>
            </a:rPr>
            <a:t>円</a:t>
          </a:r>
        </a:p>
        <a:p>
          <a:pPr algn="l" rtl="0">
            <a:defRPr sz="1000"/>
          </a:pPr>
          <a:r>
            <a:rPr lang="ja-JP" altLang="en-US" sz="1100" b="1" i="1" strike="noStrike">
              <a:solidFill>
                <a:srgbClr val="000000"/>
              </a:solidFill>
              <a:latin typeface="ＤＦＰ特大ゴシック体"/>
            </a:rPr>
            <a:t>     　</a:t>
          </a:r>
          <a:r>
            <a:rPr lang="en-US" altLang="ja-JP" sz="1100" b="1" i="1" strike="noStrike">
              <a:solidFill>
                <a:srgbClr val="000000"/>
              </a:solidFill>
              <a:latin typeface="ＤＦＰ特大ゴシック体"/>
            </a:rPr>
            <a:t>(5</a:t>
          </a:r>
          <a:r>
            <a:rPr lang="ja-JP" altLang="en-US" sz="1100" b="1" i="1" strike="noStrike">
              <a:solidFill>
                <a:srgbClr val="000000"/>
              </a:solidFill>
              <a:latin typeface="ＤＦＰ特大ゴシック体"/>
            </a:rPr>
            <a:t>円</a:t>
          </a:r>
          <a:r>
            <a:rPr lang="en-US" altLang="ja-JP" sz="1100" b="1" i="1" strike="noStrike">
              <a:solidFill>
                <a:srgbClr val="000000"/>
              </a:solidFill>
              <a:latin typeface="ＤＦＰ特大ゴシック体"/>
            </a:rPr>
            <a:t>)</a:t>
          </a:r>
        </a:p>
      </xdr:txBody>
    </xdr:sp>
    <xdr:clientData/>
  </xdr:twoCellAnchor>
  <xdr:twoCellAnchor>
    <xdr:from>
      <xdr:col>35</xdr:col>
      <xdr:colOff>680358</xdr:colOff>
      <xdr:row>24</xdr:row>
      <xdr:rowOff>13608</xdr:rowOff>
    </xdr:from>
    <xdr:to>
      <xdr:col>44</xdr:col>
      <xdr:colOff>3955</xdr:colOff>
      <xdr:row>31</xdr:row>
      <xdr:rowOff>81643</xdr:rowOff>
    </xdr:to>
    <xdr:sp textlink="">
      <xdr:nvSpPr>
        <xdr:cNvPr id="29" name="AutoShape 269">
          <a:extLst>
            <a:ext uri="{FF2B5EF4-FFF2-40B4-BE49-F238E27FC236}">
              <a16:creationId xmlns:a16="http://schemas.microsoft.com/office/drawing/2014/main" id="{1CDAAE5B-DDD2-4CAB-A93F-EE0E9D056EAB}"/>
            </a:ext>
          </a:extLst>
        </xdr:cNvPr>
        <xdr:cNvSpPr>
          <a:spLocks noChangeArrowheads="1"/>
        </xdr:cNvSpPr>
      </xdr:nvSpPr>
      <xdr:spPr bwMode="auto">
        <a:xfrm>
          <a:off x="16587108" y="3850822"/>
          <a:ext cx="5936668" cy="1197428"/>
        </a:xfrm>
        <a:prstGeom prst="wedgeRoundRectCallout">
          <a:avLst>
            <a:gd name="adj1" fmla="val -860"/>
            <a:gd name="adj2" fmla="val 74305"/>
            <a:gd name="adj3" fmla="val 16667"/>
          </a:avLst>
        </a:prstGeom>
        <a:solidFill>
          <a:srgbClr val="FFFFFF"/>
        </a:solidFill>
        <a:ln w="9525">
          <a:solidFill>
            <a:srgbClr val="000000"/>
          </a:solidFill>
          <a:miter lim="800000"/>
          <a:headEnd/>
          <a:tailEnd/>
        </a:ln>
        <a:effectLst>
          <a:outerShdw dist="50800" dir="2700000" algn="ctr" rotWithShape="0">
            <a:srgbClr val="000000">
              <a:alpha val="40000"/>
            </a:srgbClr>
          </a:outerShdw>
        </a:effectLst>
      </xdr:spPr>
      <xdr:txBody>
        <a:bodyPr vertOverflow="clip" wrap="square" lIns="18000" tIns="36000" rIns="18000" bIns="36000" anchor="ctr" anchorCtr="0" upright="1"/>
        <a:lstStyle/>
        <a:p>
          <a:pPr rtl="0"/>
          <a:r>
            <a:rPr lang="ja-JP" altLang="en-US" sz="1100" b="0" i="0">
              <a:effectLst/>
              <a:latin typeface="ＭＳ ゴシック" panose="020B0609070205080204" pitchFamily="49" charset="-128"/>
              <a:ea typeface="ＭＳ ゴシック" panose="020B0609070205080204" pitchFamily="49" charset="-128"/>
              <a:cs typeface="+mn-cs"/>
            </a:rPr>
            <a:t>⑩</a:t>
          </a:r>
          <a:r>
            <a:rPr lang="ja-JP" altLang="ja-JP" sz="1100" b="0" i="0">
              <a:effectLst/>
              <a:latin typeface="ＭＳ ゴシック" panose="020B0609070205080204" pitchFamily="49" charset="-128"/>
              <a:ea typeface="ＭＳ ゴシック" panose="020B0609070205080204" pitchFamily="49" charset="-128"/>
              <a:cs typeface="+mn-cs"/>
            </a:rPr>
            <a:t>の「処理後の処分方法」で１</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リサイクル（売却含む）</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を選択した場合は、再生利用している業者（売却先、譲渡先等）について記入してください。なお、再生利用している業者が不明な場合は記入は不要です。</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２</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埋立処分</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を選択した場合は、最終処分業者について記入して下さい。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7</xdr:col>
      <xdr:colOff>796018</xdr:colOff>
      <xdr:row>1</xdr:row>
      <xdr:rowOff>9525</xdr:rowOff>
    </xdr:to>
    <xdr:sp textlink="">
      <xdr:nvSpPr>
        <xdr:cNvPr id="30" name="Text Box 267">
          <a:extLst>
            <a:ext uri="{FF2B5EF4-FFF2-40B4-BE49-F238E27FC236}">
              <a16:creationId xmlns:a16="http://schemas.microsoft.com/office/drawing/2014/main" id="{149309FA-C367-440A-95A5-F68CD1056C10}"/>
            </a:ext>
          </a:extLst>
        </xdr:cNvPr>
        <xdr:cNvSpPr txBox="1">
          <a:spLocks noChangeArrowheads="1"/>
        </xdr:cNvSpPr>
      </xdr:nvSpPr>
      <xdr:spPr bwMode="auto">
        <a:xfrm>
          <a:off x="0" y="0"/>
          <a:ext cx="5291818" cy="371475"/>
        </a:xfrm>
        <a:prstGeom prst="rect">
          <a:avLst/>
        </a:prstGeom>
        <a:solidFill>
          <a:srgbClr val="FFFFFF"/>
        </a:solidFill>
        <a:ln w="9525">
          <a:solidFill>
            <a:srgbClr val="000000"/>
          </a:solidFill>
          <a:miter lim="800000"/>
          <a:headEnd/>
          <a:tailEnd/>
        </a:ln>
        <a:effectLst>
          <a:outerShdw dist="129515" dir="678596" algn="ctr" rotWithShape="0">
            <a:srgbClr val="808080"/>
          </a:outerShdw>
        </a:effectLst>
      </xdr:spPr>
      <xdr:txBody>
        <a:bodyPr vertOverflow="clip" wrap="square" lIns="45720" tIns="22860" rIns="0" bIns="22860" anchor="ctr" upright="1"/>
        <a:lstStyle/>
        <a:p>
          <a:pPr algn="l" rtl="0">
            <a:defRPr sz="1000"/>
          </a:pPr>
          <a:r>
            <a:rPr lang="ja-JP" altLang="en-US" sz="1800" b="0" i="0" strike="noStrike">
              <a:solidFill>
                <a:srgbClr val="000000"/>
              </a:solidFill>
              <a:latin typeface="HG丸ｺﾞｼｯｸM-PRO"/>
              <a:ea typeface="HG丸ｺﾞｼｯｸM-PRO"/>
            </a:rPr>
            <a:t>産業廃棄物実態調査票（その２）の記入例</a:t>
          </a:r>
        </a:p>
      </xdr:txBody>
    </xdr:sp>
    <xdr:clientData/>
  </xdr:twoCellAnchor>
  <xdr:twoCellAnchor editAs="oneCell">
    <xdr:from>
      <xdr:col>33</xdr:col>
      <xdr:colOff>394926</xdr:colOff>
      <xdr:row>49</xdr:row>
      <xdr:rowOff>146959</xdr:rowOff>
    </xdr:from>
    <xdr:to>
      <xdr:col>34</xdr:col>
      <xdr:colOff>61256</xdr:colOff>
      <xdr:row>52</xdr:row>
      <xdr:rowOff>146959</xdr:rowOff>
    </xdr:to>
    <xdr:pic>
      <xdr:nvPicPr>
        <xdr:cNvPr id="31" name="図 30">
          <a:extLst>
            <a:ext uri="{FF2B5EF4-FFF2-40B4-BE49-F238E27FC236}">
              <a16:creationId xmlns:a16="http://schemas.microsoft.com/office/drawing/2014/main" id="{9F779FAD-B153-4202-BF4C-9DFAA13D22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96651" y="10595884"/>
          <a:ext cx="914105" cy="657225"/>
        </a:xfrm>
        <a:prstGeom prst="rect">
          <a:avLst/>
        </a:prstGeom>
      </xdr:spPr>
    </xdr:pic>
    <xdr:clientData/>
  </xdr:twoCellAnchor>
  <xdr:twoCellAnchor editAs="oneCell">
    <xdr:from>
      <xdr:col>8</xdr:col>
      <xdr:colOff>419664</xdr:colOff>
      <xdr:row>50</xdr:row>
      <xdr:rowOff>10887</xdr:rowOff>
    </xdr:from>
    <xdr:to>
      <xdr:col>17</xdr:col>
      <xdr:colOff>47294</xdr:colOff>
      <xdr:row>56</xdr:row>
      <xdr:rowOff>67154</xdr:rowOff>
    </xdr:to>
    <xdr:pic>
      <xdr:nvPicPr>
        <xdr:cNvPr id="32" name="図 31">
          <a:extLst>
            <a:ext uri="{FF2B5EF4-FFF2-40B4-BE49-F238E27FC236}">
              <a16:creationId xmlns:a16="http://schemas.microsoft.com/office/drawing/2014/main" id="{10729DAA-A2E6-4E80-B090-2028E5CE64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25089" y="10678887"/>
          <a:ext cx="2361305" cy="1275467"/>
        </a:xfrm>
        <a:prstGeom prst="rect">
          <a:avLst/>
        </a:prstGeom>
      </xdr:spPr>
    </xdr:pic>
    <xdr:clientData/>
  </xdr:twoCellAnchor>
  <xdr:twoCellAnchor editAs="oneCell">
    <xdr:from>
      <xdr:col>22</xdr:col>
      <xdr:colOff>11939</xdr:colOff>
      <xdr:row>61</xdr:row>
      <xdr:rowOff>59908</xdr:rowOff>
    </xdr:from>
    <xdr:to>
      <xdr:col>27</xdr:col>
      <xdr:colOff>13608</xdr:colOff>
      <xdr:row>64</xdr:row>
      <xdr:rowOff>97085</xdr:rowOff>
    </xdr:to>
    <xdr:pic>
      <xdr:nvPicPr>
        <xdr:cNvPr id="33" name="図 32">
          <a:extLst>
            <a:ext uri="{FF2B5EF4-FFF2-40B4-BE49-F238E27FC236}">
              <a16:creationId xmlns:a16="http://schemas.microsoft.com/office/drawing/2014/main" id="{5A7E8154-BD6D-4F58-AF0D-9880651EF9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7889" y="12966283"/>
          <a:ext cx="1049419" cy="694402"/>
        </a:xfrm>
        <a:prstGeom prst="rect">
          <a:avLst/>
        </a:prstGeom>
      </xdr:spPr>
    </xdr:pic>
    <xdr:clientData/>
  </xdr:twoCellAnchor>
  <xdr:twoCellAnchor editAs="oneCell">
    <xdr:from>
      <xdr:col>18</xdr:col>
      <xdr:colOff>138001</xdr:colOff>
      <xdr:row>58</xdr:row>
      <xdr:rowOff>40029</xdr:rowOff>
    </xdr:from>
    <xdr:to>
      <xdr:col>24</xdr:col>
      <xdr:colOff>48029</xdr:colOff>
      <xdr:row>62</xdr:row>
      <xdr:rowOff>27216</xdr:rowOff>
    </xdr:to>
    <xdr:pic>
      <xdr:nvPicPr>
        <xdr:cNvPr id="34" name="図 33">
          <a:extLst>
            <a:ext uri="{FF2B5EF4-FFF2-40B4-BE49-F238E27FC236}">
              <a16:creationId xmlns:a16="http://schemas.microsoft.com/office/drawing/2014/main" id="{CE9F1883-D25C-4D3E-81EE-38667A76CF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77126" y="12365379"/>
          <a:ext cx="1595953" cy="787287"/>
        </a:xfrm>
        <a:prstGeom prst="rect">
          <a:avLst/>
        </a:prstGeom>
      </xdr:spPr>
    </xdr:pic>
    <xdr:clientData/>
  </xdr:twoCellAnchor>
  <xdr:twoCellAnchor editAs="oneCell">
    <xdr:from>
      <xdr:col>32</xdr:col>
      <xdr:colOff>1009181</xdr:colOff>
      <xdr:row>67</xdr:row>
      <xdr:rowOff>151930</xdr:rowOff>
    </xdr:from>
    <xdr:to>
      <xdr:col>33</xdr:col>
      <xdr:colOff>174447</xdr:colOff>
      <xdr:row>71</xdr:row>
      <xdr:rowOff>119336</xdr:rowOff>
    </xdr:to>
    <xdr:pic>
      <xdr:nvPicPr>
        <xdr:cNvPr id="35" name="図 34">
          <a:extLst>
            <a:ext uri="{FF2B5EF4-FFF2-40B4-BE49-F238E27FC236}">
              <a16:creationId xmlns:a16="http://schemas.microsoft.com/office/drawing/2014/main" id="{EAD5A88C-E492-4C24-A2B6-D7CBC4D1C5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086881" y="14429905"/>
          <a:ext cx="889291" cy="729406"/>
        </a:xfrm>
        <a:prstGeom prst="rect">
          <a:avLst/>
        </a:prstGeom>
      </xdr:spPr>
    </xdr:pic>
    <xdr:clientData/>
  </xdr:twoCellAnchor>
  <xdr:twoCellAnchor editAs="oneCell">
    <xdr:from>
      <xdr:col>30</xdr:col>
      <xdr:colOff>121146</xdr:colOff>
      <xdr:row>48</xdr:row>
      <xdr:rowOff>52958</xdr:rowOff>
    </xdr:from>
    <xdr:to>
      <xdr:col>33</xdr:col>
      <xdr:colOff>136070</xdr:colOff>
      <xdr:row>54</xdr:row>
      <xdr:rowOff>44704</xdr:rowOff>
    </xdr:to>
    <xdr:pic>
      <xdr:nvPicPr>
        <xdr:cNvPr id="36" name="図 35">
          <a:extLst>
            <a:ext uri="{FF2B5EF4-FFF2-40B4-BE49-F238E27FC236}">
              <a16:creationId xmlns:a16="http://schemas.microsoft.com/office/drawing/2014/main" id="{35AA9B2A-2850-4755-A43F-40FD39E51C9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684496" y="10282808"/>
          <a:ext cx="2253299" cy="1306196"/>
        </a:xfrm>
        <a:prstGeom prst="rect">
          <a:avLst/>
        </a:prstGeom>
      </xdr:spPr>
    </xdr:pic>
    <xdr:clientData/>
  </xdr:twoCellAnchor>
  <xdr:twoCellAnchor editAs="oneCell">
    <xdr:from>
      <xdr:col>31</xdr:col>
      <xdr:colOff>180104</xdr:colOff>
      <xdr:row>58</xdr:row>
      <xdr:rowOff>9527</xdr:rowOff>
    </xdr:from>
    <xdr:to>
      <xdr:col>33</xdr:col>
      <xdr:colOff>654080</xdr:colOff>
      <xdr:row>61</xdr:row>
      <xdr:rowOff>59548</xdr:rowOff>
    </xdr:to>
    <xdr:pic>
      <xdr:nvPicPr>
        <xdr:cNvPr id="37" name="図 36">
          <a:extLst>
            <a:ext uri="{FF2B5EF4-FFF2-40B4-BE49-F238E27FC236}">
              <a16:creationId xmlns:a16="http://schemas.microsoft.com/office/drawing/2014/main" id="{8EBBE267-471F-44FB-AC12-4AA25CEA16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00629" y="12334877"/>
          <a:ext cx="2455176" cy="631046"/>
        </a:xfrm>
        <a:prstGeom prst="rect">
          <a:avLst/>
        </a:prstGeom>
      </xdr:spPr>
    </xdr:pic>
    <xdr:clientData/>
  </xdr:twoCellAnchor>
  <xdr:twoCellAnchor editAs="oneCell">
    <xdr:from>
      <xdr:col>34</xdr:col>
      <xdr:colOff>476249</xdr:colOff>
      <xdr:row>49</xdr:row>
      <xdr:rowOff>43297</xdr:rowOff>
    </xdr:from>
    <xdr:to>
      <xdr:col>35</xdr:col>
      <xdr:colOff>762001</xdr:colOff>
      <xdr:row>52</xdr:row>
      <xdr:rowOff>180431</xdr:rowOff>
    </xdr:to>
    <xdr:pic>
      <xdr:nvPicPr>
        <xdr:cNvPr id="38" name="図 37">
          <a:extLst>
            <a:ext uri="{FF2B5EF4-FFF2-40B4-BE49-F238E27FC236}">
              <a16:creationId xmlns:a16="http://schemas.microsoft.com/office/drawing/2014/main" id="{D19544A5-1A80-4127-BD65-6A8259B39E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525749" y="10492222"/>
          <a:ext cx="1171577" cy="794359"/>
        </a:xfrm>
        <a:prstGeom prst="rect">
          <a:avLst/>
        </a:prstGeom>
      </xdr:spPr>
    </xdr:pic>
    <xdr:clientData/>
  </xdr:twoCellAnchor>
  <xdr:twoCellAnchor editAs="oneCell">
    <xdr:from>
      <xdr:col>28</xdr:col>
      <xdr:colOff>149675</xdr:colOff>
      <xdr:row>58</xdr:row>
      <xdr:rowOff>67718</xdr:rowOff>
    </xdr:from>
    <xdr:to>
      <xdr:col>30</xdr:col>
      <xdr:colOff>244926</xdr:colOff>
      <xdr:row>60</xdr:row>
      <xdr:rowOff>203789</xdr:rowOff>
    </xdr:to>
    <xdr:pic>
      <xdr:nvPicPr>
        <xdr:cNvPr id="39" name="図 38">
          <a:extLst>
            <a:ext uri="{FF2B5EF4-FFF2-40B4-BE49-F238E27FC236}">
              <a16:creationId xmlns:a16="http://schemas.microsoft.com/office/drawing/2014/main" id="{2AC6C355-BD28-4581-9687-079FA1E9E27A}"/>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174" t="30665" r="24044" b="31276"/>
        <a:stretch/>
      </xdr:blipFill>
      <xdr:spPr>
        <a:xfrm>
          <a:off x="10912925" y="12393068"/>
          <a:ext cx="895351" cy="498021"/>
        </a:xfrm>
        <a:prstGeom prst="rect">
          <a:avLst/>
        </a:prstGeom>
      </xdr:spPr>
    </xdr:pic>
    <xdr:clientData/>
  </xdr:twoCellAnchor>
  <xdr:twoCellAnchor editAs="oneCell">
    <xdr:from>
      <xdr:col>28</xdr:col>
      <xdr:colOff>149676</xdr:colOff>
      <xdr:row>63</xdr:row>
      <xdr:rowOff>130947</xdr:rowOff>
    </xdr:from>
    <xdr:to>
      <xdr:col>30</xdr:col>
      <xdr:colOff>212489</xdr:colOff>
      <xdr:row>65</xdr:row>
      <xdr:rowOff>120210</xdr:rowOff>
    </xdr:to>
    <xdr:pic>
      <xdr:nvPicPr>
        <xdr:cNvPr id="40" name="図 39">
          <a:extLst>
            <a:ext uri="{FF2B5EF4-FFF2-40B4-BE49-F238E27FC236}">
              <a16:creationId xmlns:a16="http://schemas.microsoft.com/office/drawing/2014/main" id="{C6AAC3CF-68CF-45DD-BE76-562953D3466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912926" y="13475472"/>
          <a:ext cx="862913" cy="446463"/>
        </a:xfrm>
        <a:prstGeom prst="rect">
          <a:avLst/>
        </a:prstGeom>
      </xdr:spPr>
    </xdr:pic>
    <xdr:clientData/>
  </xdr:twoCellAnchor>
  <xdr:twoCellAnchor editAs="oneCell">
    <xdr:from>
      <xdr:col>30</xdr:col>
      <xdr:colOff>163285</xdr:colOff>
      <xdr:row>67</xdr:row>
      <xdr:rowOff>235405</xdr:rowOff>
    </xdr:from>
    <xdr:to>
      <xdr:col>32</xdr:col>
      <xdr:colOff>483452</xdr:colOff>
      <xdr:row>71</xdr:row>
      <xdr:rowOff>95858</xdr:rowOff>
    </xdr:to>
    <xdr:pic>
      <xdr:nvPicPr>
        <xdr:cNvPr id="41" name="図 40">
          <a:extLst>
            <a:ext uri="{FF2B5EF4-FFF2-40B4-BE49-F238E27FC236}">
              <a16:creationId xmlns:a16="http://schemas.microsoft.com/office/drawing/2014/main" id="{4DE8A50E-B6B2-4A19-BD0E-86F27DB570E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726635" y="14513380"/>
          <a:ext cx="834517" cy="622453"/>
        </a:xfrm>
        <a:prstGeom prst="rect">
          <a:avLst/>
        </a:prstGeom>
      </xdr:spPr>
    </xdr:pic>
    <xdr:clientData/>
  </xdr:twoCellAnchor>
  <xdr:twoCellAnchor editAs="oneCell">
    <xdr:from>
      <xdr:col>33</xdr:col>
      <xdr:colOff>449034</xdr:colOff>
      <xdr:row>67</xdr:row>
      <xdr:rowOff>151040</xdr:rowOff>
    </xdr:from>
    <xdr:to>
      <xdr:col>35</xdr:col>
      <xdr:colOff>748736</xdr:colOff>
      <xdr:row>71</xdr:row>
      <xdr:rowOff>67392</xdr:rowOff>
    </xdr:to>
    <xdr:pic>
      <xdr:nvPicPr>
        <xdr:cNvPr id="42" name="図 41">
          <a:extLst>
            <a:ext uri="{FF2B5EF4-FFF2-40B4-BE49-F238E27FC236}">
              <a16:creationId xmlns:a16="http://schemas.microsoft.com/office/drawing/2014/main" id="{BA953835-1FA5-4224-B9F2-05FB73F18F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50759" y="14429015"/>
          <a:ext cx="2433302" cy="678352"/>
        </a:xfrm>
        <a:prstGeom prst="rect">
          <a:avLst/>
        </a:prstGeom>
      </xdr:spPr>
    </xdr:pic>
    <xdr:clientData/>
  </xdr:twoCellAnchor>
  <xdr:twoCellAnchor editAs="oneCell">
    <xdr:from>
      <xdr:col>37</xdr:col>
      <xdr:colOff>108856</xdr:colOff>
      <xdr:row>49</xdr:row>
      <xdr:rowOff>214993</xdr:rowOff>
    </xdr:from>
    <xdr:to>
      <xdr:col>39</xdr:col>
      <xdr:colOff>299357</xdr:colOff>
      <xdr:row>52</xdr:row>
      <xdr:rowOff>65315</xdr:rowOff>
    </xdr:to>
    <xdr:pic>
      <xdr:nvPicPr>
        <xdr:cNvPr id="43" name="図 42">
          <a:extLst>
            <a:ext uri="{FF2B5EF4-FFF2-40B4-BE49-F238E27FC236}">
              <a16:creationId xmlns:a16="http://schemas.microsoft.com/office/drawing/2014/main" id="{E12CC248-32DC-4C63-9771-42A170732667}"/>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4174" t="30665" r="24044" b="31276"/>
        <a:stretch/>
      </xdr:blipFill>
      <xdr:spPr>
        <a:xfrm>
          <a:off x="17282431" y="10663918"/>
          <a:ext cx="895351" cy="507547"/>
        </a:xfrm>
        <a:prstGeom prst="rect">
          <a:avLst/>
        </a:prstGeom>
      </xdr:spPr>
    </xdr:pic>
    <xdr:clientData/>
  </xdr:twoCellAnchor>
  <xdr:twoCellAnchor editAs="oneCell">
    <xdr:from>
      <xdr:col>40</xdr:col>
      <xdr:colOff>4490</xdr:colOff>
      <xdr:row>58</xdr:row>
      <xdr:rowOff>78924</xdr:rowOff>
    </xdr:from>
    <xdr:to>
      <xdr:col>43</xdr:col>
      <xdr:colOff>372542</xdr:colOff>
      <xdr:row>62</xdr:row>
      <xdr:rowOff>169225</xdr:rowOff>
    </xdr:to>
    <xdr:pic>
      <xdr:nvPicPr>
        <xdr:cNvPr id="44" name="図 43">
          <a:extLst>
            <a:ext uri="{FF2B5EF4-FFF2-40B4-BE49-F238E27FC236}">
              <a16:creationId xmlns:a16="http://schemas.microsoft.com/office/drawing/2014/main" id="{69502B37-97C1-481D-AB90-CC19EF1544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549665" y="12404274"/>
          <a:ext cx="3482727" cy="890401"/>
        </a:xfrm>
        <a:prstGeom prst="rect">
          <a:avLst/>
        </a:prstGeom>
      </xdr:spPr>
    </xdr:pic>
    <xdr:clientData/>
  </xdr:twoCellAnchor>
  <xdr:twoCellAnchor editAs="oneCell">
    <xdr:from>
      <xdr:col>28</xdr:col>
      <xdr:colOff>136069</xdr:colOff>
      <xdr:row>49</xdr:row>
      <xdr:rowOff>159202</xdr:rowOff>
    </xdr:from>
    <xdr:to>
      <xdr:col>30</xdr:col>
      <xdr:colOff>231320</xdr:colOff>
      <xdr:row>52</xdr:row>
      <xdr:rowOff>19050</xdr:rowOff>
    </xdr:to>
    <xdr:pic>
      <xdr:nvPicPr>
        <xdr:cNvPr id="45" name="図 44">
          <a:extLst>
            <a:ext uri="{FF2B5EF4-FFF2-40B4-BE49-F238E27FC236}">
              <a16:creationId xmlns:a16="http://schemas.microsoft.com/office/drawing/2014/main" id="{940A2D91-CAD5-4D7E-946D-549841BEF1B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4174" t="30665" r="24044" b="31276"/>
        <a:stretch/>
      </xdr:blipFill>
      <xdr:spPr>
        <a:xfrm>
          <a:off x="10899319" y="10608127"/>
          <a:ext cx="895351" cy="517073"/>
        </a:xfrm>
        <a:prstGeom prst="rect">
          <a:avLst/>
        </a:prstGeom>
      </xdr:spPr>
    </xdr:pic>
    <xdr:clientData/>
  </xdr:twoCellAnchor>
  <xdr:twoCellAnchor editAs="oneCell">
    <xdr:from>
      <xdr:col>33</xdr:col>
      <xdr:colOff>770162</xdr:colOff>
      <xdr:row>62</xdr:row>
      <xdr:rowOff>132150</xdr:rowOff>
    </xdr:from>
    <xdr:to>
      <xdr:col>34</xdr:col>
      <xdr:colOff>783770</xdr:colOff>
      <xdr:row>65</xdr:row>
      <xdr:rowOff>184184</xdr:rowOff>
    </xdr:to>
    <xdr:pic>
      <xdr:nvPicPr>
        <xdr:cNvPr id="46" name="図 45">
          <a:extLst>
            <a:ext uri="{FF2B5EF4-FFF2-40B4-BE49-F238E27FC236}">
              <a16:creationId xmlns:a16="http://schemas.microsoft.com/office/drawing/2014/main" id="{7401263B-6685-499C-9134-5864265A4F0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571887" y="13257600"/>
          <a:ext cx="1261383" cy="728309"/>
        </a:xfrm>
        <a:prstGeom prst="rect">
          <a:avLst/>
        </a:prstGeom>
      </xdr:spPr>
    </xdr:pic>
    <xdr:clientData/>
  </xdr:twoCellAnchor>
  <xdr:twoCellAnchor>
    <xdr:from>
      <xdr:col>7</xdr:col>
      <xdr:colOff>340177</xdr:colOff>
      <xdr:row>54</xdr:row>
      <xdr:rowOff>201388</xdr:rowOff>
    </xdr:from>
    <xdr:to>
      <xdr:col>8</xdr:col>
      <xdr:colOff>231319</xdr:colOff>
      <xdr:row>56</xdr:row>
      <xdr:rowOff>65316</xdr:rowOff>
    </xdr:to>
    <xdr:sp textlink="">
      <xdr:nvSpPr>
        <xdr:cNvPr id="47" name="矢印: 右 46">
          <a:extLst>
            <a:ext uri="{FF2B5EF4-FFF2-40B4-BE49-F238E27FC236}">
              <a16:creationId xmlns:a16="http://schemas.microsoft.com/office/drawing/2014/main" id="{F5D73D82-D6CC-429E-878F-049CB32A27CF}"/>
            </a:ext>
          </a:extLst>
        </xdr:cNvPr>
        <xdr:cNvSpPr/>
      </xdr:nvSpPr>
      <xdr:spPr>
        <a:xfrm rot="20616866">
          <a:off x="4835977" y="11745688"/>
          <a:ext cx="700767" cy="20682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329291</xdr:colOff>
      <xdr:row>58</xdr:row>
      <xdr:rowOff>176891</xdr:rowOff>
    </xdr:from>
    <xdr:to>
      <xdr:col>8</xdr:col>
      <xdr:colOff>220433</xdr:colOff>
      <xdr:row>59</xdr:row>
      <xdr:rowOff>108855</xdr:rowOff>
    </xdr:to>
    <xdr:sp textlink="">
      <xdr:nvSpPr>
        <xdr:cNvPr id="48" name="矢印: 右 47">
          <a:extLst>
            <a:ext uri="{FF2B5EF4-FFF2-40B4-BE49-F238E27FC236}">
              <a16:creationId xmlns:a16="http://schemas.microsoft.com/office/drawing/2014/main" id="{561D3ABA-CD95-4827-B78F-8DDD36C83888}"/>
            </a:ext>
          </a:extLst>
        </xdr:cNvPr>
        <xdr:cNvSpPr/>
      </xdr:nvSpPr>
      <xdr:spPr>
        <a:xfrm rot="1271313">
          <a:off x="4825091" y="12502241"/>
          <a:ext cx="700767" cy="17008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431488</xdr:colOff>
      <xdr:row>57</xdr:row>
      <xdr:rowOff>119745</xdr:rowOff>
    </xdr:from>
    <xdr:to>
      <xdr:col>17</xdr:col>
      <xdr:colOff>35471</xdr:colOff>
      <xdr:row>66</xdr:row>
      <xdr:rowOff>19106</xdr:rowOff>
    </xdr:to>
    <xdr:pic>
      <xdr:nvPicPr>
        <xdr:cNvPr id="49" name="図 48">
          <a:extLst>
            <a:ext uri="{FF2B5EF4-FFF2-40B4-BE49-F238E27FC236}">
              <a16:creationId xmlns:a16="http://schemas.microsoft.com/office/drawing/2014/main" id="{6121E69E-90C5-41BE-994C-4DF0EBE5BE5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736913" y="12226020"/>
          <a:ext cx="2337658" cy="1832936"/>
        </a:xfrm>
        <a:prstGeom prst="rect">
          <a:avLst/>
        </a:prstGeom>
      </xdr:spPr>
    </xdr:pic>
    <xdr:clientData/>
  </xdr:twoCellAnchor>
  <xdr:twoCellAnchor editAs="oneCell">
    <xdr:from>
      <xdr:col>39</xdr:col>
      <xdr:colOff>576707</xdr:colOff>
      <xdr:row>49</xdr:row>
      <xdr:rowOff>15362</xdr:rowOff>
    </xdr:from>
    <xdr:to>
      <xdr:col>41</xdr:col>
      <xdr:colOff>535735</xdr:colOff>
      <xdr:row>57</xdr:row>
      <xdr:rowOff>107759</xdr:rowOff>
    </xdr:to>
    <xdr:pic>
      <xdr:nvPicPr>
        <xdr:cNvPr id="50" name="図 49">
          <a:extLst>
            <a:ext uri="{FF2B5EF4-FFF2-40B4-BE49-F238E27FC236}">
              <a16:creationId xmlns:a16="http://schemas.microsoft.com/office/drawing/2014/main" id="{6B31BA4E-EC44-40BE-A056-72184FC4645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94580">
          <a:off x="18455132" y="10464287"/>
          <a:ext cx="1130603" cy="1749747"/>
        </a:xfrm>
        <a:prstGeom prst="rect">
          <a:avLst/>
        </a:prstGeom>
      </xdr:spPr>
    </xdr:pic>
    <xdr:clientData/>
  </xdr:twoCellAnchor>
  <xdr:twoCellAnchor editAs="oneCell">
    <xdr:from>
      <xdr:col>41</xdr:col>
      <xdr:colOff>380999</xdr:colOff>
      <xdr:row>51</xdr:row>
      <xdr:rowOff>142599</xdr:rowOff>
    </xdr:from>
    <xdr:to>
      <xdr:col>41</xdr:col>
      <xdr:colOff>1569178</xdr:colOff>
      <xdr:row>55</xdr:row>
      <xdr:rowOff>106136</xdr:rowOff>
    </xdr:to>
    <xdr:pic>
      <xdr:nvPicPr>
        <xdr:cNvPr id="51" name="図 50">
          <a:extLst>
            <a:ext uri="{FF2B5EF4-FFF2-40B4-BE49-F238E27FC236}">
              <a16:creationId xmlns:a16="http://schemas.microsoft.com/office/drawing/2014/main" id="{07E7A465-F55A-480A-8B1A-EFB947001C2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9430999" y="11029674"/>
          <a:ext cx="1188179" cy="839837"/>
        </a:xfrm>
        <a:prstGeom prst="rect">
          <a:avLst/>
        </a:prstGeom>
      </xdr:spPr>
    </xdr:pic>
    <xdr:clientData/>
  </xdr:twoCellAnchor>
  <xdr:twoCellAnchor editAs="oneCell">
    <xdr:from>
      <xdr:col>2</xdr:col>
      <xdr:colOff>1415143</xdr:colOff>
      <xdr:row>51</xdr:row>
      <xdr:rowOff>139213</xdr:rowOff>
    </xdr:from>
    <xdr:to>
      <xdr:col>4</xdr:col>
      <xdr:colOff>140536</xdr:colOff>
      <xdr:row>57</xdr:row>
      <xdr:rowOff>23297</xdr:rowOff>
    </xdr:to>
    <xdr:pic>
      <xdr:nvPicPr>
        <xdr:cNvPr id="52" name="図 51">
          <a:extLst>
            <a:ext uri="{FF2B5EF4-FFF2-40B4-BE49-F238E27FC236}">
              <a16:creationId xmlns:a16="http://schemas.microsoft.com/office/drawing/2014/main" id="{858EF276-38A8-4669-BCEB-D7F7A927036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777218" y="11026288"/>
          <a:ext cx="1259043" cy="1103284"/>
        </a:xfrm>
        <a:prstGeom prst="rect">
          <a:avLst/>
        </a:prstGeom>
      </xdr:spPr>
    </xdr:pic>
    <xdr:clientData/>
  </xdr:twoCellAnchor>
  <xdr:twoCellAnchor editAs="oneCell">
    <xdr:from>
      <xdr:col>2</xdr:col>
      <xdr:colOff>884754</xdr:colOff>
      <xdr:row>57</xdr:row>
      <xdr:rowOff>149681</xdr:rowOff>
    </xdr:from>
    <xdr:to>
      <xdr:col>2</xdr:col>
      <xdr:colOff>2013858</xdr:colOff>
      <xdr:row>62</xdr:row>
      <xdr:rowOff>13610</xdr:rowOff>
    </xdr:to>
    <xdr:pic>
      <xdr:nvPicPr>
        <xdr:cNvPr id="53" name="図 52">
          <a:extLst>
            <a:ext uri="{FF2B5EF4-FFF2-40B4-BE49-F238E27FC236}">
              <a16:creationId xmlns:a16="http://schemas.microsoft.com/office/drawing/2014/main" id="{0F54DA3A-4256-443B-9381-9EAD5FAE9049}"/>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24874" t="28338" r="25339" b="28666"/>
        <a:stretch/>
      </xdr:blipFill>
      <xdr:spPr>
        <a:xfrm>
          <a:off x="2246829" y="12255956"/>
          <a:ext cx="1129104" cy="883104"/>
        </a:xfrm>
        <a:prstGeom prst="rect">
          <a:avLst/>
        </a:prstGeom>
      </xdr:spPr>
    </xdr:pic>
    <xdr:clientData/>
  </xdr:twoCellAnchor>
  <xdr:twoCellAnchor editAs="oneCell">
    <xdr:from>
      <xdr:col>2</xdr:col>
      <xdr:colOff>1361358</xdr:colOff>
      <xdr:row>69</xdr:row>
      <xdr:rowOff>5267</xdr:rowOff>
    </xdr:from>
    <xdr:to>
      <xdr:col>2</xdr:col>
      <xdr:colOff>2013858</xdr:colOff>
      <xdr:row>72</xdr:row>
      <xdr:rowOff>68463</xdr:rowOff>
    </xdr:to>
    <xdr:pic>
      <xdr:nvPicPr>
        <xdr:cNvPr id="54" name="図 53">
          <a:extLst>
            <a:ext uri="{FF2B5EF4-FFF2-40B4-BE49-F238E27FC236}">
              <a16:creationId xmlns:a16="http://schemas.microsoft.com/office/drawing/2014/main" id="{4E0293A3-B4E2-4077-9F61-0B1542FE0B5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23433" y="14673767"/>
          <a:ext cx="652500" cy="587071"/>
        </a:xfrm>
        <a:prstGeom prst="rect">
          <a:avLst/>
        </a:prstGeom>
      </xdr:spPr>
    </xdr:pic>
    <xdr:clientData/>
  </xdr:twoCellAnchor>
  <xdr:twoCellAnchor editAs="oneCell">
    <xdr:from>
      <xdr:col>2</xdr:col>
      <xdr:colOff>2054678</xdr:colOff>
      <xdr:row>67</xdr:row>
      <xdr:rowOff>228555</xdr:rowOff>
    </xdr:from>
    <xdr:to>
      <xdr:col>5</xdr:col>
      <xdr:colOff>51476</xdr:colOff>
      <xdr:row>71</xdr:row>
      <xdr:rowOff>128003</xdr:rowOff>
    </xdr:to>
    <xdr:pic>
      <xdr:nvPicPr>
        <xdr:cNvPr id="55" name="図 54">
          <a:extLst>
            <a:ext uri="{FF2B5EF4-FFF2-40B4-BE49-F238E27FC236}">
              <a16:creationId xmlns:a16="http://schemas.microsoft.com/office/drawing/2014/main" id="{A9845083-8ADF-4F05-ACED-ABDB3214BF5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16753" y="14506530"/>
          <a:ext cx="730473" cy="661448"/>
        </a:xfrm>
        <a:prstGeom prst="rect">
          <a:avLst/>
        </a:prstGeom>
      </xdr:spPr>
    </xdr:pic>
    <xdr:clientData/>
  </xdr:twoCellAnchor>
  <xdr:twoCellAnchor editAs="oneCell">
    <xdr:from>
      <xdr:col>2</xdr:col>
      <xdr:colOff>2091659</xdr:colOff>
      <xdr:row>57</xdr:row>
      <xdr:rowOff>136074</xdr:rowOff>
    </xdr:from>
    <xdr:to>
      <xdr:col>7</xdr:col>
      <xdr:colOff>78578</xdr:colOff>
      <xdr:row>62</xdr:row>
      <xdr:rowOff>24694</xdr:rowOff>
    </xdr:to>
    <xdr:pic>
      <xdr:nvPicPr>
        <xdr:cNvPr id="56" name="図 55">
          <a:extLst>
            <a:ext uri="{FF2B5EF4-FFF2-40B4-BE49-F238E27FC236}">
              <a16:creationId xmlns:a16="http://schemas.microsoft.com/office/drawing/2014/main" id="{F6ED2EB2-160F-4828-87D5-34249B3483E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453734" y="12242349"/>
          <a:ext cx="1120644" cy="907795"/>
        </a:xfrm>
        <a:prstGeom prst="rect">
          <a:avLst/>
        </a:prstGeom>
      </xdr:spPr>
    </xdr:pic>
    <xdr:clientData/>
  </xdr:twoCellAnchor>
  <xdr:twoCellAnchor>
    <xdr:from>
      <xdr:col>2</xdr:col>
      <xdr:colOff>999556</xdr:colOff>
      <xdr:row>65</xdr:row>
      <xdr:rowOff>204107</xdr:rowOff>
    </xdr:from>
    <xdr:to>
      <xdr:col>6</xdr:col>
      <xdr:colOff>169521</xdr:colOff>
      <xdr:row>73</xdr:row>
      <xdr:rowOff>95250</xdr:rowOff>
    </xdr:to>
    <xdr:sp textlink="">
      <xdr:nvSpPr>
        <xdr:cNvPr id="57" name="楕円 56">
          <a:extLst>
            <a:ext uri="{FF2B5EF4-FFF2-40B4-BE49-F238E27FC236}">
              <a16:creationId xmlns:a16="http://schemas.microsoft.com/office/drawing/2014/main" id="{21ED38EB-C722-4FCA-A5C7-8D3A40831AA9}"/>
            </a:ext>
          </a:extLst>
        </xdr:cNvPr>
        <xdr:cNvSpPr/>
      </xdr:nvSpPr>
      <xdr:spPr>
        <a:xfrm>
          <a:off x="2361631" y="14005832"/>
          <a:ext cx="2103665" cy="1500868"/>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449036</xdr:colOff>
      <xdr:row>49</xdr:row>
      <xdr:rowOff>68035</xdr:rowOff>
    </xdr:from>
    <xdr:to>
      <xdr:col>7</xdr:col>
      <xdr:colOff>515933</xdr:colOff>
      <xdr:row>64</xdr:row>
      <xdr:rowOff>68037</xdr:rowOff>
    </xdr:to>
    <xdr:sp textlink="">
      <xdr:nvSpPr>
        <xdr:cNvPr id="58" name="楕円 57">
          <a:extLst>
            <a:ext uri="{FF2B5EF4-FFF2-40B4-BE49-F238E27FC236}">
              <a16:creationId xmlns:a16="http://schemas.microsoft.com/office/drawing/2014/main" id="{89BD7388-1705-42B9-AAF0-A3117FD10565}"/>
            </a:ext>
          </a:extLst>
        </xdr:cNvPr>
        <xdr:cNvSpPr/>
      </xdr:nvSpPr>
      <xdr:spPr>
        <a:xfrm>
          <a:off x="1811111" y="10516960"/>
          <a:ext cx="3200622" cy="3114677"/>
        </a:xfrm>
        <a:prstGeom prst="ellipse">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1520913</xdr:colOff>
      <xdr:row>48</xdr:row>
      <xdr:rowOff>27215</xdr:rowOff>
    </xdr:from>
    <xdr:to>
      <xdr:col>4</xdr:col>
      <xdr:colOff>56377</xdr:colOff>
      <xdr:row>50</xdr:row>
      <xdr:rowOff>59787</xdr:rowOff>
    </xdr:to>
    <xdr:sp textlink="">
      <xdr:nvSpPr>
        <xdr:cNvPr id="59" name="AutoShape 92">
          <a:extLst>
            <a:ext uri="{FF2B5EF4-FFF2-40B4-BE49-F238E27FC236}">
              <a16:creationId xmlns:a16="http://schemas.microsoft.com/office/drawing/2014/main" id="{2A88D25B-A5D6-4CD9-8627-E01401C746BD}"/>
            </a:ext>
          </a:extLst>
        </xdr:cNvPr>
        <xdr:cNvSpPr>
          <a:spLocks noChangeArrowheads="1"/>
        </xdr:cNvSpPr>
      </xdr:nvSpPr>
      <xdr:spPr bwMode="auto">
        <a:xfrm>
          <a:off x="2882988" y="10257065"/>
          <a:ext cx="1069114" cy="470722"/>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0" tIns="0" rIns="0" bIns="0" anchor="ctr" anchorCtr="0" upright="1"/>
        <a:lstStyle/>
        <a:p>
          <a:pPr algn="ctr" rtl="0">
            <a:defRPr sz="1000"/>
          </a:pPr>
          <a:r>
            <a:rPr lang="ja-JP" altLang="en-US" sz="1400" b="0" i="0" strike="noStrike">
              <a:solidFill>
                <a:srgbClr val="000000"/>
              </a:solidFill>
              <a:latin typeface="HG丸ｺﾞｼｯｸM-PRO" panose="020F0600000000000000" pitchFamily="50" charset="-128"/>
              <a:ea typeface="HG丸ｺﾞｼｯｸM-PRO" panose="020F0600000000000000" pitchFamily="50" charset="-128"/>
            </a:rPr>
            <a:t>県内工事</a:t>
          </a:r>
        </a:p>
      </xdr:txBody>
    </xdr:sp>
    <xdr:clientData/>
  </xdr:twoCellAnchor>
  <xdr:twoCellAnchor>
    <xdr:from>
      <xdr:col>2</xdr:col>
      <xdr:colOff>1520913</xdr:colOff>
      <xdr:row>65</xdr:row>
      <xdr:rowOff>43543</xdr:rowOff>
    </xdr:from>
    <xdr:to>
      <xdr:col>4</xdr:col>
      <xdr:colOff>56377</xdr:colOff>
      <xdr:row>67</xdr:row>
      <xdr:rowOff>21686</xdr:rowOff>
    </xdr:to>
    <xdr:sp textlink="">
      <xdr:nvSpPr>
        <xdr:cNvPr id="60" name="AutoShape 92">
          <a:extLst>
            <a:ext uri="{FF2B5EF4-FFF2-40B4-BE49-F238E27FC236}">
              <a16:creationId xmlns:a16="http://schemas.microsoft.com/office/drawing/2014/main" id="{AAADE356-1B32-41E5-BAE8-4A52F0A532D4}"/>
            </a:ext>
          </a:extLst>
        </xdr:cNvPr>
        <xdr:cNvSpPr>
          <a:spLocks noChangeArrowheads="1"/>
        </xdr:cNvSpPr>
      </xdr:nvSpPr>
      <xdr:spPr bwMode="auto">
        <a:xfrm>
          <a:off x="2882988" y="13845268"/>
          <a:ext cx="1069114" cy="454393"/>
        </a:xfrm>
        <a:prstGeom prst="flowChartAlternateProcess">
          <a:avLst/>
        </a:prstGeom>
        <a:solidFill>
          <a:srgbClr val="FFFFFF"/>
        </a:solidFill>
        <a:ln w="9525">
          <a:solidFill>
            <a:srgbClr val="000000"/>
          </a:solidFill>
          <a:miter lim="800000"/>
          <a:headEnd/>
          <a:tailEnd/>
        </a:ln>
        <a:effectLst/>
      </xdr:spPr>
      <xdr:txBody>
        <a:bodyPr vertOverflow="clip" wrap="square" lIns="0" tIns="0" rIns="0" bIns="0" anchor="ctr" anchorCtr="0" upright="1"/>
        <a:lstStyle/>
        <a:p>
          <a:pPr algn="ctr" rtl="0">
            <a:defRPr sz="1000"/>
          </a:pPr>
          <a:r>
            <a:rPr lang="ja-JP" altLang="en-US" sz="1400" b="0" i="0" strike="noStrike">
              <a:solidFill>
                <a:srgbClr val="000000"/>
              </a:solidFill>
              <a:latin typeface="HG丸ｺﾞｼｯｸM-PRO" panose="020F0600000000000000" pitchFamily="50" charset="-128"/>
              <a:ea typeface="HG丸ｺﾞｼｯｸM-PRO" panose="020F0600000000000000" pitchFamily="50" charset="-128"/>
            </a:rPr>
            <a:t>県外工事</a:t>
          </a:r>
          <a:endParaRPr lang="en-US" altLang="ja-JP" sz="1400" b="0" i="0" strike="noStrike">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533400</xdr:colOff>
      <xdr:row>0</xdr:row>
      <xdr:rowOff>355226</xdr:rowOff>
    </xdr:to>
    <xdr:sp textlink="">
      <xdr:nvSpPr>
        <xdr:cNvPr id="2" name="Text Box 231">
          <a:extLst>
            <a:ext uri="{FF2B5EF4-FFF2-40B4-BE49-F238E27FC236}">
              <a16:creationId xmlns:a16="http://schemas.microsoft.com/office/drawing/2014/main" id="{84B057C2-9A8D-44F9-97B7-99ED4641304F}"/>
            </a:ext>
          </a:extLst>
        </xdr:cNvPr>
        <xdr:cNvSpPr txBox="1">
          <a:spLocks noChangeArrowheads="1"/>
        </xdr:cNvSpPr>
      </xdr:nvSpPr>
      <xdr:spPr bwMode="auto">
        <a:xfrm>
          <a:off x="0" y="0"/>
          <a:ext cx="8296275" cy="355226"/>
        </a:xfrm>
        <a:prstGeom prst="rect">
          <a:avLst/>
        </a:prstGeom>
        <a:solidFill>
          <a:srgbClr val="FFFFFF"/>
        </a:solidFill>
        <a:ln w="9525">
          <a:solidFill>
            <a:srgbClr val="000000"/>
          </a:solidFill>
          <a:miter lim="800000"/>
          <a:headEnd/>
          <a:tailEnd/>
        </a:ln>
        <a:effectLst>
          <a:outerShdw dist="120483" dir="1106097" algn="ctr" rotWithShape="0">
            <a:srgbClr val="808080"/>
          </a:outerShdw>
        </a:effectLst>
      </xdr:spPr>
      <xdr:txBody>
        <a:bodyPr vertOverflow="clip" wrap="square" lIns="54864" tIns="22860" rIns="0" bIns="22860" anchor="ctr" upright="1"/>
        <a:lstStyle/>
        <a:p>
          <a:pPr algn="l" rtl="0">
            <a:defRPr sz="1000"/>
          </a:pPr>
          <a:r>
            <a:rPr lang="ja-JP" altLang="en-US" sz="1800" b="0" i="0" strike="noStrike">
              <a:solidFill>
                <a:srgbClr val="000000"/>
              </a:solidFill>
              <a:latin typeface="HG丸ｺﾞｼｯｸM-PRO"/>
              <a:ea typeface="HG丸ｺﾞｼｯｸM-PRO"/>
            </a:rPr>
            <a:t>廃棄物分類表</a:t>
          </a:r>
          <a:endParaRPr lang="en-US" altLang="ja-JP" sz="1800" b="0" i="0" strike="noStrike">
            <a:solidFill>
              <a:srgbClr val="000000"/>
            </a:solidFill>
            <a:latin typeface="HG丸ｺﾞｼｯｸM-PRO"/>
            <a:ea typeface="HG丸ｺﾞｼｯｸM-PRO"/>
          </a:endParaRPr>
        </a:p>
      </xdr:txBody>
    </xdr:sp>
    <xdr:clientData/>
  </xdr:twoCellAnchor>
  <xdr:twoCellAnchor>
    <xdr:from>
      <xdr:col>6</xdr:col>
      <xdr:colOff>1176618</xdr:colOff>
      <xdr:row>0</xdr:row>
      <xdr:rowOff>0</xdr:rowOff>
    </xdr:from>
    <xdr:to>
      <xdr:col>8</xdr:col>
      <xdr:colOff>657224</xdr:colOff>
      <xdr:row>1</xdr:row>
      <xdr:rowOff>238125</xdr:rowOff>
    </xdr:to>
    <xdr:sp textlink="">
      <xdr:nvSpPr>
        <xdr:cNvPr id="3" name="テキスト ボックス 2">
          <a:extLst>
            <a:ext uri="{FF2B5EF4-FFF2-40B4-BE49-F238E27FC236}">
              <a16:creationId xmlns:a16="http://schemas.microsoft.com/office/drawing/2014/main" id="{115C338B-A76F-4614-B1CD-AFE409C36521}"/>
            </a:ext>
          </a:extLst>
        </xdr:cNvPr>
        <xdr:cNvSpPr txBox="1"/>
      </xdr:nvSpPr>
      <xdr:spPr>
        <a:xfrm>
          <a:off x="12387543" y="0"/>
          <a:ext cx="490985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050">
              <a:latin typeface="+mn-ea"/>
              <a:ea typeface="+mn-ea"/>
            </a:rPr>
            <a:t>※</a:t>
          </a:r>
          <a:r>
            <a:rPr kumimoji="1" lang="ja-JP" altLang="en-US" sz="1050">
              <a:latin typeface="+mn-ea"/>
              <a:ea typeface="+mn-ea"/>
            </a:rPr>
            <a:t>廃棄物処理法に基づく電子マニフェストの</a:t>
          </a:r>
          <a:endParaRPr kumimoji="1" lang="en-US" altLang="ja-JP" sz="1050">
            <a:latin typeface="+mn-ea"/>
            <a:ea typeface="+mn-ea"/>
          </a:endParaRPr>
        </a:p>
        <a:p>
          <a:pPr>
            <a:lnSpc>
              <a:spcPts val="1100"/>
            </a:lnSpc>
          </a:pPr>
          <a:r>
            <a:rPr kumimoji="1" lang="ja-JP" altLang="en-US" sz="1050">
              <a:latin typeface="+mn-ea"/>
              <a:ea typeface="+mn-ea"/>
            </a:rPr>
            <a:t>　</a:t>
          </a:r>
          <a:r>
            <a:rPr kumimoji="1" lang="ja-JP" altLang="en-US" sz="1050" baseline="0">
              <a:latin typeface="+mn-ea"/>
              <a:ea typeface="+mn-ea"/>
            </a:rPr>
            <a:t> </a:t>
          </a:r>
          <a:r>
            <a:rPr kumimoji="1" lang="ja-JP" altLang="en-US" sz="1050">
              <a:latin typeface="+mn-ea"/>
              <a:ea typeface="+mn-ea"/>
            </a:rPr>
            <a:t>廃棄物分類コード上</a:t>
          </a:r>
          <a:r>
            <a:rPr kumimoji="1" lang="en-US" altLang="ja-JP" sz="1050">
              <a:latin typeface="+mn-ea"/>
              <a:ea typeface="+mn-ea"/>
            </a:rPr>
            <a:t>4</a:t>
          </a:r>
          <a:r>
            <a:rPr kumimoji="1" lang="ja-JP" altLang="en-US" sz="1050">
              <a:latin typeface="+mn-ea"/>
              <a:ea typeface="+mn-ea"/>
            </a:rPr>
            <a:t>桁としています。（一部例外を除く）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comments" Target="../comments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CY48"/>
  <sheetViews>
    <sheetView tabSelected="1" view="pageBreakPreview" topLeftCell="AF1" zoomScaleNormal="100" zoomScaleSheetLayoutView="100" workbookViewId="0">
      <selection activeCell="AG1" sqref="AG1"/>
    </sheetView>
  </sheetViews>
  <sheetFormatPr defaultColWidth="9" defaultRowHeight="12"/>
  <cols>
    <col min="1" max="26" width="3.625" style="92" hidden="1" customWidth="1"/>
    <col min="27" max="30" width="4" style="92" hidden="1" customWidth="1"/>
    <col min="31" max="31" width="8.75" style="92" hidden="1" customWidth="1"/>
    <col min="32" max="32" width="2.25" style="92" customWidth="1"/>
    <col min="33" max="63" width="3.625" style="92" customWidth="1"/>
    <col min="64" max="64" width="4.625" style="92" customWidth="1"/>
    <col min="65" max="66" width="9" style="92"/>
    <col min="67" max="67" width="3.25" style="92" customWidth="1"/>
    <col min="68" max="68" width="1.25" style="92" customWidth="1"/>
    <col min="69" max="16384" width="9" style="92"/>
  </cols>
  <sheetData>
    <row r="1" spans="1:66" ht="15" customHeight="1" thickBot="1">
      <c r="X1" s="636"/>
      <c r="Y1" s="636"/>
      <c r="Z1" s="636"/>
      <c r="AA1" s="636"/>
      <c r="AB1" s="636"/>
      <c r="AC1" s="636"/>
      <c r="BD1" s="748" t="s">
        <v>193</v>
      </c>
      <c r="BE1" s="749"/>
      <c r="BF1" s="749"/>
      <c r="BG1" s="749"/>
      <c r="BH1" s="749"/>
      <c r="BI1" s="750"/>
    </row>
    <row r="2" spans="1:66" ht="15" customHeight="1" thickBot="1">
      <c r="B2" s="634"/>
      <c r="C2" s="634"/>
      <c r="D2" s="634"/>
      <c r="S2" s="109"/>
      <c r="X2" s="636"/>
      <c r="Y2" s="636"/>
      <c r="Z2" s="636"/>
      <c r="AA2" s="636"/>
      <c r="AB2" s="636"/>
      <c r="AC2" s="636"/>
      <c r="AH2" s="743" t="s">
        <v>165</v>
      </c>
      <c r="AI2" s="743"/>
      <c r="AJ2" s="743"/>
      <c r="AY2" s="109"/>
      <c r="BD2" s="751"/>
      <c r="BE2" s="752"/>
      <c r="BF2" s="752"/>
      <c r="BG2" s="752"/>
      <c r="BH2" s="752"/>
      <c r="BI2" s="753"/>
      <c r="BM2" s="100">
        <v>2024</v>
      </c>
      <c r="BN2" s="92" t="s">
        <v>173</v>
      </c>
    </row>
    <row r="3" spans="1:66" ht="15" customHeight="1">
      <c r="B3" s="634"/>
      <c r="C3" s="634"/>
      <c r="D3" s="634"/>
      <c r="S3" s="109"/>
      <c r="U3" s="93"/>
      <c r="V3" s="93"/>
      <c r="W3" s="637"/>
      <c r="X3" s="637"/>
      <c r="AH3" s="743"/>
      <c r="AI3" s="743"/>
      <c r="AJ3" s="743"/>
      <c r="AY3" s="109"/>
      <c r="BA3" s="93"/>
      <c r="BM3" s="92" t="str">
        <f>IF(VALUE(TEXT(DATE(BM2,5,1),"e"))=1,TEXT(DATE(BM2,5,1),"ggg元年度"),TEXT(DATE(BM2,5,1),"ggge年度"))</f>
        <v>令和6年度</v>
      </c>
    </row>
    <row r="4" spans="1:66" ht="15" customHeight="1">
      <c r="A4" s="102"/>
      <c r="B4" s="634"/>
      <c r="C4" s="634"/>
      <c r="D4" s="634"/>
      <c r="E4" s="637"/>
      <c r="F4" s="637"/>
      <c r="G4" s="637"/>
      <c r="H4" s="637"/>
      <c r="I4" s="637"/>
      <c r="J4" s="637"/>
      <c r="K4" s="102"/>
      <c r="L4" s="102"/>
      <c r="M4" s="102"/>
      <c r="N4" s="102"/>
      <c r="O4" s="102"/>
      <c r="P4" s="102"/>
      <c r="Q4" s="102"/>
      <c r="R4" s="102"/>
      <c r="S4" s="102"/>
      <c r="T4" s="102"/>
      <c r="U4" s="102"/>
      <c r="V4" s="102"/>
      <c r="W4" s="102"/>
      <c r="X4" s="102"/>
      <c r="Y4" s="102"/>
      <c r="Z4" s="102"/>
      <c r="AA4" s="102"/>
      <c r="AB4" s="102"/>
      <c r="AC4" s="102"/>
      <c r="AD4" s="102"/>
      <c r="AE4" s="102"/>
      <c r="AF4" s="102"/>
      <c r="AH4" s="743"/>
      <c r="AI4" s="743"/>
      <c r="AJ4" s="743"/>
      <c r="AV4" s="102"/>
      <c r="AW4" s="102"/>
      <c r="AX4" s="102"/>
      <c r="AY4" s="102"/>
      <c r="AZ4" s="102"/>
      <c r="BA4" s="102"/>
      <c r="BB4" s="102"/>
      <c r="BC4" s="102"/>
      <c r="BD4" s="102"/>
      <c r="BE4" s="102"/>
      <c r="BF4" s="102"/>
      <c r="BG4" s="102"/>
      <c r="BH4" s="102"/>
      <c r="BI4" s="102"/>
      <c r="BJ4" s="102"/>
      <c r="BK4" s="102"/>
    </row>
    <row r="5" spans="1:66" ht="15" customHeight="1">
      <c r="A5" s="102"/>
      <c r="B5" s="637"/>
      <c r="C5" s="637"/>
      <c r="D5" s="637"/>
      <c r="E5" s="637"/>
      <c r="F5" s="637"/>
      <c r="G5" s="637"/>
      <c r="H5" s="637"/>
      <c r="I5" s="637"/>
      <c r="J5" s="637"/>
      <c r="K5" s="102"/>
      <c r="L5" s="102"/>
      <c r="M5" s="102"/>
      <c r="N5" s="102"/>
      <c r="O5" s="102"/>
      <c r="P5" s="102"/>
      <c r="Q5" s="103"/>
      <c r="R5" s="103"/>
      <c r="S5" s="103"/>
      <c r="T5" s="103"/>
      <c r="U5" s="103"/>
      <c r="V5" s="103"/>
      <c r="W5" s="103"/>
      <c r="X5" s="103"/>
      <c r="Y5" s="103"/>
      <c r="Z5" s="103"/>
      <c r="AA5" s="103"/>
      <c r="AB5" s="103"/>
      <c r="AC5" s="103"/>
      <c r="AD5" s="103"/>
      <c r="AE5" s="102"/>
      <c r="AF5" s="102"/>
      <c r="AG5" s="102"/>
      <c r="AV5" s="102"/>
      <c r="AW5" s="744" t="str">
        <f>"本調査票は、"&amp;SUBSTITUTE(BD1,"　","")&amp;"のホームページからダウンロードして
ご利用頂けます。"</f>
        <v>本調査票は、大分県のホームページからダウンロードして
ご利用頂けます。</v>
      </c>
      <c r="AX5" s="744"/>
      <c r="AY5" s="744"/>
      <c r="AZ5" s="744"/>
      <c r="BA5" s="744"/>
      <c r="BB5" s="744"/>
      <c r="BC5" s="744"/>
      <c r="BD5" s="744"/>
      <c r="BE5" s="744"/>
      <c r="BF5" s="744"/>
      <c r="BG5" s="744"/>
      <c r="BH5" s="744"/>
      <c r="BI5" s="744"/>
      <c r="BJ5" s="744"/>
      <c r="BK5" s="102"/>
    </row>
    <row r="6" spans="1:66" ht="24" customHeight="1">
      <c r="A6" s="102"/>
      <c r="B6" s="101"/>
      <c r="C6" s="102"/>
      <c r="D6" s="99"/>
      <c r="E6" s="99"/>
      <c r="F6" s="102"/>
      <c r="G6" s="102"/>
      <c r="H6" s="102"/>
      <c r="I6" s="102"/>
      <c r="J6" s="102"/>
      <c r="K6" s="102"/>
      <c r="L6" s="102"/>
      <c r="M6" s="102"/>
      <c r="N6" s="102"/>
      <c r="O6" s="102"/>
      <c r="P6" s="102"/>
      <c r="Q6" s="103"/>
      <c r="R6" s="103"/>
      <c r="S6" s="103"/>
      <c r="T6" s="103"/>
      <c r="U6" s="103"/>
      <c r="V6" s="103"/>
      <c r="W6" s="103"/>
      <c r="X6" s="103"/>
      <c r="Y6" s="103"/>
      <c r="Z6" s="103"/>
      <c r="AA6" s="103"/>
      <c r="AB6" s="103"/>
      <c r="AC6" s="103"/>
      <c r="AD6" s="103"/>
      <c r="AE6" s="96"/>
      <c r="AF6" s="102"/>
      <c r="AG6" s="102"/>
      <c r="AH6" s="101" t="str">
        <f>"【"&amp;BM3&amp;"実績】"</f>
        <v>【令和6年度実績】</v>
      </c>
      <c r="AV6" s="102"/>
      <c r="AW6" s="744"/>
      <c r="AX6" s="744"/>
      <c r="AY6" s="744"/>
      <c r="AZ6" s="744"/>
      <c r="BA6" s="744"/>
      <c r="BB6" s="744"/>
      <c r="BC6" s="744"/>
      <c r="BD6" s="744"/>
      <c r="BE6" s="744"/>
      <c r="BF6" s="744"/>
      <c r="BG6" s="744"/>
      <c r="BH6" s="744"/>
      <c r="BI6" s="744"/>
      <c r="BJ6" s="744"/>
      <c r="BK6" s="96"/>
    </row>
    <row r="7" spans="1:66" ht="24" customHeight="1">
      <c r="A7" s="102"/>
      <c r="B7" s="99"/>
      <c r="C7" s="102"/>
      <c r="D7" s="638"/>
      <c r="E7" s="638"/>
      <c r="F7" s="638"/>
      <c r="G7" s="638"/>
      <c r="H7" s="638"/>
      <c r="I7" s="638"/>
      <c r="J7" s="638"/>
      <c r="K7" s="102"/>
      <c r="L7" s="102"/>
      <c r="M7" s="102"/>
      <c r="N7" s="102"/>
      <c r="O7" s="102"/>
      <c r="P7" s="102"/>
      <c r="Q7" s="121"/>
      <c r="R7" s="121"/>
      <c r="S7" s="121"/>
      <c r="T7" s="639"/>
      <c r="U7" s="639"/>
      <c r="V7" s="639"/>
      <c r="W7" s="639"/>
      <c r="X7" s="639"/>
      <c r="Y7" s="639"/>
      <c r="Z7" s="639"/>
      <c r="AA7" s="122"/>
      <c r="AB7" s="121"/>
      <c r="AC7" s="121"/>
      <c r="AD7" s="121"/>
      <c r="AE7" s="102"/>
      <c r="AF7" s="102"/>
      <c r="AG7" s="102"/>
      <c r="AH7" s="99" t="s">
        <v>175</v>
      </c>
      <c r="AV7" s="102"/>
      <c r="AW7" s="121"/>
      <c r="AX7" s="121"/>
      <c r="AY7" s="121"/>
      <c r="AZ7" s="745" t="str">
        <f>DBCS(TEXT(DATE(BM2+1,5,1),"ge"))&amp;"産業廃棄物実態調査"</f>
        <v>Ｒ７産業廃棄物実態調査</v>
      </c>
      <c r="BA7" s="746"/>
      <c r="BB7" s="746"/>
      <c r="BC7" s="746"/>
      <c r="BD7" s="746"/>
      <c r="BE7" s="746"/>
      <c r="BF7" s="747"/>
      <c r="BG7" s="122" t="s">
        <v>278</v>
      </c>
      <c r="BH7" s="121"/>
      <c r="BI7" s="121"/>
      <c r="BJ7" s="121"/>
      <c r="BK7" s="102"/>
    </row>
    <row r="8" spans="1:66" ht="15" customHeight="1">
      <c r="A8" s="102"/>
      <c r="B8" s="637"/>
      <c r="C8" s="94"/>
      <c r="E8" s="637"/>
      <c r="F8" s="637"/>
      <c r="G8" s="637"/>
      <c r="H8" s="637"/>
      <c r="I8" s="637"/>
      <c r="J8" s="637"/>
      <c r="K8" s="102"/>
      <c r="L8" s="102"/>
      <c r="M8" s="102"/>
      <c r="N8" s="102"/>
      <c r="O8" s="102"/>
      <c r="P8" s="102"/>
      <c r="Q8" s="102"/>
      <c r="R8" s="102"/>
      <c r="S8" s="102"/>
      <c r="T8" s="102"/>
      <c r="U8" s="102"/>
      <c r="V8" s="102"/>
      <c r="W8" s="102"/>
      <c r="X8" s="102"/>
      <c r="Y8" s="102"/>
      <c r="Z8" s="102"/>
      <c r="AA8" s="122"/>
      <c r="AB8" s="122"/>
      <c r="AC8" s="102"/>
      <c r="AD8" s="102"/>
      <c r="AE8" s="102"/>
      <c r="AF8" s="102"/>
      <c r="AG8" s="102"/>
      <c r="AI8" s="94" t="s">
        <v>192</v>
      </c>
      <c r="AJ8" s="92" t="s">
        <v>191</v>
      </c>
      <c r="AV8" s="102"/>
      <c r="AW8" s="102"/>
      <c r="AX8" s="102"/>
      <c r="AY8" s="102"/>
      <c r="AZ8" s="102"/>
      <c r="BA8" s="102"/>
      <c r="BB8" s="102"/>
      <c r="BC8" s="102"/>
      <c r="BD8" s="102"/>
      <c r="BE8" s="102"/>
      <c r="BF8" s="102"/>
      <c r="BG8" s="122"/>
      <c r="BH8" s="122"/>
      <c r="BI8" s="102"/>
      <c r="BJ8" s="102"/>
      <c r="BK8" s="102"/>
    </row>
    <row r="9" spans="1:66" ht="15" customHeight="1">
      <c r="B9" s="640"/>
      <c r="Q9" s="114"/>
      <c r="R9" s="95"/>
      <c r="S9" s="95"/>
      <c r="T9" s="95"/>
      <c r="U9" s="95"/>
      <c r="V9" s="95"/>
      <c r="W9" s="95"/>
      <c r="X9" s="95"/>
      <c r="Y9" s="95"/>
      <c r="Z9" s="95"/>
      <c r="AA9" s="95"/>
      <c r="AB9" s="95"/>
      <c r="AC9" s="95"/>
      <c r="AD9" s="95"/>
      <c r="AG9" s="102"/>
      <c r="AW9" s="114" t="s">
        <v>279</v>
      </c>
      <c r="AX9" s="95" t="str">
        <f>"ダウンロードの際は、「 "&amp;AI8&amp;" 」の調査票を使用して"</f>
        <v>ダウンロードの際は、「 形式Ｅ 」の調査票を使用して</v>
      </c>
      <c r="AY9" s="95"/>
      <c r="AZ9" s="95"/>
      <c r="BA9" s="95"/>
      <c r="BB9" s="95"/>
      <c r="BC9" s="95"/>
      <c r="BD9" s="95"/>
      <c r="BE9" s="95"/>
      <c r="BF9" s="95"/>
      <c r="BG9" s="95"/>
      <c r="BH9" s="95"/>
      <c r="BI9" s="95"/>
      <c r="BJ9" s="95"/>
    </row>
    <row r="10" spans="1:66" ht="15" customHeight="1">
      <c r="Q10" s="95"/>
      <c r="R10" s="95"/>
      <c r="S10" s="95"/>
      <c r="T10" s="95"/>
      <c r="U10" s="95"/>
      <c r="V10" s="95"/>
      <c r="W10" s="95"/>
      <c r="X10" s="95"/>
      <c r="Y10" s="95"/>
      <c r="Z10" s="95"/>
      <c r="AA10" s="95"/>
      <c r="AB10" s="95"/>
      <c r="AC10" s="95"/>
      <c r="AD10" s="95"/>
      <c r="AG10" s="102"/>
      <c r="AW10" s="95"/>
      <c r="AX10" s="95" t="s">
        <v>280</v>
      </c>
      <c r="AY10" s="95"/>
      <c r="AZ10" s="95"/>
      <c r="BA10" s="95"/>
      <c r="BB10" s="95"/>
      <c r="BC10" s="95"/>
      <c r="BD10" s="95"/>
      <c r="BE10" s="95"/>
      <c r="BF10" s="95"/>
      <c r="BG10" s="95"/>
      <c r="BH10" s="95"/>
      <c r="BI10" s="95"/>
      <c r="BJ10" s="95"/>
    </row>
    <row r="11" spans="1:66" ht="15" customHeight="1">
      <c r="A11" s="102"/>
      <c r="B11" s="637"/>
      <c r="C11" s="637"/>
      <c r="D11" s="637"/>
      <c r="E11" s="637"/>
      <c r="F11" s="637"/>
      <c r="G11" s="637"/>
      <c r="H11" s="637"/>
      <c r="I11" s="637"/>
      <c r="J11" s="637"/>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V11" s="102"/>
      <c r="AW11" s="102"/>
      <c r="AX11" s="102"/>
      <c r="AY11" s="102"/>
      <c r="AZ11" s="102"/>
      <c r="BA11" s="102"/>
      <c r="BB11" s="102"/>
      <c r="BC11" s="102"/>
      <c r="BD11" s="102"/>
      <c r="BE11" s="102"/>
      <c r="BF11" s="102"/>
      <c r="BG11" s="102"/>
      <c r="BH11" s="102"/>
      <c r="BI11" s="102"/>
      <c r="BJ11" s="102"/>
      <c r="BK11" s="102"/>
    </row>
    <row r="12" spans="1:66" ht="20.100000000000001" customHeight="1">
      <c r="A12" s="102"/>
      <c r="B12" s="11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102"/>
      <c r="AF12" s="102"/>
      <c r="AH12" s="318">
        <v>1</v>
      </c>
      <c r="AI12" s="319" t="s">
        <v>194</v>
      </c>
      <c r="AJ12" s="319" t="str">
        <f>"本調査の対象工事は、"&amp;BM3&amp;"（"&amp;TEXT(DATE(BM2,4,1),"ggge年m月d日")&amp;"～"&amp;TEXT(DATE(BM2+1,3,31),"ggge年m月d日")&amp;"）の１年間に、大分県内（大分市を含む）"</f>
        <v>本調査の対象工事は、令和6年度（令和6年4月1日～令和7年3月31日）の１年間に、大分県内（大分市を含む）</v>
      </c>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1"/>
      <c r="BH12" s="321"/>
      <c r="BI12" s="321"/>
      <c r="BJ12" s="322"/>
    </row>
    <row r="13" spans="1:66" ht="20.100000000000001" customHeight="1">
      <c r="A13" s="102"/>
      <c r="B13" s="115"/>
      <c r="C13" s="95"/>
      <c r="D13" s="333"/>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102"/>
      <c r="AF13" s="102"/>
      <c r="AH13" s="323"/>
      <c r="AI13" s="103"/>
      <c r="AJ13" s="104" t="s">
        <v>281</v>
      </c>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J13" s="324"/>
    </row>
    <row r="14" spans="1:66" ht="20.100000000000001" customHeight="1">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H14" s="326">
        <v>2</v>
      </c>
      <c r="AI14" s="95" t="s">
        <v>194</v>
      </c>
      <c r="AJ14" s="95" t="s">
        <v>388</v>
      </c>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327"/>
    </row>
    <row r="15" spans="1:66" ht="9.9499999999999993" customHeight="1">
      <c r="B15" s="95"/>
      <c r="C15" s="95"/>
      <c r="D15" s="333"/>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H15" s="332"/>
      <c r="BJ15" s="324"/>
    </row>
    <row r="16" spans="1:66" ht="20.100000000000001" customHeight="1">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H16" s="325">
        <v>3</v>
      </c>
      <c r="AI16" s="95" t="s">
        <v>194</v>
      </c>
      <c r="AJ16" s="95" t="s">
        <v>393</v>
      </c>
      <c r="AK16" s="95"/>
      <c r="AL16" s="95"/>
      <c r="AM16" s="95"/>
      <c r="AN16" s="95"/>
      <c r="AO16" s="95"/>
      <c r="AP16" s="95"/>
      <c r="AQ16" s="95"/>
      <c r="AR16" s="95"/>
      <c r="AS16" s="95"/>
      <c r="AT16" s="95"/>
      <c r="AU16" s="95"/>
      <c r="AV16" s="95"/>
      <c r="AW16" s="95"/>
      <c r="AX16" s="95"/>
      <c r="AY16" s="95"/>
      <c r="AZ16" s="95"/>
      <c r="BA16" s="95"/>
      <c r="BB16" s="95"/>
      <c r="BC16" s="95"/>
      <c r="BD16" s="95"/>
      <c r="BE16" s="95"/>
      <c r="BF16" s="95"/>
      <c r="BJ16" s="324"/>
    </row>
    <row r="17" spans="1:103" ht="20.100000000000001" customHeight="1">
      <c r="B17" s="95"/>
      <c r="C17" s="95"/>
      <c r="D17" s="333"/>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H17" s="323"/>
      <c r="AI17" s="103"/>
      <c r="AJ17" s="104" t="s">
        <v>394</v>
      </c>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J17" s="324"/>
    </row>
    <row r="18" spans="1:103" ht="20.100000000000001" customHeight="1">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H18" s="326">
        <v>4</v>
      </c>
      <c r="AI18" s="95" t="s">
        <v>194</v>
      </c>
      <c r="AJ18" s="95" t="s">
        <v>389</v>
      </c>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327"/>
    </row>
    <row r="19" spans="1:103" ht="15" customHeight="1">
      <c r="B19" s="95"/>
      <c r="C19" s="95"/>
      <c r="D19" s="333"/>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H19" s="326"/>
      <c r="AI19" s="95"/>
      <c r="AJ19" s="333" t="s">
        <v>390</v>
      </c>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327"/>
    </row>
    <row r="20" spans="1:103" ht="20.100000000000001" customHeight="1">
      <c r="B20" s="95"/>
      <c r="C20" s="95"/>
      <c r="D20" s="333"/>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H20" s="326"/>
      <c r="AI20" s="95"/>
      <c r="AJ20" s="333" t="s">
        <v>391</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327"/>
    </row>
    <row r="21" spans="1:103" ht="20.100000000000001" customHeight="1">
      <c r="B21" s="11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H21" s="331">
        <v>5</v>
      </c>
      <c r="AI21" s="328" t="s">
        <v>194</v>
      </c>
      <c r="AJ21" s="328" t="s">
        <v>392</v>
      </c>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9"/>
      <c r="BM21" s="102"/>
      <c r="CH21" s="334" t="s">
        <v>594</v>
      </c>
      <c r="CT21" s="102" t="s">
        <v>396</v>
      </c>
      <c r="CU21" s="538" t="s">
        <v>291</v>
      </c>
      <c r="CV21" s="538"/>
      <c r="CW21" s="538"/>
      <c r="CX21" s="538"/>
      <c r="CY21" s="538"/>
    </row>
    <row r="22" spans="1:103" ht="15" customHeight="1" thickBot="1">
      <c r="AH22" s="11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M22" s="102"/>
      <c r="CH22" s="102" t="s">
        <v>292</v>
      </c>
      <c r="CT22" s="102" t="s">
        <v>397</v>
      </c>
      <c r="CU22" s="102" t="s">
        <v>292</v>
      </c>
      <c r="CW22" s="102"/>
      <c r="CX22" s="102" t="s">
        <v>397</v>
      </c>
      <c r="CY22" s="102" t="s">
        <v>397</v>
      </c>
    </row>
    <row r="23" spans="1:103" ht="24.95" customHeight="1" thickBot="1">
      <c r="B23" s="641"/>
      <c r="C23" s="641"/>
      <c r="D23" s="641"/>
      <c r="E23" s="641"/>
      <c r="F23" s="641"/>
      <c r="G23" s="641"/>
      <c r="H23" s="641"/>
      <c r="I23" s="641"/>
      <c r="J23" s="641"/>
      <c r="K23" s="641"/>
      <c r="L23" s="641"/>
      <c r="M23" s="641"/>
      <c r="N23" s="641"/>
      <c r="O23" s="641"/>
      <c r="P23" s="641"/>
      <c r="Y23" s="102"/>
      <c r="Z23" s="102"/>
      <c r="AA23" s="642"/>
      <c r="AB23"/>
      <c r="AC23"/>
      <c r="AD23"/>
      <c r="AH23" s="769" t="s">
        <v>382</v>
      </c>
      <c r="AI23" s="770"/>
      <c r="AJ23" s="770"/>
      <c r="AK23" s="770"/>
      <c r="AL23" s="770"/>
      <c r="AM23" s="770"/>
      <c r="AN23" s="770"/>
      <c r="AO23" s="770"/>
      <c r="AP23" s="770"/>
      <c r="AQ23" s="770"/>
      <c r="AR23" s="770"/>
      <c r="AS23" s="770"/>
      <c r="AT23" s="770"/>
      <c r="AU23" s="770"/>
      <c r="AV23" s="771"/>
      <c r="AW23" s="287"/>
      <c r="AX23" s="287"/>
      <c r="AY23" s="287"/>
      <c r="AZ23" s="287"/>
      <c r="BA23" s="287"/>
      <c r="BB23" s="287"/>
      <c r="BC23" s="287"/>
      <c r="BD23" s="287"/>
      <c r="BE23" s="468" t="str">
        <f>RIGHT($AI$8,1)</f>
        <v>Ｅ</v>
      </c>
      <c r="BF23" s="469" t="s">
        <v>591</v>
      </c>
      <c r="BG23" s="775"/>
      <c r="BH23" s="776"/>
      <c r="BI23" s="776"/>
      <c r="BJ23" s="777"/>
      <c r="CG23" s="102" t="s">
        <v>593</v>
      </c>
      <c r="CH23" s="102" t="s">
        <v>592</v>
      </c>
      <c r="CI23" s="335" t="s">
        <v>398</v>
      </c>
      <c r="CJ23" s="335" t="s">
        <v>399</v>
      </c>
      <c r="CK23" s="335" t="s">
        <v>400</v>
      </c>
      <c r="CL23" s="335" t="s">
        <v>401</v>
      </c>
      <c r="CM23" s="335" t="s">
        <v>402</v>
      </c>
      <c r="CN23" s="335" t="s">
        <v>403</v>
      </c>
      <c r="CO23" s="335" t="s">
        <v>404</v>
      </c>
      <c r="CP23" s="335" t="s">
        <v>405</v>
      </c>
      <c r="CQ23" s="335" t="s">
        <v>406</v>
      </c>
      <c r="CR23" s="335" t="s">
        <v>407</v>
      </c>
      <c r="CS23" s="335" t="s">
        <v>408</v>
      </c>
      <c r="CT23" s="335"/>
      <c r="CU23" s="335" t="s">
        <v>411</v>
      </c>
      <c r="CV23" s="335" t="s">
        <v>412</v>
      </c>
      <c r="CW23" s="335" t="s">
        <v>413</v>
      </c>
      <c r="CX23" s="335" t="s">
        <v>409</v>
      </c>
      <c r="CY23" s="335" t="s">
        <v>410</v>
      </c>
    </row>
    <row r="24" spans="1:103" ht="36" customHeight="1" thickBot="1">
      <c r="B24" s="643"/>
      <c r="C24" s="643"/>
      <c r="D24" s="643"/>
      <c r="E24" s="644"/>
      <c r="F24" s="644"/>
      <c r="G24" s="644"/>
      <c r="H24" s="644"/>
      <c r="I24" s="644"/>
      <c r="J24" s="644"/>
      <c r="K24" s="644"/>
      <c r="L24" s="644"/>
      <c r="M24" s="644"/>
      <c r="N24" s="644"/>
      <c r="O24" s="644"/>
      <c r="P24" s="644"/>
      <c r="Q24" s="644"/>
      <c r="R24" s="644"/>
      <c r="S24" s="644"/>
      <c r="T24" s="644"/>
      <c r="U24" s="644"/>
      <c r="V24" s="644"/>
      <c r="W24" s="645"/>
      <c r="X24" s="646"/>
      <c r="Y24" s="646"/>
      <c r="Z24" s="646"/>
      <c r="AA24" s="646"/>
      <c r="AB24" s="646"/>
      <c r="AC24" s="646"/>
      <c r="AD24" s="646"/>
      <c r="AH24" s="772" t="s">
        <v>3</v>
      </c>
      <c r="AI24" s="773"/>
      <c r="AJ24" s="774"/>
      <c r="AK24" s="759"/>
      <c r="AL24" s="760"/>
      <c r="AM24" s="760"/>
      <c r="AN24" s="760"/>
      <c r="AO24" s="760"/>
      <c r="AP24" s="760"/>
      <c r="AQ24" s="760"/>
      <c r="AR24" s="760"/>
      <c r="AS24" s="760"/>
      <c r="AT24" s="760"/>
      <c r="AU24" s="760"/>
      <c r="AV24" s="760"/>
      <c r="AW24" s="760"/>
      <c r="AX24" s="760"/>
      <c r="AY24" s="760"/>
      <c r="AZ24" s="760"/>
      <c r="BA24" s="760"/>
      <c r="BB24" s="760"/>
      <c r="BC24" s="760"/>
      <c r="BD24" s="760"/>
      <c r="BE24" s="760"/>
      <c r="BF24" s="760"/>
      <c r="BG24" s="760"/>
      <c r="BH24" s="760"/>
      <c r="BI24" s="760"/>
      <c r="BJ24" s="761"/>
      <c r="CF24" s="629">
        <v>2</v>
      </c>
      <c r="CG24" s="630" t="str">
        <f>IF(BG23&lt;&gt;"",BG23,"ERROR")</f>
        <v>ERROR</v>
      </c>
      <c r="CH24" s="540" t="str">
        <f>ASC(BE23)</f>
        <v>E</v>
      </c>
      <c r="CI24" s="470" t="str">
        <f>IF(AK24&lt;&gt;"",AK24,"ERROR")</f>
        <v>ERROR</v>
      </c>
      <c r="CJ24" s="184" t="str">
        <f>IF(AL25&lt;&gt;"",AL25,"")</f>
        <v/>
      </c>
      <c r="CK24" s="185" t="str">
        <f>IF(AK26&lt;&gt;"",IF(COUNTIF(AK26,SUBSTITUTE(BD1,"　","")&amp;"*"),MID(AK26,4,99),AK26),"ERROR")</f>
        <v>ERROR</v>
      </c>
      <c r="CL24" s="186" t="str">
        <f>IF(AK27&lt;&gt;"",AK27,"")</f>
        <v/>
      </c>
      <c r="CM24" s="186" t="str">
        <f>IF(AK28&lt;&gt;"",AK28,"")</f>
        <v/>
      </c>
      <c r="CN24" s="186" t="str">
        <f>IF(AV27&lt;&gt;"",AV27,"")</f>
        <v/>
      </c>
      <c r="CO24" s="186" t="str">
        <f>IF(AV28&lt;&gt;"",AV28,"")</f>
        <v/>
      </c>
      <c r="CP24" s="186" t="str">
        <f>IF(AV29&lt;&gt;"",AV29,"")</f>
        <v/>
      </c>
      <c r="CQ24" s="186" t="str">
        <f>IF(AND(AO30&lt;&gt;"",AQ30&lt;&gt;""),AO30&amp;"/"&amp;AQ30,"ERROR")</f>
        <v>ERROR</v>
      </c>
      <c r="CR24" s="187" t="str">
        <f>IF(AV30&lt;&gt;"",AV30,"")</f>
        <v/>
      </c>
      <c r="CS24" s="187" t="str">
        <f>IF(AV31&lt;&gt;"",AV31,"")</f>
        <v/>
      </c>
      <c r="CT24" s="336"/>
      <c r="CU24" s="186" t="str">
        <f>IF(AH35&lt;&gt;"",AH35,"ERROR")</f>
        <v>ERROR</v>
      </c>
      <c r="CV24" s="537" t="str">
        <f>IF(AS37&lt;&gt;"",AS37,"")</f>
        <v/>
      </c>
      <c r="CW24" s="537" t="str">
        <f>IF(AZ37&lt;&gt;"",AZ37,"")</f>
        <v/>
      </c>
      <c r="CX24" s="337" t="str">
        <f>IF(BC28&lt;&gt;"",BC28,"")</f>
        <v/>
      </c>
      <c r="CY24" s="539" t="str">
        <f>IF(AI39&lt;&gt;"",AI39,"ERROR")</f>
        <v>ERROR</v>
      </c>
    </row>
    <row r="25" spans="1:103" ht="24.95" customHeight="1">
      <c r="B25" s="643"/>
      <c r="C25" s="643"/>
      <c r="D25" s="643"/>
      <c r="E25" s="94"/>
      <c r="F25" s="647"/>
      <c r="G25" s="647"/>
      <c r="H25" s="647"/>
      <c r="I25" s="647"/>
      <c r="J25" s="647"/>
      <c r="K25" s="647"/>
      <c r="L25" s="647"/>
      <c r="M25" s="648"/>
      <c r="N25" s="648"/>
      <c r="O25" s="648"/>
      <c r="P25" s="648"/>
      <c r="Q25" s="648"/>
      <c r="R25" s="648"/>
      <c r="S25" s="648"/>
      <c r="T25" s="648"/>
      <c r="U25" s="648"/>
      <c r="V25" s="648"/>
      <c r="W25" s="645"/>
      <c r="X25" s="646"/>
      <c r="Y25" s="646"/>
      <c r="Z25" s="646"/>
      <c r="AA25" s="646"/>
      <c r="AB25" s="646"/>
      <c r="AC25" s="646"/>
      <c r="AD25" s="646"/>
      <c r="AH25" s="784" t="s">
        <v>4</v>
      </c>
      <c r="AI25" s="785"/>
      <c r="AJ25" s="786"/>
      <c r="AK25" s="317" t="s">
        <v>195</v>
      </c>
      <c r="AL25" s="796"/>
      <c r="AM25" s="796"/>
      <c r="AN25" s="796"/>
      <c r="AO25" s="796"/>
      <c r="AP25" s="796"/>
      <c r="AQ25" s="796"/>
      <c r="AR25" s="796"/>
      <c r="AS25" s="797"/>
      <c r="AT25" s="797"/>
      <c r="AU25" s="797"/>
      <c r="AV25" s="797"/>
      <c r="AW25" s="797"/>
      <c r="AX25" s="797"/>
      <c r="AY25" s="797"/>
      <c r="AZ25" s="797"/>
      <c r="BA25" s="797"/>
      <c r="BB25" s="798"/>
      <c r="BC25" s="762" t="s">
        <v>288</v>
      </c>
      <c r="BD25" s="763"/>
      <c r="BE25" s="763"/>
      <c r="BF25" s="763"/>
      <c r="BG25" s="763"/>
      <c r="BH25" s="763"/>
      <c r="BI25" s="763"/>
      <c r="BJ25" s="764"/>
      <c r="CV25" s="102"/>
      <c r="CX25" s="102" t="s">
        <v>293</v>
      </c>
    </row>
    <row r="26" spans="1:103" ht="24.95" customHeight="1">
      <c r="B26" s="643"/>
      <c r="C26" s="643"/>
      <c r="D26" s="643"/>
      <c r="E26" s="644"/>
      <c r="F26" s="644"/>
      <c r="G26" s="644"/>
      <c r="H26" s="644"/>
      <c r="I26" s="644"/>
      <c r="J26" s="644"/>
      <c r="K26" s="644"/>
      <c r="L26" s="644"/>
      <c r="M26" s="644"/>
      <c r="N26" s="644"/>
      <c r="O26" s="644"/>
      <c r="P26" s="644"/>
      <c r="Q26" s="644"/>
      <c r="R26" s="644"/>
      <c r="S26" s="644"/>
      <c r="T26" s="644"/>
      <c r="U26" s="644"/>
      <c r="V26" s="644"/>
      <c r="W26" s="645"/>
      <c r="X26" s="646"/>
      <c r="Y26" s="646"/>
      <c r="Z26" s="646"/>
      <c r="AA26" s="646"/>
      <c r="AB26" s="646"/>
      <c r="AC26" s="646"/>
      <c r="AD26" s="646"/>
      <c r="AH26" s="787"/>
      <c r="AI26" s="788"/>
      <c r="AJ26" s="789"/>
      <c r="AK26" s="799"/>
      <c r="AL26" s="800"/>
      <c r="AM26" s="800"/>
      <c r="AN26" s="800"/>
      <c r="AO26" s="800"/>
      <c r="AP26" s="800"/>
      <c r="AQ26" s="800"/>
      <c r="AR26" s="800"/>
      <c r="AS26" s="800"/>
      <c r="AT26" s="800"/>
      <c r="AU26" s="800"/>
      <c r="AV26" s="800"/>
      <c r="AW26" s="800"/>
      <c r="AX26" s="800"/>
      <c r="AY26" s="800"/>
      <c r="AZ26" s="800"/>
      <c r="BA26" s="800"/>
      <c r="BB26" s="801"/>
      <c r="BC26" s="765" t="s">
        <v>384</v>
      </c>
      <c r="BD26" s="708" t="s">
        <v>383</v>
      </c>
      <c r="BE26" s="708"/>
      <c r="BF26" s="708"/>
      <c r="BG26" s="708"/>
      <c r="BH26" s="708"/>
      <c r="BI26" s="708"/>
      <c r="BJ26" s="767"/>
      <c r="CX26" s="330" t="s">
        <v>294</v>
      </c>
    </row>
    <row r="27" spans="1:103" ht="14.1" customHeight="1">
      <c r="B27" s="649"/>
      <c r="C27" s="649"/>
      <c r="D27" s="649"/>
      <c r="E27" s="632"/>
      <c r="F27" s="632"/>
      <c r="G27" s="632"/>
      <c r="H27" s="632"/>
      <c r="I27" s="632"/>
      <c r="J27" s="632"/>
      <c r="K27" s="632"/>
      <c r="L27" s="632"/>
      <c r="M27" s="649"/>
      <c r="N27" s="649"/>
      <c r="O27" s="649"/>
      <c r="P27" s="650"/>
      <c r="Q27" s="650"/>
      <c r="R27" s="650"/>
      <c r="S27" s="650"/>
      <c r="T27" s="650"/>
      <c r="U27" s="650"/>
      <c r="V27" s="650"/>
      <c r="W27" s="645"/>
      <c r="X27" s="646"/>
      <c r="Y27" s="646"/>
      <c r="Z27" s="646"/>
      <c r="AA27" s="646"/>
      <c r="AB27" s="646"/>
      <c r="AC27" s="646"/>
      <c r="AD27" s="646"/>
      <c r="AH27" s="790" t="s">
        <v>166</v>
      </c>
      <c r="AI27" s="791"/>
      <c r="AJ27" s="792"/>
      <c r="AK27" s="802"/>
      <c r="AL27" s="803"/>
      <c r="AM27" s="803"/>
      <c r="AN27" s="803"/>
      <c r="AO27" s="803"/>
      <c r="AP27" s="803"/>
      <c r="AQ27" s="803"/>
      <c r="AR27" s="804"/>
      <c r="AS27" s="754" t="s">
        <v>166</v>
      </c>
      <c r="AT27" s="755"/>
      <c r="AU27" s="756"/>
      <c r="AV27" s="757"/>
      <c r="AW27" s="758"/>
      <c r="AX27" s="758"/>
      <c r="AY27" s="758"/>
      <c r="AZ27" s="758"/>
      <c r="BA27" s="758"/>
      <c r="BB27" s="758"/>
      <c r="BC27" s="766"/>
      <c r="BD27" s="711"/>
      <c r="BE27" s="711"/>
      <c r="BF27" s="711"/>
      <c r="BG27" s="711"/>
      <c r="BH27" s="711"/>
      <c r="BI27" s="711"/>
      <c r="BJ27" s="768"/>
    </row>
    <row r="28" spans="1:103" ht="24.95" customHeight="1">
      <c r="B28" s="643"/>
      <c r="C28" s="643"/>
      <c r="D28" s="643"/>
      <c r="E28" s="632"/>
      <c r="F28" s="632"/>
      <c r="G28" s="632"/>
      <c r="H28" s="632"/>
      <c r="I28" s="632"/>
      <c r="J28" s="632"/>
      <c r="K28" s="632"/>
      <c r="L28" s="632"/>
      <c r="M28" s="354"/>
      <c r="N28" s="354"/>
      <c r="O28" s="354"/>
      <c r="P28" s="651"/>
      <c r="Q28" s="651"/>
      <c r="R28" s="651"/>
      <c r="S28" s="651"/>
      <c r="T28" s="651"/>
      <c r="U28" s="651"/>
      <c r="V28" s="651"/>
      <c r="W28" s="645"/>
      <c r="X28" s="646"/>
      <c r="Y28" s="646"/>
      <c r="Z28" s="646"/>
      <c r="AA28" s="646"/>
      <c r="AB28" s="646"/>
      <c r="AC28" s="646"/>
      <c r="AD28" s="646"/>
      <c r="AH28" s="793" t="s">
        <v>169</v>
      </c>
      <c r="AI28" s="794"/>
      <c r="AJ28" s="795"/>
      <c r="AK28" s="805"/>
      <c r="AL28" s="806"/>
      <c r="AM28" s="806"/>
      <c r="AN28" s="806"/>
      <c r="AO28" s="806"/>
      <c r="AP28" s="806"/>
      <c r="AQ28" s="806"/>
      <c r="AR28" s="807"/>
      <c r="AS28" s="734" t="s">
        <v>282</v>
      </c>
      <c r="AT28" s="735"/>
      <c r="AU28" s="736"/>
      <c r="AV28" s="737"/>
      <c r="AW28" s="738"/>
      <c r="AX28" s="738"/>
      <c r="AY28" s="738"/>
      <c r="AZ28" s="738"/>
      <c r="BA28" s="738"/>
      <c r="BB28" s="738"/>
      <c r="BC28" s="717"/>
      <c r="BD28" s="713" t="s">
        <v>387</v>
      </c>
      <c r="BE28" s="713"/>
      <c r="BF28" s="713"/>
      <c r="BG28" s="713"/>
      <c r="BH28" s="713"/>
      <c r="BI28" s="713"/>
      <c r="BJ28" s="714"/>
    </row>
    <row r="29" spans="1:103" ht="24.95" customHeight="1">
      <c r="B29" s="643"/>
      <c r="C29" s="643"/>
      <c r="D29" s="643"/>
      <c r="E29" s="632"/>
      <c r="F29" s="632"/>
      <c r="G29" s="632"/>
      <c r="H29" s="632"/>
      <c r="I29" s="632"/>
      <c r="J29" s="632"/>
      <c r="K29" s="632"/>
      <c r="L29" s="632"/>
      <c r="M29" s="354"/>
      <c r="N29" s="354"/>
      <c r="O29" s="354"/>
      <c r="P29" s="651"/>
      <c r="Q29" s="651"/>
      <c r="R29" s="651"/>
      <c r="S29" s="651"/>
      <c r="T29" s="651"/>
      <c r="U29" s="651"/>
      <c r="V29" s="651"/>
      <c r="W29" s="645"/>
      <c r="X29" s="646"/>
      <c r="Y29" s="646"/>
      <c r="Z29" s="646"/>
      <c r="AA29" s="646"/>
      <c r="AB29" s="646"/>
      <c r="AC29" s="646"/>
      <c r="AD29" s="646"/>
      <c r="AH29" s="787"/>
      <c r="AI29" s="788"/>
      <c r="AJ29" s="789"/>
      <c r="AK29" s="808"/>
      <c r="AL29" s="809"/>
      <c r="AM29" s="809"/>
      <c r="AN29" s="809"/>
      <c r="AO29" s="809"/>
      <c r="AP29" s="809"/>
      <c r="AQ29" s="809"/>
      <c r="AR29" s="810"/>
      <c r="AS29" s="734" t="s">
        <v>283</v>
      </c>
      <c r="AT29" s="735"/>
      <c r="AU29" s="736"/>
      <c r="AV29" s="737"/>
      <c r="AW29" s="738"/>
      <c r="AX29" s="738"/>
      <c r="AY29" s="738"/>
      <c r="AZ29" s="738"/>
      <c r="BA29" s="738"/>
      <c r="BB29" s="738"/>
      <c r="BC29" s="717"/>
      <c r="BD29" s="713"/>
      <c r="BE29" s="713"/>
      <c r="BF29" s="713"/>
      <c r="BG29" s="713"/>
      <c r="BH29" s="713"/>
      <c r="BI29" s="713"/>
      <c r="BJ29" s="714"/>
    </row>
    <row r="30" spans="1:103" ht="24.95" customHeight="1">
      <c r="B30" s="643"/>
      <c r="C30" s="643"/>
      <c r="D30" s="643"/>
      <c r="E30" s="652"/>
      <c r="F30" s="633"/>
      <c r="G30" s="631"/>
      <c r="H30" s="436"/>
      <c r="I30" s="631"/>
      <c r="J30" s="436"/>
      <c r="K30" s="631"/>
      <c r="L30" s="436"/>
      <c r="M30" s="643"/>
      <c r="N30" s="643"/>
      <c r="O30" s="643"/>
      <c r="P30" s="653"/>
      <c r="Q30" s="653"/>
      <c r="R30" s="653"/>
      <c r="S30" s="653"/>
      <c r="T30" s="653"/>
      <c r="U30" s="653"/>
      <c r="V30" s="653"/>
      <c r="W30" s="645"/>
      <c r="X30" s="646"/>
      <c r="Y30" s="646"/>
      <c r="Z30" s="646"/>
      <c r="AA30" s="646"/>
      <c r="AB30" s="646"/>
      <c r="AC30" s="646"/>
      <c r="AD30" s="646"/>
      <c r="AH30" s="784" t="s">
        <v>5</v>
      </c>
      <c r="AI30" s="785"/>
      <c r="AJ30" s="786"/>
      <c r="AK30" s="811" t="s">
        <v>385</v>
      </c>
      <c r="AL30" s="778" t="s">
        <v>386</v>
      </c>
      <c r="AM30" s="780"/>
      <c r="AN30" s="782" t="s">
        <v>284</v>
      </c>
      <c r="AO30" s="780"/>
      <c r="AP30" s="782" t="s">
        <v>285</v>
      </c>
      <c r="AQ30" s="780"/>
      <c r="AR30" s="814" t="s">
        <v>286</v>
      </c>
      <c r="AS30" s="739" t="s">
        <v>167</v>
      </c>
      <c r="AT30" s="740"/>
      <c r="AU30" s="741"/>
      <c r="AV30" s="816"/>
      <c r="AW30" s="817"/>
      <c r="AX30" s="817"/>
      <c r="AY30" s="817"/>
      <c r="AZ30" s="817"/>
      <c r="BA30" s="817"/>
      <c r="BB30" s="817"/>
      <c r="BC30" s="717"/>
      <c r="BD30" s="713"/>
      <c r="BE30" s="713"/>
      <c r="BF30" s="713"/>
      <c r="BG30" s="713"/>
      <c r="BH30" s="713"/>
      <c r="BI30" s="713"/>
      <c r="BJ30" s="714"/>
    </row>
    <row r="31" spans="1:103" ht="24.95" customHeight="1">
      <c r="B31" s="643"/>
      <c r="C31" s="643"/>
      <c r="D31" s="643"/>
      <c r="E31" s="652"/>
      <c r="F31" s="633"/>
      <c r="G31" s="631"/>
      <c r="H31" s="436"/>
      <c r="I31" s="631"/>
      <c r="J31" s="436"/>
      <c r="K31" s="631"/>
      <c r="L31" s="436"/>
      <c r="M31" s="643"/>
      <c r="N31" s="643"/>
      <c r="O31" s="643"/>
      <c r="P31" s="653"/>
      <c r="Q31" s="653"/>
      <c r="R31" s="653"/>
      <c r="S31" s="653"/>
      <c r="T31" s="653"/>
      <c r="U31" s="653"/>
      <c r="V31" s="653"/>
      <c r="W31" s="645"/>
      <c r="X31" s="646"/>
      <c r="Y31" s="646"/>
      <c r="Z31" s="646"/>
      <c r="AA31" s="646"/>
      <c r="AB31" s="646"/>
      <c r="AC31" s="646"/>
      <c r="AD31" s="646"/>
      <c r="AH31" s="787"/>
      <c r="AI31" s="788"/>
      <c r="AJ31" s="789"/>
      <c r="AK31" s="812"/>
      <c r="AL31" s="779"/>
      <c r="AM31" s="781"/>
      <c r="AN31" s="783"/>
      <c r="AO31" s="781"/>
      <c r="AP31" s="783"/>
      <c r="AQ31" s="781"/>
      <c r="AR31" s="815"/>
      <c r="AS31" s="739" t="s">
        <v>168</v>
      </c>
      <c r="AT31" s="740"/>
      <c r="AU31" s="741"/>
      <c r="AV31" s="816"/>
      <c r="AW31" s="817"/>
      <c r="AX31" s="817"/>
      <c r="AY31" s="817"/>
      <c r="AZ31" s="817"/>
      <c r="BA31" s="817"/>
      <c r="BB31" s="818"/>
      <c r="BC31" s="718"/>
      <c r="BD31" s="715"/>
      <c r="BE31" s="715"/>
      <c r="BF31" s="715"/>
      <c r="BG31" s="715"/>
      <c r="BH31" s="715"/>
      <c r="BI31" s="715"/>
      <c r="BJ31" s="716"/>
      <c r="BM31" s="123" t="s">
        <v>344</v>
      </c>
      <c r="BN31" s="124"/>
      <c r="BO31" s="124"/>
      <c r="BP31" s="124"/>
      <c r="BQ31" s="124"/>
      <c r="BR31" s="124"/>
      <c r="BS31" s="124"/>
      <c r="BT31" s="124"/>
    </row>
    <row r="32" spans="1:103" ht="15" customHeight="1">
      <c r="A32" s="102"/>
      <c r="B32" s="643"/>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102"/>
      <c r="AF32" s="102"/>
      <c r="AH32" s="813" t="s">
        <v>395</v>
      </c>
      <c r="AI32" s="740"/>
      <c r="AJ32" s="740"/>
      <c r="AK32" s="740"/>
      <c r="AL32" s="740"/>
      <c r="AM32" s="740"/>
      <c r="AN32" s="740"/>
      <c r="AO32" s="740"/>
      <c r="AP32" s="740"/>
      <c r="AQ32" s="741"/>
      <c r="AR32" s="739" t="s">
        <v>1</v>
      </c>
      <c r="AS32" s="740"/>
      <c r="AT32" s="740"/>
      <c r="AU32" s="740"/>
      <c r="AV32" s="740"/>
      <c r="AW32" s="740"/>
      <c r="AX32" s="741"/>
      <c r="AY32" s="739" t="s">
        <v>7</v>
      </c>
      <c r="AZ32" s="740"/>
      <c r="BA32" s="740"/>
      <c r="BB32" s="740"/>
      <c r="BC32" s="740"/>
      <c r="BD32" s="740"/>
      <c r="BE32" s="740"/>
      <c r="BF32" s="740"/>
      <c r="BG32" s="740"/>
      <c r="BH32" s="740"/>
      <c r="BI32" s="740"/>
      <c r="BJ32" s="742"/>
      <c r="BM32" s="124"/>
      <c r="BN32" s="124" t="s">
        <v>667</v>
      </c>
      <c r="BO32" s="124"/>
      <c r="BP32" s="124"/>
      <c r="BQ32" s="124"/>
      <c r="BR32" s="124"/>
      <c r="BS32" s="124"/>
      <c r="BT32" s="124"/>
    </row>
    <row r="33" spans="1:73" s="102" customFormat="1" ht="15" customHeight="1">
      <c r="A33" s="92"/>
      <c r="B33" s="654"/>
      <c r="C33" s="654"/>
      <c r="D33" s="654"/>
      <c r="E33" s="654"/>
      <c r="F33" s="654"/>
      <c r="G33" s="654"/>
      <c r="H33" s="654"/>
      <c r="I33" s="654"/>
      <c r="J33" s="655"/>
      <c r="K33" s="654"/>
      <c r="L33" s="654"/>
      <c r="M33" s="654"/>
      <c r="N33" s="654"/>
      <c r="O33" s="654"/>
      <c r="P33" s="654"/>
      <c r="Q33" s="654"/>
      <c r="R33" s="654"/>
      <c r="S33" s="654"/>
      <c r="T33" s="654"/>
      <c r="U33" s="654"/>
      <c r="V33" s="654"/>
      <c r="W33" s="655"/>
      <c r="X33" s="654"/>
      <c r="Y33" s="654"/>
      <c r="Z33" s="654"/>
      <c r="AA33" s="654"/>
      <c r="AB33" s="654"/>
      <c r="AC33" s="654"/>
      <c r="AD33" s="654"/>
      <c r="AE33" s="92"/>
      <c r="AF33" s="92"/>
      <c r="AG33" s="92"/>
      <c r="AH33" s="681" t="s">
        <v>287</v>
      </c>
      <c r="AI33" s="707" t="str">
        <f>BM3&amp;"の元請工事について、該当する番号を記入してください。"</f>
        <v>令和6年度の元請工事について、該当する番号を記入してください。</v>
      </c>
      <c r="AJ33" s="708"/>
      <c r="AK33" s="708"/>
      <c r="AL33" s="708"/>
      <c r="AM33" s="708"/>
      <c r="AN33" s="708"/>
      <c r="AO33" s="708"/>
      <c r="AP33" s="708"/>
      <c r="AQ33" s="709"/>
      <c r="AR33" s="721" t="s">
        <v>600</v>
      </c>
      <c r="AS33" s="722"/>
      <c r="AT33" s="722"/>
      <c r="AU33" s="722"/>
      <c r="AV33" s="722"/>
      <c r="AW33" s="722"/>
      <c r="AX33" s="723"/>
      <c r="AY33" s="724" t="s">
        <v>601</v>
      </c>
      <c r="AZ33" s="725"/>
      <c r="BA33" s="725"/>
      <c r="BB33" s="725"/>
      <c r="BC33" s="725"/>
      <c r="BD33" s="725"/>
      <c r="BE33" s="725"/>
      <c r="BF33" s="725"/>
      <c r="BG33" s="725"/>
      <c r="BH33" s="725"/>
      <c r="BI33" s="725"/>
      <c r="BJ33" s="730"/>
      <c r="BM33" s="124"/>
      <c r="BN33" s="315" t="s">
        <v>346</v>
      </c>
      <c r="BO33" s="314"/>
      <c r="BP33" s="314"/>
      <c r="BQ33" s="314"/>
      <c r="BR33" s="314"/>
      <c r="BS33" s="314"/>
      <c r="BT33" s="314"/>
      <c r="BU33" s="124"/>
    </row>
    <row r="34" spans="1:73" ht="17.45" customHeight="1">
      <c r="B34" s="654"/>
      <c r="C34" s="654"/>
      <c r="D34" s="654"/>
      <c r="E34" s="654"/>
      <c r="F34" s="654"/>
      <c r="G34" s="654"/>
      <c r="H34" s="654"/>
      <c r="I34" s="654"/>
      <c r="J34" s="655"/>
      <c r="K34" s="654"/>
      <c r="L34" s="654"/>
      <c r="M34" s="654"/>
      <c r="N34" s="654"/>
      <c r="O34" s="654"/>
      <c r="P34" s="654"/>
      <c r="Q34" s="654"/>
      <c r="R34" s="654"/>
      <c r="S34" s="654"/>
      <c r="T34" s="654"/>
      <c r="U34" s="654"/>
      <c r="V34" s="654"/>
      <c r="W34" s="655"/>
      <c r="X34" s="654"/>
      <c r="Y34" s="654"/>
      <c r="Z34" s="654"/>
      <c r="AA34" s="654"/>
      <c r="AB34" s="654"/>
      <c r="AC34" s="654"/>
      <c r="AD34" s="654"/>
      <c r="AH34" s="682"/>
      <c r="AI34" s="710"/>
      <c r="AJ34" s="711"/>
      <c r="AK34" s="711"/>
      <c r="AL34" s="711"/>
      <c r="AM34" s="711"/>
      <c r="AN34" s="711"/>
      <c r="AO34" s="711"/>
      <c r="AP34" s="711"/>
      <c r="AQ34" s="712"/>
      <c r="AR34" s="724"/>
      <c r="AS34" s="725"/>
      <c r="AT34" s="725"/>
      <c r="AU34" s="725"/>
      <c r="AV34" s="725"/>
      <c r="AW34" s="725"/>
      <c r="AX34" s="726"/>
      <c r="AY34" s="724"/>
      <c r="AZ34" s="725"/>
      <c r="BA34" s="725"/>
      <c r="BB34" s="725"/>
      <c r="BC34" s="725"/>
      <c r="BD34" s="725"/>
      <c r="BE34" s="725"/>
      <c r="BF34" s="725"/>
      <c r="BG34" s="725"/>
      <c r="BH34" s="725"/>
      <c r="BI34" s="725"/>
      <c r="BJ34" s="730"/>
      <c r="BN34" s="314"/>
      <c r="BO34" s="314"/>
      <c r="BP34" s="314"/>
      <c r="BQ34" s="314"/>
      <c r="BR34" s="314"/>
      <c r="BS34" s="314"/>
      <c r="BT34" s="314"/>
      <c r="BU34" s="124"/>
    </row>
    <row r="35" spans="1:73" ht="30" customHeight="1">
      <c r="B35" s="656"/>
      <c r="C35" s="656"/>
      <c r="D35" s="656"/>
      <c r="E35" s="656"/>
      <c r="F35" s="656"/>
      <c r="G35" s="656"/>
      <c r="H35" s="656"/>
      <c r="I35" s="656"/>
      <c r="J35" s="657"/>
      <c r="K35" s="658"/>
      <c r="L35" s="96"/>
      <c r="M35" s="95"/>
      <c r="N35" s="95"/>
      <c r="O35" s="96"/>
      <c r="P35" s="95"/>
      <c r="R35" s="95"/>
      <c r="S35" s="95"/>
      <c r="T35" s="95"/>
      <c r="U35" s="95"/>
      <c r="V35" s="95"/>
      <c r="W35" s="657"/>
      <c r="X35" s="659"/>
      <c r="Y35" s="96"/>
      <c r="Z35" s="95"/>
      <c r="AA35" s="95"/>
      <c r="AB35" s="95"/>
      <c r="AD35" s="95"/>
      <c r="AH35" s="692"/>
      <c r="AI35" s="305">
        <v>1</v>
      </c>
      <c r="AJ35" s="306" t="s">
        <v>194</v>
      </c>
      <c r="AK35" s="307" t="s">
        <v>198</v>
      </c>
      <c r="AL35" s="307"/>
      <c r="AM35" s="307"/>
      <c r="AN35" s="308"/>
      <c r="AO35" s="309" t="s">
        <v>197</v>
      </c>
      <c r="AP35" s="310"/>
      <c r="AQ35" s="311"/>
      <c r="AR35" s="724"/>
      <c r="AS35" s="725"/>
      <c r="AT35" s="725"/>
      <c r="AU35" s="725"/>
      <c r="AV35" s="725"/>
      <c r="AW35" s="725"/>
      <c r="AX35" s="726"/>
      <c r="AY35" s="107"/>
      <c r="AZ35" s="106"/>
      <c r="BA35" s="106"/>
      <c r="BB35" s="106"/>
      <c r="BC35" s="106"/>
      <c r="BD35" s="106"/>
      <c r="BE35" s="106"/>
      <c r="BF35" s="106"/>
      <c r="BG35" s="106"/>
      <c r="BH35" s="106"/>
      <c r="BI35" s="304"/>
      <c r="BJ35" s="303"/>
      <c r="BM35" s="316" t="s">
        <v>345</v>
      </c>
      <c r="BN35" s="286" t="s">
        <v>287</v>
      </c>
      <c r="BO35" s="727" t="s">
        <v>347</v>
      </c>
      <c r="BP35" s="728"/>
      <c r="BQ35" s="729"/>
      <c r="BU35" s="124"/>
    </row>
    <row r="36" spans="1:73" ht="30" customHeight="1">
      <c r="B36" s="118"/>
      <c r="C36" s="660"/>
      <c r="D36" s="660"/>
      <c r="E36" s="660"/>
      <c r="F36" s="660"/>
      <c r="G36" s="660"/>
      <c r="H36" s="660"/>
      <c r="I36" s="660"/>
      <c r="J36" s="657"/>
      <c r="K36" s="658"/>
      <c r="L36" s="96"/>
      <c r="M36" s="95"/>
      <c r="N36" s="95"/>
      <c r="O36" s="96"/>
      <c r="P36" s="95"/>
      <c r="R36" s="95"/>
      <c r="S36" s="95"/>
      <c r="T36" s="95"/>
      <c r="U36" s="95"/>
      <c r="V36" s="95"/>
      <c r="W36" s="657"/>
      <c r="X36" s="659"/>
      <c r="Y36" s="96"/>
      <c r="Z36" s="95"/>
      <c r="AA36" s="95"/>
      <c r="AB36" s="95"/>
      <c r="AD36" s="95"/>
      <c r="AH36" s="693"/>
      <c r="AI36" s="302">
        <v>2</v>
      </c>
      <c r="AJ36" s="96" t="s">
        <v>196</v>
      </c>
      <c r="AK36" s="105" t="s">
        <v>198</v>
      </c>
      <c r="AL36" s="105"/>
      <c r="AM36" s="105"/>
      <c r="AO36" s="295" t="s">
        <v>199</v>
      </c>
      <c r="AQ36" s="288"/>
      <c r="AR36" s="106"/>
      <c r="AS36" s="304"/>
      <c r="AT36" s="106"/>
      <c r="AU36" s="106"/>
      <c r="AV36" s="106"/>
      <c r="AW36" s="106"/>
      <c r="AX36" s="106"/>
      <c r="AY36" s="293"/>
      <c r="AZ36" s="548"/>
      <c r="BA36" s="548"/>
      <c r="BB36" s="548"/>
      <c r="BC36" s="548"/>
      <c r="BD36" s="548"/>
      <c r="BE36" s="548"/>
      <c r="BF36" s="548"/>
      <c r="BG36" s="548"/>
      <c r="BH36" s="547"/>
      <c r="BI36" s="313"/>
      <c r="BJ36" s="546"/>
      <c r="BM36" s="124"/>
      <c r="BN36" s="719">
        <v>1</v>
      </c>
      <c r="BO36" s="125">
        <v>1</v>
      </c>
      <c r="BP36" s="125" t="s">
        <v>348</v>
      </c>
      <c r="BQ36" s="181" t="s">
        <v>349</v>
      </c>
      <c r="BU36" s="124"/>
    </row>
    <row r="37" spans="1:73" ht="30" customHeight="1" thickBot="1">
      <c r="B37" s="118"/>
      <c r="C37" s="660"/>
      <c r="D37" s="661"/>
      <c r="E37" s="661"/>
      <c r="F37" s="661"/>
      <c r="G37" s="661"/>
      <c r="H37" s="661"/>
      <c r="I37" s="662"/>
      <c r="J37" s="654"/>
      <c r="K37" s="654"/>
      <c r="L37" s="654"/>
      <c r="M37" s="654"/>
      <c r="N37" s="654"/>
      <c r="O37" s="654"/>
      <c r="P37" s="654"/>
      <c r="Q37" s="654"/>
      <c r="R37" s="654"/>
      <c r="S37" s="654"/>
      <c r="T37" s="654"/>
      <c r="U37" s="654"/>
      <c r="V37" s="654"/>
      <c r="W37" s="657"/>
      <c r="X37" s="659"/>
      <c r="Y37" s="96"/>
      <c r="Z37" s="95"/>
      <c r="AA37" s="95"/>
      <c r="AB37" s="95"/>
      <c r="AD37" s="95"/>
      <c r="AH37" s="694"/>
      <c r="AI37" s="297"/>
      <c r="AJ37" s="297"/>
      <c r="AK37" s="297"/>
      <c r="AL37" s="297"/>
      <c r="AM37" s="297"/>
      <c r="AN37" s="297"/>
      <c r="AO37" s="297"/>
      <c r="AP37" s="297"/>
      <c r="AQ37" s="296"/>
      <c r="AR37" s="108"/>
      <c r="AS37" s="683"/>
      <c r="AT37" s="684"/>
      <c r="AU37" s="684"/>
      <c r="AV37" s="684"/>
      <c r="AW37" s="685"/>
      <c r="AX37" s="292" t="s">
        <v>0</v>
      </c>
      <c r="AY37" s="294"/>
      <c r="AZ37" s="683"/>
      <c r="BA37" s="684"/>
      <c r="BB37" s="684"/>
      <c r="BC37" s="684"/>
      <c r="BD37" s="684"/>
      <c r="BE37" s="684"/>
      <c r="BF37" s="684"/>
      <c r="BG37" s="685"/>
      <c r="BH37" s="731" t="s">
        <v>2</v>
      </c>
      <c r="BI37" s="732"/>
      <c r="BJ37" s="733"/>
      <c r="BN37" s="720"/>
      <c r="BO37" s="182">
        <v>2</v>
      </c>
      <c r="BP37" s="182" t="s">
        <v>348</v>
      </c>
      <c r="BQ37" s="183" t="s">
        <v>350</v>
      </c>
      <c r="BU37" s="124"/>
    </row>
    <row r="38" spans="1:73" ht="50.1" customHeight="1">
      <c r="B38" s="645"/>
      <c r="C38" s="663"/>
      <c r="D38" s="664"/>
      <c r="E38" s="664"/>
      <c r="F38" s="664"/>
      <c r="G38" s="664"/>
      <c r="H38" s="664"/>
      <c r="I38" s="664"/>
      <c r="J38" s="664"/>
      <c r="K38" s="664"/>
      <c r="AH38" s="704" t="s">
        <v>9</v>
      </c>
      <c r="AI38" s="289" t="s">
        <v>289</v>
      </c>
      <c r="AJ38" s="695" t="str">
        <f>BM3&amp;"の１年間に産業廃棄物は"&amp;CHAR(10)&amp;"発生しましたか。"&amp;CHAR(10)&amp;"該当する番号を記入してください。"</f>
        <v>令和6年度の１年間に産業廃棄物は
発生しましたか。
該当する番号を記入してください。</v>
      </c>
      <c r="AK38" s="696"/>
      <c r="AL38" s="696"/>
      <c r="AM38" s="696"/>
      <c r="AN38" s="696"/>
      <c r="AO38" s="696"/>
      <c r="AP38" s="696"/>
      <c r="AQ38" s="697"/>
      <c r="BU38" s="124"/>
    </row>
    <row r="39" spans="1:73" ht="60" customHeight="1">
      <c r="B39" s="645"/>
      <c r="C39" s="665"/>
      <c r="D39" s="658"/>
      <c r="E39" s="96"/>
      <c r="F39" s="635"/>
      <c r="G39" s="635"/>
      <c r="H39" s="635"/>
      <c r="I39" s="635"/>
      <c r="J39" s="635"/>
      <c r="K39" s="635"/>
      <c r="AH39" s="705"/>
      <c r="AI39" s="702"/>
      <c r="AJ39" s="301">
        <v>1</v>
      </c>
      <c r="AK39" s="96" t="s">
        <v>194</v>
      </c>
      <c r="AL39" s="698" t="s">
        <v>290</v>
      </c>
      <c r="AM39" s="698"/>
      <c r="AN39" s="698"/>
      <c r="AO39" s="698"/>
      <c r="AP39" s="698"/>
      <c r="AQ39" s="699"/>
      <c r="AS39" s="126"/>
      <c r="AT39" s="105"/>
      <c r="AU39" s="105"/>
      <c r="AV39" s="105"/>
      <c r="AW39" s="105"/>
      <c r="AX39" s="105"/>
      <c r="AY39" s="105"/>
      <c r="AZ39" s="105"/>
      <c r="BA39" s="105"/>
      <c r="BB39" s="105"/>
      <c r="BC39" s="105"/>
      <c r="BD39" s="105"/>
      <c r="BM39" s="124"/>
    </row>
    <row r="40" spans="1:73" ht="30" customHeight="1" thickBot="1">
      <c r="B40" s="645"/>
      <c r="C40" s="665"/>
      <c r="D40" s="299"/>
      <c r="E40" s="96"/>
      <c r="F40" s="122"/>
      <c r="G40" s="291"/>
      <c r="H40" s="291"/>
      <c r="I40" s="291"/>
      <c r="J40" s="291"/>
      <c r="K40" s="291"/>
      <c r="M40" s="105"/>
      <c r="N40" s="105"/>
      <c r="O40" s="105"/>
      <c r="P40" s="105"/>
      <c r="Q40" s="105"/>
      <c r="R40" s="105"/>
      <c r="S40" s="105"/>
      <c r="T40" s="105"/>
      <c r="U40" s="105"/>
      <c r="V40" s="105"/>
      <c r="W40" s="105"/>
      <c r="X40" s="105"/>
      <c r="AH40" s="706"/>
      <c r="AI40" s="703"/>
      <c r="AJ40" s="290">
        <v>2</v>
      </c>
      <c r="AK40" s="97" t="s">
        <v>196</v>
      </c>
      <c r="AL40" s="700" t="s">
        <v>200</v>
      </c>
      <c r="AM40" s="700"/>
      <c r="AN40" s="700"/>
      <c r="AO40" s="700"/>
      <c r="AP40" s="700"/>
      <c r="AQ40" s="701"/>
      <c r="AS40" s="105"/>
      <c r="AT40" s="105"/>
      <c r="AU40" s="105"/>
      <c r="AV40" s="105"/>
      <c r="AW40" s="105"/>
      <c r="AX40" s="105"/>
      <c r="AY40" s="105"/>
      <c r="AZ40" s="105"/>
      <c r="BA40" s="105"/>
      <c r="BB40" s="105"/>
      <c r="BC40" s="105"/>
      <c r="BD40" s="105"/>
    </row>
    <row r="41" spans="1:73" ht="30" customHeight="1">
      <c r="M41" s="105"/>
      <c r="N41" s="105"/>
      <c r="O41" s="105"/>
      <c r="P41" s="105"/>
      <c r="Q41" s="105"/>
      <c r="R41" s="105"/>
      <c r="S41" s="105"/>
      <c r="T41" s="105"/>
      <c r="U41" s="105"/>
      <c r="V41" s="105"/>
      <c r="W41" s="105"/>
      <c r="X41" s="105"/>
      <c r="AH41" s="298"/>
      <c r="AI41" s="628"/>
      <c r="AJ41" s="299"/>
      <c r="AK41" s="96"/>
      <c r="AL41" s="291"/>
      <c r="AM41" s="291"/>
      <c r="AN41" s="291"/>
      <c r="AO41" s="291"/>
      <c r="AP41" s="291"/>
      <c r="AQ41" s="300"/>
      <c r="AR41" s="98"/>
      <c r="AS41" s="105"/>
      <c r="AT41" s="105"/>
      <c r="AU41" s="105"/>
      <c r="AV41" s="105"/>
      <c r="AW41" s="105"/>
      <c r="AX41" s="105"/>
      <c r="AY41" s="105"/>
      <c r="AZ41" s="105"/>
      <c r="BA41" s="105"/>
      <c r="BB41" s="105"/>
      <c r="BC41" s="105"/>
      <c r="BD41" s="105"/>
    </row>
    <row r="42" spans="1:73" ht="15" customHeight="1">
      <c r="M42" s="105"/>
      <c r="N42" s="105"/>
      <c r="O42" s="105"/>
      <c r="P42" s="105"/>
      <c r="Q42" s="105"/>
      <c r="R42" s="105"/>
      <c r="S42" s="105"/>
      <c r="T42" s="105"/>
      <c r="U42" s="105"/>
      <c r="V42" s="105"/>
      <c r="W42" s="105"/>
      <c r="X42" s="105"/>
      <c r="AH42" s="117"/>
      <c r="AI42" s="686" t="s">
        <v>176</v>
      </c>
      <c r="AJ42" s="687"/>
      <c r="AK42" s="687"/>
      <c r="AL42" s="687"/>
      <c r="AM42" s="687"/>
      <c r="AN42" s="687"/>
      <c r="AO42" s="687"/>
      <c r="AP42" s="687"/>
      <c r="AQ42" s="688"/>
      <c r="AR42" s="98"/>
      <c r="AS42" s="105"/>
      <c r="AT42" s="105"/>
      <c r="AU42" s="105"/>
      <c r="AV42" s="105"/>
      <c r="AW42" s="105"/>
      <c r="AX42" s="105"/>
      <c r="AY42" s="105"/>
      <c r="AZ42" s="105"/>
      <c r="BA42" s="105"/>
      <c r="BB42" s="105"/>
      <c r="BC42" s="105"/>
      <c r="BD42" s="105"/>
    </row>
    <row r="43" spans="1:73" ht="9.9499999999999993" customHeight="1">
      <c r="C43" s="354"/>
      <c r="D43" s="354"/>
      <c r="E43" s="354"/>
      <c r="F43" s="354"/>
      <c r="G43" s="354"/>
      <c r="H43" s="354"/>
      <c r="I43" s="354"/>
      <c r="J43" s="354"/>
      <c r="K43" s="354"/>
      <c r="M43" s="105"/>
      <c r="N43" s="105"/>
      <c r="O43" s="105"/>
      <c r="P43" s="105"/>
      <c r="Q43" s="105"/>
      <c r="R43" s="105"/>
      <c r="S43" s="105"/>
      <c r="T43" s="105"/>
      <c r="U43" s="105"/>
      <c r="V43" s="105"/>
      <c r="W43" s="105"/>
      <c r="X43" s="105"/>
      <c r="AI43" s="689"/>
      <c r="AJ43" s="690"/>
      <c r="AK43" s="690"/>
      <c r="AL43" s="690"/>
      <c r="AM43" s="690"/>
      <c r="AN43" s="690"/>
      <c r="AO43" s="690"/>
      <c r="AP43" s="690"/>
      <c r="AQ43" s="691"/>
      <c r="AS43" s="105"/>
      <c r="AT43" s="105"/>
      <c r="AU43" s="105"/>
      <c r="AV43" s="105"/>
      <c r="AW43" s="105"/>
      <c r="AX43" s="105"/>
      <c r="AY43" s="105"/>
      <c r="AZ43" s="105"/>
      <c r="BA43" s="105"/>
      <c r="BB43" s="105"/>
      <c r="BC43" s="105"/>
      <c r="BD43" s="105"/>
    </row>
    <row r="44" spans="1:73" ht="15" customHeight="1">
      <c r="D44" s="96"/>
      <c r="E44" s="96"/>
      <c r="F44" s="96"/>
      <c r="G44" s="96"/>
      <c r="H44" s="96"/>
      <c r="I44" s="96"/>
      <c r="J44" s="96"/>
      <c r="K44" s="96"/>
      <c r="AS44" s="105"/>
      <c r="AT44" s="105"/>
      <c r="AU44" s="105"/>
      <c r="AV44" s="105"/>
      <c r="AW44" s="105"/>
      <c r="AX44" s="105"/>
      <c r="AY44" s="105"/>
      <c r="AZ44" s="105"/>
      <c r="BA44" s="105"/>
      <c r="BB44" s="105"/>
      <c r="BC44" s="105"/>
      <c r="BD44" s="105"/>
    </row>
    <row r="45" spans="1:73" ht="30" customHeight="1">
      <c r="C45" s="96"/>
      <c r="D45" s="96"/>
      <c r="E45" s="96"/>
      <c r="F45" s="96"/>
      <c r="G45" s="96"/>
      <c r="H45" s="96"/>
      <c r="I45" s="96"/>
      <c r="J45" s="96"/>
      <c r="K45" s="96"/>
      <c r="AS45" s="105"/>
      <c r="AT45" s="105"/>
      <c r="AU45" s="105"/>
      <c r="AV45" s="105"/>
      <c r="AW45" s="105"/>
      <c r="AX45" s="105"/>
      <c r="AY45" s="105"/>
      <c r="AZ45" s="105"/>
      <c r="BA45" s="105"/>
      <c r="BB45" s="105"/>
      <c r="BC45" s="105"/>
      <c r="BD45" s="105"/>
    </row>
    <row r="46" spans="1:73" ht="15" customHeight="1"/>
    <row r="47" spans="1:73" ht="15.75" customHeight="1">
      <c r="L47" s="312"/>
      <c r="AR47" s="312"/>
    </row>
    <row r="48" spans="1:73" ht="15.95" customHeight="1">
      <c r="L48" s="312"/>
      <c r="AR48" s="312"/>
    </row>
  </sheetData>
  <mergeCells count="59">
    <mergeCell ref="AQ30:AQ31"/>
    <mergeCell ref="AR32:AX32"/>
    <mergeCell ref="AH25:AJ26"/>
    <mergeCell ref="AH27:AJ27"/>
    <mergeCell ref="AH28:AJ29"/>
    <mergeCell ref="AH30:AJ31"/>
    <mergeCell ref="AL25:AR25"/>
    <mergeCell ref="AS25:BB25"/>
    <mergeCell ref="AK26:BB26"/>
    <mergeCell ref="AK27:AR27"/>
    <mergeCell ref="AK28:AR29"/>
    <mergeCell ref="AK30:AK31"/>
    <mergeCell ref="AH32:AQ32"/>
    <mergeCell ref="AR30:AR31"/>
    <mergeCell ref="AV31:BB31"/>
    <mergeCell ref="AV30:BB30"/>
    <mergeCell ref="AL30:AL31"/>
    <mergeCell ref="AM30:AM31"/>
    <mergeCell ref="AN30:AN31"/>
    <mergeCell ref="AO30:AO31"/>
    <mergeCell ref="AP30:AP31"/>
    <mergeCell ref="AH2:AJ4"/>
    <mergeCell ref="AW5:BJ6"/>
    <mergeCell ref="AZ7:BF7"/>
    <mergeCell ref="BD1:BI2"/>
    <mergeCell ref="AS27:AU27"/>
    <mergeCell ref="AV27:BB27"/>
    <mergeCell ref="AK24:BJ24"/>
    <mergeCell ref="BC25:BJ25"/>
    <mergeCell ref="BC26:BC27"/>
    <mergeCell ref="BD26:BJ27"/>
    <mergeCell ref="AH23:AV23"/>
    <mergeCell ref="AH24:AJ24"/>
    <mergeCell ref="BG23:BJ23"/>
    <mergeCell ref="BD28:BJ31"/>
    <mergeCell ref="BC28:BC31"/>
    <mergeCell ref="BN36:BN37"/>
    <mergeCell ref="AR33:AX35"/>
    <mergeCell ref="BO35:BQ35"/>
    <mergeCell ref="AY33:BJ34"/>
    <mergeCell ref="BH37:BJ37"/>
    <mergeCell ref="AS28:AU28"/>
    <mergeCell ref="AV28:BB28"/>
    <mergeCell ref="AS30:AU30"/>
    <mergeCell ref="AS31:AU31"/>
    <mergeCell ref="AS29:AU29"/>
    <mergeCell ref="AV29:BB29"/>
    <mergeCell ref="AY32:BJ32"/>
    <mergeCell ref="AH33:AH34"/>
    <mergeCell ref="AZ37:BG37"/>
    <mergeCell ref="AS37:AW37"/>
    <mergeCell ref="AI42:AQ43"/>
    <mergeCell ref="AH35:AH37"/>
    <mergeCell ref="AJ38:AQ38"/>
    <mergeCell ref="AL39:AQ39"/>
    <mergeCell ref="AL40:AQ40"/>
    <mergeCell ref="AI39:AI40"/>
    <mergeCell ref="AH38:AH40"/>
    <mergeCell ref="AI33:AQ34"/>
  </mergeCells>
  <phoneticPr fontId="2"/>
  <conditionalFormatting sqref="CG24:CY24">
    <cfRule type="containsText" dxfId="16" priority="1" operator="containsText" text="ERROR">
      <formula>NOT(ISERROR(SEARCH("ERROR",CG24)))</formula>
    </cfRule>
  </conditionalFormatting>
  <dataValidations count="12">
    <dataValidation imeMode="off" allowBlank="1" showInputMessage="1" showErrorMessage="1" sqref="AV30:BB31 P30:V31" xr:uid="{CA83D183-AFBD-4E8E-938D-FC0A51DBFC54}"/>
    <dataValidation imeMode="fullKatakana" allowBlank="1" showInputMessage="1" showErrorMessage="1" sqref="AK27:AR27 AV27:BB27 E27:L27 P27:V27" xr:uid="{491532FA-1685-43FE-BB75-1CD173571D02}"/>
    <dataValidation type="list" allowBlank="1" showInputMessage="1" showErrorMessage="1" sqref="AH35:AH37 AI39 AI41 BN36" xr:uid="{A7DB1AE5-C82B-42B0-8BB6-13E2B7C04EBC}">
      <formula1>"1,2"</formula1>
    </dataValidation>
    <dataValidation type="textLength" imeMode="off" allowBlank="1" showInputMessage="1" showErrorMessage="1" sqref="AL25" xr:uid="{0B7B1B41-D365-437F-8C69-FF2A1BDF39FD}">
      <formula1>0</formula1>
      <formula2>9999999</formula2>
    </dataValidation>
    <dataValidation imeMode="hiragana" allowBlank="1" showInputMessage="1" showErrorMessage="1" sqref="AH33:AI33 AK24:BJ24 AK26:BB26 AK28:AR29 AV28:BB29 X24:AD31 E24:V24 E26:V26 E28:L29 P28:V29" xr:uid="{00000000-0002-0000-0000-000002000000}"/>
    <dataValidation type="whole" imeMode="disabled" allowBlank="1" showInputMessage="1" showErrorMessage="1" sqref="BG23:BJ23 AA23" xr:uid="{0A70290A-BE4D-40F6-9263-1CB49608AAAB}">
      <formula1>0</formula1>
      <formula2>9999</formula2>
    </dataValidation>
    <dataValidation type="whole" imeMode="disabled" allowBlank="1" showInputMessage="1" showErrorMessage="1" sqref="AM30:AM31 G30:G31" xr:uid="{CE14EC92-1335-4638-AF5C-3AAF1F3A7510}">
      <formula1>1</formula1>
      <formula2>99</formula2>
    </dataValidation>
    <dataValidation type="whole" imeMode="disabled" allowBlank="1" showInputMessage="1" showErrorMessage="1" sqref="AO30:AO31 I30:I31" xr:uid="{C25821D4-64B9-48DA-BE52-F8A5307B4FD1}">
      <formula1>1</formula1>
      <formula2>12</formula2>
    </dataValidation>
    <dataValidation type="whole" imeMode="disabled" allowBlank="1" showInputMessage="1" showErrorMessage="1" sqref="AQ30:AQ31 K30:K31" xr:uid="{279059F7-C837-41B9-92E1-3A9069628917}">
      <formula1>1</formula1>
      <formula2>31</formula2>
    </dataValidation>
    <dataValidation type="whole" imeMode="disabled" operator="greaterThan" allowBlank="1" showInputMessage="1" showErrorMessage="1" sqref="AS37:AW37 AZ37:BG37 D37:H37" xr:uid="{7F6E7AC8-1CC1-44E2-9060-0AA4590DF15D}">
      <formula1>0</formula1>
    </dataValidation>
    <dataValidation type="textLength" imeMode="disabled" allowBlank="1" showInputMessage="1" showErrorMessage="1" sqref="F25:L25" xr:uid="{EF9061C6-4201-4309-9C97-B58CC6976AE2}">
      <formula1>0</formula1>
      <formula2>9999999</formula2>
    </dataValidation>
    <dataValidation type="list" imeMode="disabled" allowBlank="1" showInputMessage="1" showErrorMessage="1" sqref="J35:J36 C39:C40" xr:uid="{DAC8A438-7FF1-4866-B60B-AC5D1E138815}">
      <formula1>"1,2"</formula1>
    </dataValidation>
  </dataValidations>
  <pageMargins left="0.47244094488188981" right="0.31496062992125984" top="0.39370078740157483" bottom="0.19685039370078741" header="0.31496062992125984" footer="0.11811023622047245"/>
  <pageSetup paperSize="9" scale="8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D69E-CD4E-4570-85DE-BCF3964CFD48}">
  <sheetPr codeName="Sheet3">
    <tabColor rgb="FFFFFF00"/>
    <pageSetUpPr fitToPage="1"/>
  </sheetPr>
  <dimension ref="A1:BY68"/>
  <sheetViews>
    <sheetView view="pageBreakPreview" topLeftCell="A6" zoomScaleNormal="175" zoomScaleSheetLayoutView="100" workbookViewId="0">
      <selection activeCell="C28" sqref="C28"/>
    </sheetView>
  </sheetViews>
  <sheetFormatPr defaultColWidth="9" defaultRowHeight="13.5"/>
  <cols>
    <col min="1" max="1" width="2.625" style="3" customWidth="1"/>
    <col min="2" max="2" width="3.75" style="3" customWidth="1"/>
    <col min="3" max="3" width="33" style="2" customWidth="1"/>
    <col min="4" max="5" width="10.625" style="2" customWidth="1"/>
    <col min="6" max="6" width="8.625" style="2" customWidth="1"/>
    <col min="7" max="7" width="18.625" style="2" customWidth="1"/>
    <col min="8" max="8" width="8.625" style="2" customWidth="1"/>
    <col min="9" max="9" width="2.625" style="2" customWidth="1"/>
    <col min="10" max="12" width="4.625" style="2" customWidth="1"/>
    <col min="13" max="13" width="18.625" style="2" customWidth="1"/>
    <col min="14" max="14" width="8.625" style="2" customWidth="1"/>
    <col min="15" max="15" width="2.625" style="2" customWidth="1"/>
    <col min="16" max="16" width="8.625" style="2" customWidth="1"/>
    <col min="17" max="17" width="30.625" style="2" customWidth="1"/>
    <col min="18" max="18" width="20.625" style="2" customWidth="1"/>
    <col min="19" max="20" width="12.625" style="2" customWidth="1"/>
    <col min="21" max="23" width="4.625" style="2" customWidth="1"/>
    <col min="24" max="24" width="9.625" style="2" customWidth="1"/>
    <col min="25" max="25" width="12.625" style="2" customWidth="1"/>
    <col min="26" max="26" width="30.625" style="2" customWidth="1"/>
    <col min="27" max="28" width="12.625" style="2" customWidth="1"/>
    <col min="29" max="30" width="1.125" style="2" customWidth="1"/>
    <col min="31" max="37" width="9" style="2"/>
    <col min="38" max="38" width="9.5" style="2" bestFit="1" customWidth="1"/>
    <col min="39" max="39" width="9.5" style="2" customWidth="1"/>
    <col min="40" max="43" width="9" style="2"/>
    <col min="44" max="44" width="9.5" style="2" customWidth="1"/>
    <col min="45" max="16384" width="9" style="2"/>
  </cols>
  <sheetData>
    <row r="1" spans="1:67" ht="24">
      <c r="A1" s="4" t="str">
        <f>"【"&amp;調査票１!BM3&amp;"実績】産業廃棄物実態調査票（その２）"</f>
        <v>【令和6年度実績】産業廃棄物実態調査票（その２）</v>
      </c>
      <c r="AB1" s="556" t="str">
        <f>"★ この調査票の対象期間は、"&amp;調査票１!BM3&amp;"（"&amp;TEXT(DATE(調査票１!BM2,4,1),"ggge年m月d日")&amp;"～"&amp;TEXT(DATE(調査票１!BM2+1,3,31),"ggge年m月d日")&amp;"）の１年間です。この期間中の廃棄物の発生と処理・処分状況を質問事項の①～⑫までの流れに従って記入してください。"</f>
        <v>★ この調査票の対象期間は、令和6年度（令和6年4月1日～令和7年3月31日）の１年間です。この期間中の廃棄物の発生と処理・処分状況を質問事項の①～⑫までの流れに従って記入してください。</v>
      </c>
      <c r="AX1" s="2">
        <v>1</v>
      </c>
      <c r="AY1" s="2">
        <v>2</v>
      </c>
      <c r="AZ1" s="2">
        <v>2</v>
      </c>
      <c r="BA1" s="2">
        <v>2</v>
      </c>
      <c r="BB1" s="2">
        <v>2</v>
      </c>
      <c r="BC1" s="2">
        <v>2</v>
      </c>
      <c r="BD1" s="2">
        <v>3</v>
      </c>
      <c r="BE1" s="2">
        <v>3</v>
      </c>
      <c r="BF1" s="2">
        <v>3</v>
      </c>
      <c r="BG1" s="2">
        <v>4</v>
      </c>
      <c r="BH1" s="2">
        <v>4</v>
      </c>
      <c r="BI1" s="2">
        <v>5</v>
      </c>
      <c r="BJ1" s="2">
        <v>5</v>
      </c>
      <c r="BK1" s="2">
        <v>5</v>
      </c>
      <c r="BL1" s="2">
        <v>6</v>
      </c>
      <c r="BM1" s="2">
        <v>7</v>
      </c>
      <c r="BN1" s="2">
        <v>7</v>
      </c>
      <c r="BO1" s="2">
        <v>7</v>
      </c>
    </row>
    <row r="2" spans="1:67" ht="7.5" customHeight="1">
      <c r="A2" s="4"/>
    </row>
    <row r="3" spans="1:67">
      <c r="B3" s="127"/>
      <c r="C3" s="128"/>
      <c r="D3" s="128"/>
      <c r="E3" s="128"/>
      <c r="F3" s="128"/>
      <c r="G3" s="128"/>
      <c r="AX3" s="2" t="s">
        <v>34</v>
      </c>
      <c r="AY3" s="2" t="s">
        <v>312</v>
      </c>
      <c r="AZ3" s="2" t="s">
        <v>36</v>
      </c>
      <c r="BA3" s="2" t="s">
        <v>313</v>
      </c>
      <c r="BB3" s="2" t="s">
        <v>314</v>
      </c>
      <c r="BC3" s="2" t="s">
        <v>315</v>
      </c>
      <c r="BD3" s="2" t="s">
        <v>38</v>
      </c>
      <c r="BE3" s="2" t="s">
        <v>316</v>
      </c>
      <c r="BF3" s="2" t="s">
        <v>317</v>
      </c>
      <c r="BG3" s="2" t="s">
        <v>318</v>
      </c>
      <c r="BH3" s="2" t="s">
        <v>35</v>
      </c>
      <c r="BI3" s="2" t="s">
        <v>319</v>
      </c>
      <c r="BJ3" s="2" t="s">
        <v>320</v>
      </c>
      <c r="BK3" s="2" t="s">
        <v>321</v>
      </c>
      <c r="BL3" s="2" t="s">
        <v>322</v>
      </c>
      <c r="BM3" s="2" t="s">
        <v>323</v>
      </c>
      <c r="BN3" s="2" t="s">
        <v>324</v>
      </c>
      <c r="BO3" s="2" t="s">
        <v>325</v>
      </c>
    </row>
    <row r="4" spans="1:67">
      <c r="B4" s="127"/>
      <c r="C4" s="128"/>
      <c r="D4" s="128"/>
      <c r="E4" s="128"/>
      <c r="F4" s="128"/>
      <c r="G4" s="128"/>
      <c r="AX4" s="2" t="s">
        <v>326</v>
      </c>
      <c r="AY4" s="2" t="s">
        <v>326</v>
      </c>
      <c r="AZ4" s="2" t="s">
        <v>326</v>
      </c>
      <c r="BA4" s="2" t="s">
        <v>326</v>
      </c>
      <c r="BB4" s="2" t="s">
        <v>326</v>
      </c>
      <c r="BC4" s="2" t="s">
        <v>326</v>
      </c>
      <c r="BD4" s="2" t="s">
        <v>326</v>
      </c>
      <c r="BE4" s="2" t="s">
        <v>326</v>
      </c>
      <c r="BF4" s="2" t="s">
        <v>326</v>
      </c>
      <c r="BG4" s="2" t="s">
        <v>326</v>
      </c>
      <c r="BH4" s="2" t="s">
        <v>326</v>
      </c>
      <c r="BI4" s="2" t="s">
        <v>326</v>
      </c>
      <c r="BJ4" s="2" t="s">
        <v>326</v>
      </c>
      <c r="BK4" s="2" t="s">
        <v>326</v>
      </c>
      <c r="BL4" s="2" t="s">
        <v>327</v>
      </c>
      <c r="BM4" s="2" t="s">
        <v>328</v>
      </c>
      <c r="BN4" s="2" t="s">
        <v>328</v>
      </c>
      <c r="BO4" s="2" t="s">
        <v>328</v>
      </c>
    </row>
    <row r="5" spans="1:67">
      <c r="B5" s="127"/>
      <c r="C5" s="128"/>
      <c r="D5" s="128"/>
      <c r="E5" s="128"/>
      <c r="F5" s="128"/>
      <c r="G5" s="128"/>
    </row>
    <row r="6" spans="1:67">
      <c r="B6" s="127"/>
      <c r="C6" s="128"/>
      <c r="D6" s="128"/>
      <c r="E6" s="128"/>
      <c r="F6" s="128"/>
      <c r="G6" s="128"/>
    </row>
    <row r="7" spans="1:67">
      <c r="B7" s="127"/>
      <c r="C7" s="128"/>
      <c r="D7" s="128"/>
      <c r="E7" s="128"/>
      <c r="F7" s="128"/>
      <c r="G7" s="128"/>
      <c r="AF7" s="129"/>
    </row>
    <row r="8" spans="1:67">
      <c r="B8" s="127"/>
      <c r="C8" s="128"/>
      <c r="D8" s="128"/>
      <c r="E8" s="128"/>
      <c r="F8" s="128"/>
      <c r="G8" s="128"/>
    </row>
    <row r="9" spans="1:67">
      <c r="B9" s="127"/>
      <c r="C9" s="128"/>
      <c r="D9" s="128"/>
      <c r="E9" s="128"/>
      <c r="F9" s="128"/>
      <c r="G9" s="128"/>
    </row>
    <row r="10" spans="1:67">
      <c r="B10" s="127"/>
      <c r="C10" s="128"/>
      <c r="D10" s="128"/>
      <c r="E10" s="128"/>
      <c r="F10" s="128"/>
      <c r="G10" s="128"/>
    </row>
    <row r="11" spans="1:67">
      <c r="B11" s="127"/>
      <c r="C11" s="128"/>
      <c r="D11" s="128"/>
      <c r="E11" s="128"/>
      <c r="F11" s="128"/>
      <c r="G11" s="128"/>
      <c r="AX11" s="130" t="s">
        <v>295</v>
      </c>
    </row>
    <row r="12" spans="1:67">
      <c r="B12" s="127"/>
      <c r="C12" s="128"/>
      <c r="D12" s="128"/>
      <c r="E12" s="128"/>
      <c r="F12" s="128"/>
      <c r="G12" s="128"/>
      <c r="AX12" s="2">
        <v>1</v>
      </c>
      <c r="AY12" s="2" t="s">
        <v>296</v>
      </c>
    </row>
    <row r="13" spans="1:67">
      <c r="B13" s="127"/>
      <c r="C13" s="128"/>
      <c r="D13" s="128"/>
      <c r="E13" s="128"/>
      <c r="F13" s="128"/>
      <c r="G13" s="128"/>
      <c r="J13" s="841"/>
      <c r="K13" s="841"/>
      <c r="L13" s="841"/>
      <c r="M13" s="841"/>
      <c r="AX13" s="2">
        <v>2</v>
      </c>
      <c r="AY13" s="2" t="s">
        <v>297</v>
      </c>
    </row>
    <row r="14" spans="1:67">
      <c r="B14" s="127"/>
      <c r="C14" s="131"/>
      <c r="D14" s="128"/>
      <c r="E14" s="128"/>
      <c r="F14" s="128"/>
      <c r="G14" s="128"/>
      <c r="AX14" s="2">
        <v>3</v>
      </c>
      <c r="AY14" s="2" t="s">
        <v>298</v>
      </c>
    </row>
    <row r="15" spans="1:67">
      <c r="B15" s="127"/>
      <c r="C15" s="128"/>
      <c r="D15" s="128"/>
      <c r="E15" s="128"/>
      <c r="F15" s="128"/>
      <c r="G15" s="128"/>
      <c r="AX15" s="2">
        <v>4</v>
      </c>
      <c r="AY15" s="2" t="s">
        <v>299</v>
      </c>
    </row>
    <row r="16" spans="1:67">
      <c r="B16" s="127"/>
      <c r="C16" s="128"/>
      <c r="D16" s="128"/>
      <c r="E16" s="128"/>
      <c r="F16" s="128"/>
      <c r="G16" s="128"/>
    </row>
    <row r="17" spans="1:77">
      <c r="B17" s="127"/>
      <c r="C17" s="128"/>
      <c r="D17" s="128"/>
      <c r="E17" s="128"/>
      <c r="F17" s="128"/>
      <c r="G17" s="128"/>
    </row>
    <row r="18" spans="1:77">
      <c r="B18" s="127"/>
      <c r="C18" s="128"/>
      <c r="D18" s="128"/>
      <c r="E18" s="128"/>
      <c r="F18" s="128"/>
      <c r="G18" s="128"/>
    </row>
    <row r="19" spans="1:77">
      <c r="B19" s="127"/>
      <c r="C19" s="128"/>
      <c r="D19" s="128"/>
      <c r="E19" s="128"/>
      <c r="F19" s="128"/>
      <c r="G19" s="128"/>
      <c r="AH19" s="129"/>
    </row>
    <row r="20" spans="1:77">
      <c r="B20" s="127"/>
      <c r="C20" s="128"/>
      <c r="D20" s="128"/>
      <c r="E20" s="128"/>
      <c r="F20" s="128"/>
      <c r="G20" s="128"/>
    </row>
    <row r="21" spans="1:77">
      <c r="B21" s="127"/>
      <c r="C21" s="128"/>
      <c r="D21" s="128"/>
      <c r="E21" s="128"/>
      <c r="F21" s="128"/>
      <c r="G21" s="128"/>
      <c r="Y21" s="129"/>
    </row>
    <row r="23" spans="1:77">
      <c r="C23" s="842" t="s">
        <v>307</v>
      </c>
      <c r="D23" s="843"/>
      <c r="E23" s="843"/>
      <c r="F23" s="843"/>
      <c r="G23" s="843"/>
      <c r="H23" s="844"/>
      <c r="J23" s="842" t="s">
        <v>354</v>
      </c>
      <c r="K23" s="843"/>
      <c r="L23" s="843"/>
      <c r="M23" s="843"/>
      <c r="N23" s="844"/>
      <c r="O23" s="132"/>
      <c r="P23" s="842" t="s">
        <v>300</v>
      </c>
      <c r="Q23" s="843"/>
      <c r="R23" s="843"/>
      <c r="S23" s="843"/>
      <c r="T23" s="844"/>
      <c r="U23" s="819" t="s">
        <v>330</v>
      </c>
      <c r="V23" s="820"/>
      <c r="W23" s="820"/>
      <c r="X23" s="821"/>
      <c r="Z23" s="819" t="s">
        <v>362</v>
      </c>
      <c r="AA23" s="820"/>
      <c r="AB23" s="821"/>
    </row>
    <row r="24" spans="1:77" ht="14.25" thickBot="1"/>
    <row r="25" spans="1:77" s="5" customFormat="1" ht="16.5" customHeight="1">
      <c r="A25" s="205"/>
      <c r="B25" s="854" t="s">
        <v>14</v>
      </c>
      <c r="C25" s="88" t="s">
        <v>589</v>
      </c>
      <c r="D25" s="535" t="s">
        <v>32</v>
      </c>
      <c r="E25" s="845" t="s">
        <v>329</v>
      </c>
      <c r="F25" s="846"/>
      <c r="G25" s="822" t="s">
        <v>308</v>
      </c>
      <c r="H25" s="829"/>
      <c r="I25" s="133"/>
      <c r="J25" s="828" t="s">
        <v>360</v>
      </c>
      <c r="K25" s="826"/>
      <c r="L25" s="827"/>
      <c r="M25" s="822" t="s">
        <v>310</v>
      </c>
      <c r="N25" s="829"/>
      <c r="O25" s="133"/>
      <c r="P25" s="830" t="s">
        <v>311</v>
      </c>
      <c r="Q25" s="822" t="s">
        <v>379</v>
      </c>
      <c r="R25" s="823"/>
      <c r="S25" s="823"/>
      <c r="T25" s="824"/>
      <c r="U25" s="825" t="s">
        <v>361</v>
      </c>
      <c r="V25" s="826"/>
      <c r="W25" s="827"/>
      <c r="X25" s="485" t="s">
        <v>596</v>
      </c>
      <c r="Y25" s="88" t="s">
        <v>359</v>
      </c>
      <c r="Z25" s="838" t="s">
        <v>301</v>
      </c>
      <c r="AA25" s="839"/>
      <c r="AB25" s="840"/>
      <c r="BD25" s="9"/>
      <c r="BE25" s="2"/>
      <c r="BG25" s="9"/>
      <c r="BH25" s="9"/>
      <c r="BJ25" s="9"/>
    </row>
    <row r="26" spans="1:77" s="5" customFormat="1" ht="16.5" customHeight="1">
      <c r="A26" s="849"/>
      <c r="B26" s="855"/>
      <c r="C26" s="135"/>
      <c r="D26" s="534"/>
      <c r="E26" s="847"/>
      <c r="F26" s="848"/>
      <c r="G26" s="850"/>
      <c r="H26" s="852" t="s">
        <v>15</v>
      </c>
      <c r="I26" s="133"/>
      <c r="J26" s="872" t="s">
        <v>16</v>
      </c>
      <c r="K26" s="874" t="s">
        <v>17</v>
      </c>
      <c r="L26" s="867" t="s">
        <v>18</v>
      </c>
      <c r="M26" s="850"/>
      <c r="N26" s="852" t="s">
        <v>15</v>
      </c>
      <c r="O26" s="133"/>
      <c r="P26" s="831"/>
      <c r="Q26" s="869" t="s">
        <v>302</v>
      </c>
      <c r="R26" s="870"/>
      <c r="S26" s="870"/>
      <c r="T26" s="871"/>
      <c r="U26" s="865" t="s">
        <v>16</v>
      </c>
      <c r="V26" s="863" t="s">
        <v>17</v>
      </c>
      <c r="W26" s="867" t="s">
        <v>18</v>
      </c>
      <c r="X26" s="833" t="s">
        <v>597</v>
      </c>
      <c r="Y26" s="200" t="s">
        <v>19</v>
      </c>
      <c r="Z26" s="835" t="s">
        <v>598</v>
      </c>
      <c r="AA26" s="836"/>
      <c r="AB26" s="837"/>
      <c r="BD26" s="9"/>
      <c r="BG26" s="9"/>
      <c r="BH26" s="9"/>
      <c r="BJ26" s="9"/>
      <c r="BK26" s="6"/>
      <c r="BS26" s="2"/>
      <c r="BT26" s="9"/>
      <c r="BU26" s="2"/>
      <c r="BV26" s="2"/>
      <c r="BX26" s="134"/>
      <c r="BY26" s="134"/>
    </row>
    <row r="27" spans="1:77" s="6" customFormat="1" ht="16.5" customHeight="1" thickBot="1">
      <c r="A27" s="849"/>
      <c r="B27" s="856"/>
      <c r="C27" s="201"/>
      <c r="D27" s="533"/>
      <c r="E27" s="564"/>
      <c r="F27" s="565"/>
      <c r="G27" s="851"/>
      <c r="H27" s="853"/>
      <c r="I27" s="136"/>
      <c r="J27" s="873"/>
      <c r="K27" s="875"/>
      <c r="L27" s="868"/>
      <c r="M27" s="851"/>
      <c r="N27" s="853"/>
      <c r="O27" s="136"/>
      <c r="P27" s="832"/>
      <c r="Q27" s="137" t="s">
        <v>303</v>
      </c>
      <c r="R27" s="204" t="s">
        <v>304</v>
      </c>
      <c r="S27" s="536" t="s">
        <v>305</v>
      </c>
      <c r="T27" s="90" t="s">
        <v>306</v>
      </c>
      <c r="U27" s="866"/>
      <c r="V27" s="864"/>
      <c r="W27" s="868"/>
      <c r="X27" s="834"/>
      <c r="Y27" s="89"/>
      <c r="Z27" s="536" t="s">
        <v>303</v>
      </c>
      <c r="AA27" s="536" t="s">
        <v>305</v>
      </c>
      <c r="AB27" s="558" t="s">
        <v>306</v>
      </c>
      <c r="AX27" s="2" t="s">
        <v>31</v>
      </c>
      <c r="AY27" s="2" t="s">
        <v>32</v>
      </c>
      <c r="AZ27" s="130" t="s">
        <v>363</v>
      </c>
      <c r="BA27" s="206" t="s">
        <v>364</v>
      </c>
      <c r="BB27" s="10" t="s">
        <v>15</v>
      </c>
      <c r="BC27" s="2" t="s">
        <v>16</v>
      </c>
      <c r="BD27" s="2" t="s">
        <v>17</v>
      </c>
      <c r="BE27" s="2" t="s">
        <v>18</v>
      </c>
      <c r="BF27" s="2" t="s">
        <v>33</v>
      </c>
      <c r="BG27" s="2" t="s">
        <v>310</v>
      </c>
      <c r="BH27" s="2" t="s">
        <v>15</v>
      </c>
      <c r="BI27" s="206" t="s">
        <v>365</v>
      </c>
      <c r="BJ27" s="10" t="s">
        <v>33</v>
      </c>
      <c r="BK27" s="206" t="s">
        <v>366</v>
      </c>
      <c r="BL27" s="207" t="s">
        <v>355</v>
      </c>
      <c r="BM27" s="206" t="s">
        <v>305</v>
      </c>
      <c r="BN27" s="206" t="s">
        <v>306</v>
      </c>
      <c r="BO27" s="2" t="s">
        <v>16</v>
      </c>
      <c r="BP27" s="2" t="s">
        <v>17</v>
      </c>
      <c r="BQ27" s="2" t="s">
        <v>18</v>
      </c>
      <c r="BR27" s="2" t="s">
        <v>33</v>
      </c>
      <c r="BS27" s="206" t="s">
        <v>367</v>
      </c>
      <c r="BT27" s="206" t="s">
        <v>368</v>
      </c>
      <c r="BU27" s="10" t="s">
        <v>33</v>
      </c>
      <c r="BV27" s="206" t="s">
        <v>369</v>
      </c>
      <c r="BW27" s="206" t="s">
        <v>4</v>
      </c>
    </row>
    <row r="28" spans="1:77" s="7" customFormat="1" ht="50.1" customHeight="1" thickTop="1">
      <c r="A28" s="208"/>
      <c r="B28" s="202">
        <v>1</v>
      </c>
      <c r="C28" s="138"/>
      <c r="D28" s="587"/>
      <c r="E28" s="549"/>
      <c r="F28" s="550" t="str">
        <f>IFERROR(INDEX($AX$4:$BO$4,1,MATCH(E28,$AX$3:$BO$3,0)),"市、町、村")</f>
        <v>市、町、村</v>
      </c>
      <c r="G28" s="557"/>
      <c r="H28" s="562" t="s">
        <v>351</v>
      </c>
      <c r="I28" s="8" t="s">
        <v>8</v>
      </c>
      <c r="J28" s="166"/>
      <c r="K28" s="167"/>
      <c r="L28" s="168"/>
      <c r="M28" s="557"/>
      <c r="N28" s="562" t="s">
        <v>351</v>
      </c>
      <c r="O28" s="8" t="s">
        <v>8</v>
      </c>
      <c r="P28" s="169"/>
      <c r="Q28" s="566"/>
      <c r="R28" s="563"/>
      <c r="S28" s="567"/>
      <c r="T28" s="168"/>
      <c r="U28" s="171"/>
      <c r="V28" s="568"/>
      <c r="W28" s="168"/>
      <c r="X28" s="569"/>
      <c r="Y28" s="172"/>
      <c r="Z28" s="570"/>
      <c r="AA28" s="171"/>
      <c r="AB28" s="571"/>
      <c r="AX28" s="188" t="str">
        <f>IF(C28&lt;&gt;"",C28,"")</f>
        <v/>
      </c>
      <c r="AY28" s="209" t="str">
        <f>IF(D28&lt;&gt;"",D28,"")</f>
        <v/>
      </c>
      <c r="AZ28" s="620" t="str">
        <f>IF(E28&lt;&gt;"",E28&amp;F28,"")</f>
        <v/>
      </c>
      <c r="BA28" s="623" t="str">
        <f t="shared" ref="BA28:BA40" si="0">IF(G28&lt;&gt;"",G28,"")</f>
        <v/>
      </c>
      <c r="BB28" s="189" t="str">
        <f t="shared" ref="BB28:BB40" si="1">IF(BA28&lt;&gt;"",INDEX($AX$12:$AX$15,MATCH(H28,$AY$12:$AY$15,0),1),"")</f>
        <v/>
      </c>
      <c r="BC28" s="188" t="str">
        <f t="shared" ref="BC28:BC40" si="2">IF(J28&lt;&gt;"",J28,"")</f>
        <v/>
      </c>
      <c r="BD28" s="190" t="str">
        <f t="shared" ref="BD28:BD40" si="3">IF(K28&lt;&gt;"",K28,"")</f>
        <v/>
      </c>
      <c r="BE28" s="210" t="str">
        <f t="shared" ref="BE28:BE40" si="4">IF(L28&lt;&gt;"",L28,"")</f>
        <v/>
      </c>
      <c r="BF28" s="210" t="str">
        <f>IF(COUNTIF(BC28:BE28,"Z")&gt;0,$G$57,"")</f>
        <v/>
      </c>
      <c r="BG28" s="249" t="str">
        <f t="shared" ref="BG28:BG40" si="5">IF(M28&lt;&gt;"",M28,"")</f>
        <v/>
      </c>
      <c r="BH28" s="189" t="str" cm="1">
        <f t="array" ref="BH28">IF(BG28&lt;&gt;"",INDEX($AX$12:$AX$15,MATCH(N28,$AY$12:$AY$15,0),0),"")</f>
        <v/>
      </c>
      <c r="BI28" s="188" t="str">
        <f t="shared" ref="BI28:BI40" si="6">IF(P28&lt;&gt;"",P28,"")</f>
        <v/>
      </c>
      <c r="BJ28" s="190" t="str">
        <f>IF(BI28="Z9",$Q$59,"")</f>
        <v/>
      </c>
      <c r="BK28" s="190" t="str">
        <f t="shared" ref="BK28:BK40" si="7">IF(Q28&lt;&gt;"",Q28,"")</f>
        <v/>
      </c>
      <c r="BL28" s="197" t="str">
        <f t="shared" ref="BL28:BL40" si="8">IF(R28&lt;&gt;"",R28,"")</f>
        <v/>
      </c>
      <c r="BM28" s="190" t="str">
        <f t="shared" ref="BM28:BM40" si="9">IF(S28&lt;&gt;"",S28,"")</f>
        <v/>
      </c>
      <c r="BN28" s="189" t="str">
        <f t="shared" ref="BN28:BN40" si="10">IF(T28&lt;&gt;"",T28,"")</f>
        <v/>
      </c>
      <c r="BO28" s="188" t="str">
        <f t="shared" ref="BO28:BO40" si="11">IF(U28&lt;&gt;"",U28,"")</f>
        <v/>
      </c>
      <c r="BP28" s="190" t="str">
        <f t="shared" ref="BP28:BP40" si="12">IF(V28&lt;&gt;"",V28,"")</f>
        <v/>
      </c>
      <c r="BQ28" s="190" t="str">
        <f t="shared" ref="BQ28:BQ40" si="13">IF(W28&lt;&gt;"",W28,"")</f>
        <v/>
      </c>
      <c r="BR28" s="190" t="str">
        <f>IF(COUNTIF(BO28:BQ28,"Z")&gt;0,$S$57,"")</f>
        <v/>
      </c>
      <c r="BS28" s="189" t="str">
        <f t="shared" ref="BS28:BS40" si="14">IF(X28&lt;&gt;"",X28,"")</f>
        <v/>
      </c>
      <c r="BT28" s="188" t="str">
        <f t="shared" ref="BT28:BT40" si="15">IF(Y28&lt;&gt;"",Y28,"")</f>
        <v/>
      </c>
      <c r="BU28" s="243" t="str">
        <f>IF(BT28=98,$Z$57,"")</f>
        <v/>
      </c>
      <c r="BV28" s="243" t="str">
        <f>IF(Z28&lt;&gt;"",Z28,"")</f>
        <v/>
      </c>
      <c r="BW28" s="246" t="str">
        <f>IF(OR(AA28&lt;&gt;"",AB28&lt;&gt;""),AA28&amp;AB28,"")</f>
        <v/>
      </c>
    </row>
    <row r="29" spans="1:77" s="7" customFormat="1" ht="50.1" customHeight="1">
      <c r="A29" s="211"/>
      <c r="B29" s="202">
        <f>B28+1</f>
        <v>2</v>
      </c>
      <c r="C29" s="138"/>
      <c r="D29" s="611"/>
      <c r="E29" s="549"/>
      <c r="F29" s="550" t="str">
        <f t="shared" ref="F29:F40" si="16">IFERROR(INDEX($AX$4:$BO$4,1,MATCH(E29,$AX$3:$BO$3,0)),"市、町、村")</f>
        <v>市、町、村</v>
      </c>
      <c r="G29" s="607"/>
      <c r="H29" s="554" t="s">
        <v>351</v>
      </c>
      <c r="I29" s="8" t="s">
        <v>8</v>
      </c>
      <c r="J29" s="148"/>
      <c r="K29" s="149"/>
      <c r="L29" s="150"/>
      <c r="M29" s="607"/>
      <c r="N29" s="554" t="s">
        <v>351</v>
      </c>
      <c r="O29" s="8" t="s">
        <v>8</v>
      </c>
      <c r="P29" s="545"/>
      <c r="Q29" s="151"/>
      <c r="R29" s="531"/>
      <c r="S29" s="543"/>
      <c r="T29" s="150"/>
      <c r="U29" s="532"/>
      <c r="V29" s="525"/>
      <c r="W29" s="150"/>
      <c r="X29" s="238"/>
      <c r="Y29" s="153"/>
      <c r="Z29" s="532"/>
      <c r="AA29" s="532"/>
      <c r="AB29" s="559"/>
      <c r="AX29" s="191" t="str">
        <f t="shared" ref="AX29:AX40" si="17">IF(C29&lt;&gt;"",C29,"")</f>
        <v/>
      </c>
      <c r="AY29" s="212" t="str">
        <f t="shared" ref="AY29:AY40" si="18">IF(D29&lt;&gt;"",D29,"")</f>
        <v/>
      </c>
      <c r="AZ29" s="621" t="str">
        <f t="shared" ref="AZ29:AZ40" si="19">IF(E29&lt;&gt;"",E29&amp;F29,"")</f>
        <v/>
      </c>
      <c r="BA29" s="624" t="str">
        <f t="shared" si="0"/>
        <v/>
      </c>
      <c r="BB29" s="192" t="str">
        <f t="shared" si="1"/>
        <v/>
      </c>
      <c r="BC29" s="191" t="str">
        <f t="shared" si="2"/>
        <v/>
      </c>
      <c r="BD29" s="193" t="str">
        <f t="shared" si="3"/>
        <v/>
      </c>
      <c r="BE29" s="213" t="str">
        <f t="shared" si="4"/>
        <v/>
      </c>
      <c r="BF29" s="213" t="str">
        <f t="shared" ref="BF29:BF40" si="20">IF(COUNTIF(BC29:BE29,"Z")&gt;0,$G$57,"")</f>
        <v/>
      </c>
      <c r="BG29" s="245" t="str">
        <f t="shared" si="5"/>
        <v/>
      </c>
      <c r="BH29" s="192" t="str" cm="1">
        <f t="array" ref="BH29">IF(BG29&lt;&gt;"",INDEX($AX$12:$AX$15,MATCH(N29,$AY$12:$AY$15,0),0),"")</f>
        <v/>
      </c>
      <c r="BI29" s="191" t="str">
        <f t="shared" si="6"/>
        <v/>
      </c>
      <c r="BJ29" s="193" t="str">
        <f t="shared" ref="BJ29:BJ40" si="21">IF(BI29="Z9",$Q$59,"")</f>
        <v/>
      </c>
      <c r="BK29" s="193" t="str">
        <f t="shared" si="7"/>
        <v/>
      </c>
      <c r="BL29" s="198" t="str">
        <f t="shared" si="8"/>
        <v/>
      </c>
      <c r="BM29" s="198" t="str">
        <f t="shared" si="9"/>
        <v/>
      </c>
      <c r="BN29" s="192" t="str">
        <f t="shared" si="10"/>
        <v/>
      </c>
      <c r="BO29" s="191" t="str">
        <f t="shared" si="11"/>
        <v/>
      </c>
      <c r="BP29" s="193" t="str">
        <f t="shared" si="12"/>
        <v/>
      </c>
      <c r="BQ29" s="193" t="str">
        <f t="shared" si="13"/>
        <v/>
      </c>
      <c r="BR29" s="193" t="str">
        <f t="shared" ref="BR29:BR40" si="22">IF(COUNTIF(BO29:BQ29,"Z")&gt;0,$S$57,"")</f>
        <v/>
      </c>
      <c r="BS29" s="192" t="str">
        <f t="shared" si="14"/>
        <v/>
      </c>
      <c r="BT29" s="191" t="str">
        <f t="shared" si="15"/>
        <v/>
      </c>
      <c r="BU29" s="242" t="str">
        <f t="shared" ref="BU29:BU40" si="23">IF(BT29=98,$Z$57,"")</f>
        <v/>
      </c>
      <c r="BV29" s="242" t="str">
        <f t="shared" ref="BV29:BV40" si="24">IF(Z29&lt;&gt;"",Z29,"")</f>
        <v/>
      </c>
      <c r="BW29" s="236" t="str">
        <f t="shared" ref="BW29:BW40" si="25">IF(OR(AA29&lt;&gt;"",AB29&lt;&gt;""),AA29&amp;AB29,"")</f>
        <v/>
      </c>
    </row>
    <row r="30" spans="1:77" s="7" customFormat="1" ht="50.1" customHeight="1">
      <c r="A30" s="211"/>
      <c r="B30" s="202">
        <f t="shared" ref="B30:B40" si="26">B29+1</f>
        <v>3</v>
      </c>
      <c r="C30" s="138"/>
      <c r="D30" s="611"/>
      <c r="E30" s="549"/>
      <c r="F30" s="550" t="str">
        <f t="shared" si="16"/>
        <v>市、町、村</v>
      </c>
      <c r="G30" s="608"/>
      <c r="H30" s="554" t="s">
        <v>351</v>
      </c>
      <c r="I30" s="8" t="s">
        <v>8</v>
      </c>
      <c r="J30" s="166"/>
      <c r="K30" s="167"/>
      <c r="L30" s="168"/>
      <c r="M30" s="610"/>
      <c r="N30" s="562" t="s">
        <v>351</v>
      </c>
      <c r="O30" s="8" t="s">
        <v>8</v>
      </c>
      <c r="P30" s="545"/>
      <c r="Q30" s="151"/>
      <c r="R30" s="531"/>
      <c r="S30" s="543"/>
      <c r="T30" s="150"/>
      <c r="U30" s="532"/>
      <c r="V30" s="525"/>
      <c r="W30" s="150"/>
      <c r="X30" s="238"/>
      <c r="Y30" s="153"/>
      <c r="Z30" s="532"/>
      <c r="AA30" s="532"/>
      <c r="AB30" s="560"/>
      <c r="AX30" s="191" t="str">
        <f t="shared" si="17"/>
        <v/>
      </c>
      <c r="AY30" s="212" t="str">
        <f t="shared" si="18"/>
        <v/>
      </c>
      <c r="AZ30" s="621" t="str">
        <f t="shared" si="19"/>
        <v/>
      </c>
      <c r="BA30" s="624" t="str">
        <f t="shared" si="0"/>
        <v/>
      </c>
      <c r="BB30" s="192" t="str">
        <f t="shared" si="1"/>
        <v/>
      </c>
      <c r="BC30" s="191" t="str">
        <f t="shared" si="2"/>
        <v/>
      </c>
      <c r="BD30" s="193" t="str">
        <f t="shared" si="3"/>
        <v/>
      </c>
      <c r="BE30" s="213" t="str">
        <f t="shared" si="4"/>
        <v/>
      </c>
      <c r="BF30" s="213" t="str">
        <f t="shared" si="20"/>
        <v/>
      </c>
      <c r="BG30" s="245" t="str">
        <f t="shared" si="5"/>
        <v/>
      </c>
      <c r="BH30" s="192" t="str" cm="1">
        <f t="array" ref="BH30">IF(BG30&lt;&gt;"",INDEX($AX$12:$AX$15,MATCH(N30,$AY$12:$AY$15,0),0),"")</f>
        <v/>
      </c>
      <c r="BI30" s="191" t="str">
        <f t="shared" si="6"/>
        <v/>
      </c>
      <c r="BJ30" s="193" t="str">
        <f t="shared" si="21"/>
        <v/>
      </c>
      <c r="BK30" s="193" t="str">
        <f t="shared" si="7"/>
        <v/>
      </c>
      <c r="BL30" s="198" t="str">
        <f t="shared" si="8"/>
        <v/>
      </c>
      <c r="BM30" s="198" t="str">
        <f t="shared" si="9"/>
        <v/>
      </c>
      <c r="BN30" s="192" t="str">
        <f t="shared" si="10"/>
        <v/>
      </c>
      <c r="BO30" s="191" t="str">
        <f t="shared" si="11"/>
        <v/>
      </c>
      <c r="BP30" s="193" t="str">
        <f t="shared" si="12"/>
        <v/>
      </c>
      <c r="BQ30" s="193" t="str">
        <f t="shared" si="13"/>
        <v/>
      </c>
      <c r="BR30" s="193" t="str">
        <f t="shared" si="22"/>
        <v/>
      </c>
      <c r="BS30" s="192" t="str">
        <f t="shared" si="14"/>
        <v/>
      </c>
      <c r="BT30" s="191" t="str">
        <f t="shared" si="15"/>
        <v/>
      </c>
      <c r="BU30" s="242" t="str">
        <f t="shared" si="23"/>
        <v/>
      </c>
      <c r="BV30" s="242" t="str">
        <f t="shared" si="24"/>
        <v/>
      </c>
      <c r="BW30" s="236" t="str">
        <f t="shared" si="25"/>
        <v/>
      </c>
    </row>
    <row r="31" spans="1:77" s="7" customFormat="1" ht="50.1" customHeight="1">
      <c r="A31" s="211"/>
      <c r="B31" s="202">
        <f t="shared" si="26"/>
        <v>4</v>
      </c>
      <c r="C31" s="154"/>
      <c r="D31" s="611"/>
      <c r="E31" s="549"/>
      <c r="F31" s="550" t="str">
        <f t="shared" si="16"/>
        <v>市、町、村</v>
      </c>
      <c r="G31" s="608"/>
      <c r="H31" s="554" t="s">
        <v>351</v>
      </c>
      <c r="I31" s="8" t="s">
        <v>8</v>
      </c>
      <c r="J31" s="166"/>
      <c r="K31" s="167"/>
      <c r="L31" s="168"/>
      <c r="M31" s="610"/>
      <c r="N31" s="562" t="s">
        <v>351</v>
      </c>
      <c r="O31" s="8" t="s">
        <v>8</v>
      </c>
      <c r="P31" s="527"/>
      <c r="Q31" s="151"/>
      <c r="R31" s="531"/>
      <c r="S31" s="543"/>
      <c r="T31" s="150"/>
      <c r="U31" s="532"/>
      <c r="V31" s="525"/>
      <c r="W31" s="150"/>
      <c r="X31" s="238"/>
      <c r="Y31" s="153"/>
      <c r="Z31" s="532"/>
      <c r="AA31" s="532"/>
      <c r="AB31" s="560"/>
      <c r="AX31" s="191" t="str">
        <f t="shared" si="17"/>
        <v/>
      </c>
      <c r="AY31" s="212" t="str">
        <f t="shared" si="18"/>
        <v/>
      </c>
      <c r="AZ31" s="621" t="str">
        <f t="shared" si="19"/>
        <v/>
      </c>
      <c r="BA31" s="624" t="str">
        <f t="shared" si="0"/>
        <v/>
      </c>
      <c r="BB31" s="192" t="str">
        <f t="shared" si="1"/>
        <v/>
      </c>
      <c r="BC31" s="191" t="str">
        <f t="shared" si="2"/>
        <v/>
      </c>
      <c r="BD31" s="193" t="str">
        <f t="shared" si="3"/>
        <v/>
      </c>
      <c r="BE31" s="213" t="str">
        <f t="shared" si="4"/>
        <v/>
      </c>
      <c r="BF31" s="213" t="str">
        <f t="shared" si="20"/>
        <v/>
      </c>
      <c r="BG31" s="245" t="str">
        <f t="shared" si="5"/>
        <v/>
      </c>
      <c r="BH31" s="192" t="str" cm="1">
        <f t="array" ref="BH31">IF(BG31&lt;&gt;"",INDEX($AX$12:$AX$15,MATCH(N31,$AY$12:$AY$15,0),0),"")</f>
        <v/>
      </c>
      <c r="BI31" s="191" t="str">
        <f t="shared" si="6"/>
        <v/>
      </c>
      <c r="BJ31" s="193" t="str">
        <f t="shared" si="21"/>
        <v/>
      </c>
      <c r="BK31" s="193" t="str">
        <f t="shared" si="7"/>
        <v/>
      </c>
      <c r="BL31" s="198" t="str">
        <f t="shared" si="8"/>
        <v/>
      </c>
      <c r="BM31" s="198" t="str">
        <f t="shared" si="9"/>
        <v/>
      </c>
      <c r="BN31" s="192" t="str">
        <f t="shared" si="10"/>
        <v/>
      </c>
      <c r="BO31" s="191" t="str">
        <f t="shared" si="11"/>
        <v/>
      </c>
      <c r="BP31" s="193" t="str">
        <f t="shared" si="12"/>
        <v/>
      </c>
      <c r="BQ31" s="193" t="str">
        <f t="shared" si="13"/>
        <v/>
      </c>
      <c r="BR31" s="193" t="str">
        <f t="shared" si="22"/>
        <v/>
      </c>
      <c r="BS31" s="192" t="str">
        <f t="shared" si="14"/>
        <v/>
      </c>
      <c r="BT31" s="191" t="str">
        <f t="shared" si="15"/>
        <v/>
      </c>
      <c r="BU31" s="242" t="str">
        <f t="shared" si="23"/>
        <v/>
      </c>
      <c r="BV31" s="242" t="str">
        <f t="shared" si="24"/>
        <v/>
      </c>
      <c r="BW31" s="236" t="str">
        <f t="shared" si="25"/>
        <v/>
      </c>
    </row>
    <row r="32" spans="1:77" s="7" customFormat="1" ht="50.1" customHeight="1">
      <c r="A32" s="208"/>
      <c r="B32" s="202">
        <f t="shared" si="26"/>
        <v>5</v>
      </c>
      <c r="C32" s="154"/>
      <c r="D32" s="611"/>
      <c r="E32" s="549"/>
      <c r="F32" s="550" t="str">
        <f t="shared" si="16"/>
        <v>市、町、村</v>
      </c>
      <c r="G32" s="608"/>
      <c r="H32" s="554" t="s">
        <v>351</v>
      </c>
      <c r="I32" s="8" t="s">
        <v>8</v>
      </c>
      <c r="J32" s="148"/>
      <c r="K32" s="149"/>
      <c r="L32" s="150"/>
      <c r="M32" s="608"/>
      <c r="N32" s="554" t="s">
        <v>351</v>
      </c>
      <c r="O32" s="8" t="s">
        <v>8</v>
      </c>
      <c r="P32" s="527"/>
      <c r="Q32" s="151"/>
      <c r="R32" s="531"/>
      <c r="S32" s="543"/>
      <c r="T32" s="150"/>
      <c r="U32" s="532"/>
      <c r="V32" s="525"/>
      <c r="W32" s="150"/>
      <c r="X32" s="238"/>
      <c r="Y32" s="153"/>
      <c r="Z32" s="532"/>
      <c r="AA32" s="532"/>
      <c r="AB32" s="560"/>
      <c r="AX32" s="191" t="str">
        <f t="shared" si="17"/>
        <v/>
      </c>
      <c r="AY32" s="212" t="str">
        <f t="shared" si="18"/>
        <v/>
      </c>
      <c r="AZ32" s="621" t="str">
        <f t="shared" si="19"/>
        <v/>
      </c>
      <c r="BA32" s="624" t="str">
        <f t="shared" si="0"/>
        <v/>
      </c>
      <c r="BB32" s="192" t="str">
        <f t="shared" si="1"/>
        <v/>
      </c>
      <c r="BC32" s="191" t="str">
        <f t="shared" si="2"/>
        <v/>
      </c>
      <c r="BD32" s="193" t="str">
        <f t="shared" si="3"/>
        <v/>
      </c>
      <c r="BE32" s="213" t="str">
        <f t="shared" si="4"/>
        <v/>
      </c>
      <c r="BF32" s="213" t="str">
        <f t="shared" si="20"/>
        <v/>
      </c>
      <c r="BG32" s="245" t="str">
        <f t="shared" si="5"/>
        <v/>
      </c>
      <c r="BH32" s="192" t="str" cm="1">
        <f t="array" ref="BH32">IF(BG32&lt;&gt;"",INDEX($AX$12:$AX$15,MATCH(N32,$AY$12:$AY$15,0),0),"")</f>
        <v/>
      </c>
      <c r="BI32" s="191" t="str">
        <f t="shared" si="6"/>
        <v/>
      </c>
      <c r="BJ32" s="193" t="str">
        <f t="shared" si="21"/>
        <v/>
      </c>
      <c r="BK32" s="193" t="str">
        <f t="shared" si="7"/>
        <v/>
      </c>
      <c r="BL32" s="198" t="str">
        <f t="shared" si="8"/>
        <v/>
      </c>
      <c r="BM32" s="198" t="str">
        <f t="shared" si="9"/>
        <v/>
      </c>
      <c r="BN32" s="192" t="str">
        <f t="shared" si="10"/>
        <v/>
      </c>
      <c r="BO32" s="191" t="str">
        <f t="shared" si="11"/>
        <v/>
      </c>
      <c r="BP32" s="193" t="str">
        <f t="shared" si="12"/>
        <v/>
      </c>
      <c r="BQ32" s="193" t="str">
        <f t="shared" si="13"/>
        <v/>
      </c>
      <c r="BR32" s="193" t="str">
        <f t="shared" si="22"/>
        <v/>
      </c>
      <c r="BS32" s="192" t="str">
        <f t="shared" si="14"/>
        <v/>
      </c>
      <c r="BT32" s="191" t="str">
        <f t="shared" si="15"/>
        <v/>
      </c>
      <c r="BU32" s="242" t="str">
        <f t="shared" si="23"/>
        <v/>
      </c>
      <c r="BV32" s="242" t="str">
        <f t="shared" si="24"/>
        <v/>
      </c>
      <c r="BW32" s="236" t="str">
        <f t="shared" si="25"/>
        <v/>
      </c>
    </row>
    <row r="33" spans="1:75" s="7" customFormat="1" ht="50.1" customHeight="1">
      <c r="A33" s="211"/>
      <c r="B33" s="202">
        <f t="shared" si="26"/>
        <v>6</v>
      </c>
      <c r="C33" s="154"/>
      <c r="D33" s="611"/>
      <c r="E33" s="549"/>
      <c r="F33" s="550" t="str">
        <f t="shared" si="16"/>
        <v>市、町、村</v>
      </c>
      <c r="G33" s="608"/>
      <c r="H33" s="554" t="s">
        <v>351</v>
      </c>
      <c r="I33" s="8" t="s">
        <v>8</v>
      </c>
      <c r="J33" s="148"/>
      <c r="K33" s="149"/>
      <c r="L33" s="150"/>
      <c r="M33" s="608"/>
      <c r="N33" s="554" t="s">
        <v>351</v>
      </c>
      <c r="O33" s="8" t="s">
        <v>8</v>
      </c>
      <c r="P33" s="527"/>
      <c r="Q33" s="151"/>
      <c r="R33" s="531"/>
      <c r="S33" s="543"/>
      <c r="T33" s="150"/>
      <c r="U33" s="532"/>
      <c r="V33" s="525"/>
      <c r="W33" s="150"/>
      <c r="X33" s="238"/>
      <c r="Y33" s="153"/>
      <c r="Z33" s="532"/>
      <c r="AA33" s="532"/>
      <c r="AB33" s="560"/>
      <c r="AX33" s="191" t="str">
        <f t="shared" si="17"/>
        <v/>
      </c>
      <c r="AY33" s="212" t="str">
        <f t="shared" si="18"/>
        <v/>
      </c>
      <c r="AZ33" s="621" t="str">
        <f t="shared" si="19"/>
        <v/>
      </c>
      <c r="BA33" s="624" t="str">
        <f t="shared" si="0"/>
        <v/>
      </c>
      <c r="BB33" s="192" t="str">
        <f t="shared" si="1"/>
        <v/>
      </c>
      <c r="BC33" s="191" t="str">
        <f t="shared" si="2"/>
        <v/>
      </c>
      <c r="BD33" s="193" t="str">
        <f t="shared" si="3"/>
        <v/>
      </c>
      <c r="BE33" s="213" t="str">
        <f t="shared" si="4"/>
        <v/>
      </c>
      <c r="BF33" s="213" t="str">
        <f t="shared" si="20"/>
        <v/>
      </c>
      <c r="BG33" s="245" t="str">
        <f t="shared" si="5"/>
        <v/>
      </c>
      <c r="BH33" s="192" t="str" cm="1">
        <f t="array" ref="BH33">IF(BG33&lt;&gt;"",INDEX($AX$12:$AX$15,MATCH(N33,$AY$12:$AY$15,0),0),"")</f>
        <v/>
      </c>
      <c r="BI33" s="191" t="str">
        <f t="shared" si="6"/>
        <v/>
      </c>
      <c r="BJ33" s="193" t="str">
        <f t="shared" si="21"/>
        <v/>
      </c>
      <c r="BK33" s="193" t="str">
        <f t="shared" si="7"/>
        <v/>
      </c>
      <c r="BL33" s="198" t="str">
        <f t="shared" si="8"/>
        <v/>
      </c>
      <c r="BM33" s="198" t="str">
        <f t="shared" si="9"/>
        <v/>
      </c>
      <c r="BN33" s="192" t="str">
        <f t="shared" si="10"/>
        <v/>
      </c>
      <c r="BO33" s="191" t="str">
        <f t="shared" si="11"/>
        <v/>
      </c>
      <c r="BP33" s="193" t="str">
        <f t="shared" si="12"/>
        <v/>
      </c>
      <c r="BQ33" s="193" t="str">
        <f t="shared" si="13"/>
        <v/>
      </c>
      <c r="BR33" s="193" t="str">
        <f t="shared" si="22"/>
        <v/>
      </c>
      <c r="BS33" s="192" t="str">
        <f t="shared" si="14"/>
        <v/>
      </c>
      <c r="BT33" s="191" t="str">
        <f t="shared" si="15"/>
        <v/>
      </c>
      <c r="BU33" s="242" t="str">
        <f t="shared" si="23"/>
        <v/>
      </c>
      <c r="BV33" s="242" t="str">
        <f t="shared" si="24"/>
        <v/>
      </c>
      <c r="BW33" s="236" t="str">
        <f t="shared" si="25"/>
        <v/>
      </c>
    </row>
    <row r="34" spans="1:75" s="7" customFormat="1" ht="50.1" customHeight="1">
      <c r="A34" s="211"/>
      <c r="B34" s="202">
        <f t="shared" si="26"/>
        <v>7</v>
      </c>
      <c r="C34" s="154"/>
      <c r="D34" s="611"/>
      <c r="E34" s="549"/>
      <c r="F34" s="550" t="str">
        <f t="shared" si="16"/>
        <v>市、町、村</v>
      </c>
      <c r="G34" s="608"/>
      <c r="H34" s="554" t="s">
        <v>351</v>
      </c>
      <c r="I34" s="8" t="s">
        <v>8</v>
      </c>
      <c r="J34" s="148"/>
      <c r="K34" s="149"/>
      <c r="L34" s="150"/>
      <c r="M34" s="608"/>
      <c r="N34" s="554" t="s">
        <v>351</v>
      </c>
      <c r="O34" s="8" t="s">
        <v>8</v>
      </c>
      <c r="P34" s="527"/>
      <c r="Q34" s="151"/>
      <c r="R34" s="531"/>
      <c r="S34" s="543"/>
      <c r="T34" s="150"/>
      <c r="U34" s="532"/>
      <c r="V34" s="525"/>
      <c r="W34" s="150"/>
      <c r="X34" s="238"/>
      <c r="Y34" s="153"/>
      <c r="Z34" s="532"/>
      <c r="AA34" s="532"/>
      <c r="AB34" s="560"/>
      <c r="AX34" s="191" t="str">
        <f t="shared" si="17"/>
        <v/>
      </c>
      <c r="AY34" s="212" t="str">
        <f t="shared" si="18"/>
        <v/>
      </c>
      <c r="AZ34" s="621" t="str">
        <f t="shared" si="19"/>
        <v/>
      </c>
      <c r="BA34" s="624" t="str">
        <f t="shared" si="0"/>
        <v/>
      </c>
      <c r="BB34" s="192" t="str">
        <f t="shared" si="1"/>
        <v/>
      </c>
      <c r="BC34" s="191" t="str">
        <f t="shared" si="2"/>
        <v/>
      </c>
      <c r="BD34" s="193" t="str">
        <f t="shared" si="3"/>
        <v/>
      </c>
      <c r="BE34" s="213" t="str">
        <f t="shared" si="4"/>
        <v/>
      </c>
      <c r="BF34" s="213" t="str">
        <f t="shared" si="20"/>
        <v/>
      </c>
      <c r="BG34" s="245" t="str">
        <f t="shared" si="5"/>
        <v/>
      </c>
      <c r="BH34" s="192" t="str" cm="1">
        <f t="array" ref="BH34">IF(BG34&lt;&gt;"",INDEX($AX$12:$AX$15,MATCH(N34,$AY$12:$AY$15,0),0),"")</f>
        <v/>
      </c>
      <c r="BI34" s="191" t="str">
        <f t="shared" si="6"/>
        <v/>
      </c>
      <c r="BJ34" s="193" t="str">
        <f t="shared" si="21"/>
        <v/>
      </c>
      <c r="BK34" s="193" t="str">
        <f t="shared" si="7"/>
        <v/>
      </c>
      <c r="BL34" s="198" t="str">
        <f t="shared" si="8"/>
        <v/>
      </c>
      <c r="BM34" s="198" t="str">
        <f t="shared" si="9"/>
        <v/>
      </c>
      <c r="BN34" s="192" t="str">
        <f t="shared" si="10"/>
        <v/>
      </c>
      <c r="BO34" s="191" t="str">
        <f t="shared" si="11"/>
        <v/>
      </c>
      <c r="BP34" s="193" t="str">
        <f t="shared" si="12"/>
        <v/>
      </c>
      <c r="BQ34" s="193" t="str">
        <f t="shared" si="13"/>
        <v/>
      </c>
      <c r="BR34" s="193" t="str">
        <f t="shared" si="22"/>
        <v/>
      </c>
      <c r="BS34" s="192" t="str">
        <f t="shared" si="14"/>
        <v/>
      </c>
      <c r="BT34" s="191" t="str">
        <f t="shared" si="15"/>
        <v/>
      </c>
      <c r="BU34" s="242" t="str">
        <f t="shared" si="23"/>
        <v/>
      </c>
      <c r="BV34" s="242" t="str">
        <f t="shared" si="24"/>
        <v/>
      </c>
      <c r="BW34" s="236" t="str">
        <f t="shared" si="25"/>
        <v/>
      </c>
    </row>
    <row r="35" spans="1:75" s="7" customFormat="1" ht="50.1" customHeight="1">
      <c r="A35" s="208"/>
      <c r="B35" s="202">
        <f t="shared" si="26"/>
        <v>8</v>
      </c>
      <c r="C35" s="138"/>
      <c r="D35" s="611"/>
      <c r="E35" s="549"/>
      <c r="F35" s="550" t="str">
        <f t="shared" si="16"/>
        <v>市、町、村</v>
      </c>
      <c r="G35" s="608"/>
      <c r="H35" s="554" t="s">
        <v>351</v>
      </c>
      <c r="I35" s="8" t="s">
        <v>8</v>
      </c>
      <c r="J35" s="148"/>
      <c r="K35" s="149"/>
      <c r="L35" s="150"/>
      <c r="M35" s="608"/>
      <c r="N35" s="554" t="s">
        <v>351</v>
      </c>
      <c r="O35" s="8" t="s">
        <v>8</v>
      </c>
      <c r="P35" s="527"/>
      <c r="Q35" s="151"/>
      <c r="R35" s="531"/>
      <c r="S35" s="543"/>
      <c r="T35" s="150"/>
      <c r="U35" s="532"/>
      <c r="V35" s="525"/>
      <c r="W35" s="150"/>
      <c r="X35" s="238"/>
      <c r="Y35" s="153"/>
      <c r="Z35" s="532"/>
      <c r="AA35" s="532"/>
      <c r="AB35" s="560"/>
      <c r="AX35" s="191" t="str">
        <f t="shared" si="17"/>
        <v/>
      </c>
      <c r="AY35" s="212" t="str">
        <f t="shared" si="18"/>
        <v/>
      </c>
      <c r="AZ35" s="621" t="str">
        <f t="shared" si="19"/>
        <v/>
      </c>
      <c r="BA35" s="624" t="str">
        <f t="shared" si="0"/>
        <v/>
      </c>
      <c r="BB35" s="192" t="str">
        <f t="shared" si="1"/>
        <v/>
      </c>
      <c r="BC35" s="191" t="str">
        <f t="shared" si="2"/>
        <v/>
      </c>
      <c r="BD35" s="193" t="str">
        <f t="shared" si="3"/>
        <v/>
      </c>
      <c r="BE35" s="213" t="str">
        <f t="shared" si="4"/>
        <v/>
      </c>
      <c r="BF35" s="213" t="str">
        <f t="shared" si="20"/>
        <v/>
      </c>
      <c r="BG35" s="245" t="str">
        <f t="shared" si="5"/>
        <v/>
      </c>
      <c r="BH35" s="192" t="str" cm="1">
        <f t="array" ref="BH35">IF(BG35&lt;&gt;"",INDEX($AX$12:$AX$15,MATCH(N35,$AY$12:$AY$15,0),0),"")</f>
        <v/>
      </c>
      <c r="BI35" s="191" t="str">
        <f t="shared" si="6"/>
        <v/>
      </c>
      <c r="BJ35" s="193" t="str">
        <f t="shared" si="21"/>
        <v/>
      </c>
      <c r="BK35" s="193" t="str">
        <f t="shared" si="7"/>
        <v/>
      </c>
      <c r="BL35" s="198" t="str">
        <f t="shared" si="8"/>
        <v/>
      </c>
      <c r="BM35" s="198" t="str">
        <f t="shared" si="9"/>
        <v/>
      </c>
      <c r="BN35" s="192" t="str">
        <f t="shared" si="10"/>
        <v/>
      </c>
      <c r="BO35" s="191" t="str">
        <f t="shared" si="11"/>
        <v/>
      </c>
      <c r="BP35" s="193" t="str">
        <f t="shared" si="12"/>
        <v/>
      </c>
      <c r="BQ35" s="193" t="str">
        <f t="shared" si="13"/>
        <v/>
      </c>
      <c r="BR35" s="193" t="str">
        <f t="shared" si="22"/>
        <v/>
      </c>
      <c r="BS35" s="192" t="str">
        <f t="shared" si="14"/>
        <v/>
      </c>
      <c r="BT35" s="191" t="str">
        <f t="shared" si="15"/>
        <v/>
      </c>
      <c r="BU35" s="242" t="str">
        <f t="shared" si="23"/>
        <v/>
      </c>
      <c r="BV35" s="242" t="str">
        <f t="shared" si="24"/>
        <v/>
      </c>
      <c r="BW35" s="236" t="str">
        <f t="shared" si="25"/>
        <v/>
      </c>
    </row>
    <row r="36" spans="1:75" s="7" customFormat="1" ht="50.1" customHeight="1">
      <c r="A36" s="208"/>
      <c r="B36" s="202">
        <f t="shared" si="26"/>
        <v>9</v>
      </c>
      <c r="C36" s="541"/>
      <c r="D36" s="611"/>
      <c r="E36" s="549"/>
      <c r="F36" s="550" t="str">
        <f t="shared" si="16"/>
        <v>市、町、村</v>
      </c>
      <c r="G36" s="608"/>
      <c r="H36" s="554" t="s">
        <v>351</v>
      </c>
      <c r="I36" s="8" t="s">
        <v>8</v>
      </c>
      <c r="J36" s="148"/>
      <c r="K36" s="149"/>
      <c r="L36" s="150"/>
      <c r="M36" s="608"/>
      <c r="N36" s="554" t="s">
        <v>351</v>
      </c>
      <c r="O36" s="8" t="s">
        <v>8</v>
      </c>
      <c r="P36" s="527"/>
      <c r="Q36" s="151"/>
      <c r="R36" s="531"/>
      <c r="S36" s="543"/>
      <c r="T36" s="150"/>
      <c r="U36" s="532"/>
      <c r="V36" s="525"/>
      <c r="W36" s="150"/>
      <c r="X36" s="238"/>
      <c r="Y36" s="153"/>
      <c r="Z36" s="532"/>
      <c r="AA36" s="532"/>
      <c r="AB36" s="560"/>
      <c r="AX36" s="191" t="str">
        <f t="shared" si="17"/>
        <v/>
      </c>
      <c r="AY36" s="212" t="str">
        <f t="shared" si="18"/>
        <v/>
      </c>
      <c r="AZ36" s="621" t="str">
        <f t="shared" si="19"/>
        <v/>
      </c>
      <c r="BA36" s="624" t="str">
        <f t="shared" si="0"/>
        <v/>
      </c>
      <c r="BB36" s="192" t="str">
        <f t="shared" si="1"/>
        <v/>
      </c>
      <c r="BC36" s="191" t="str">
        <f t="shared" si="2"/>
        <v/>
      </c>
      <c r="BD36" s="193" t="str">
        <f t="shared" si="3"/>
        <v/>
      </c>
      <c r="BE36" s="213" t="str">
        <f t="shared" si="4"/>
        <v/>
      </c>
      <c r="BF36" s="213" t="str">
        <f t="shared" si="20"/>
        <v/>
      </c>
      <c r="BG36" s="245" t="str">
        <f t="shared" si="5"/>
        <v/>
      </c>
      <c r="BH36" s="192" t="str" cm="1">
        <f t="array" ref="BH36">IF(BG36&lt;&gt;"",INDEX($AX$12:$AX$15,MATCH(N36,$AY$12:$AY$15,0),0),"")</f>
        <v/>
      </c>
      <c r="BI36" s="191" t="str">
        <f t="shared" si="6"/>
        <v/>
      </c>
      <c r="BJ36" s="193" t="str">
        <f t="shared" si="21"/>
        <v/>
      </c>
      <c r="BK36" s="193" t="str">
        <f t="shared" si="7"/>
        <v/>
      </c>
      <c r="BL36" s="198" t="str">
        <f t="shared" si="8"/>
        <v/>
      </c>
      <c r="BM36" s="198" t="str">
        <f t="shared" si="9"/>
        <v/>
      </c>
      <c r="BN36" s="192" t="str">
        <f t="shared" si="10"/>
        <v/>
      </c>
      <c r="BO36" s="191" t="str">
        <f t="shared" si="11"/>
        <v/>
      </c>
      <c r="BP36" s="193" t="str">
        <f t="shared" si="12"/>
        <v/>
      </c>
      <c r="BQ36" s="193" t="str">
        <f t="shared" si="13"/>
        <v/>
      </c>
      <c r="BR36" s="193" t="str">
        <f t="shared" si="22"/>
        <v/>
      </c>
      <c r="BS36" s="192" t="str">
        <f t="shared" si="14"/>
        <v/>
      </c>
      <c r="BT36" s="191" t="str">
        <f t="shared" si="15"/>
        <v/>
      </c>
      <c r="BU36" s="242" t="str">
        <f t="shared" si="23"/>
        <v/>
      </c>
      <c r="BV36" s="242" t="str">
        <f t="shared" si="24"/>
        <v/>
      </c>
      <c r="BW36" s="236" t="str">
        <f t="shared" si="25"/>
        <v/>
      </c>
    </row>
    <row r="37" spans="1:75" s="7" customFormat="1" ht="50.1" customHeight="1">
      <c r="A37" s="208"/>
      <c r="B37" s="202">
        <f t="shared" si="26"/>
        <v>10</v>
      </c>
      <c r="C37" s="541"/>
      <c r="D37" s="611"/>
      <c r="E37" s="549"/>
      <c r="F37" s="550" t="str">
        <f t="shared" si="16"/>
        <v>市、町、村</v>
      </c>
      <c r="G37" s="608"/>
      <c r="H37" s="554" t="s">
        <v>351</v>
      </c>
      <c r="I37" s="8" t="s">
        <v>8</v>
      </c>
      <c r="J37" s="148"/>
      <c r="K37" s="149"/>
      <c r="L37" s="150"/>
      <c r="M37" s="608"/>
      <c r="N37" s="554" t="s">
        <v>351</v>
      </c>
      <c r="O37" s="8" t="s">
        <v>8</v>
      </c>
      <c r="P37" s="527"/>
      <c r="Q37" s="151"/>
      <c r="R37" s="531"/>
      <c r="S37" s="543"/>
      <c r="T37" s="150"/>
      <c r="U37" s="532"/>
      <c r="V37" s="525"/>
      <c r="W37" s="150"/>
      <c r="X37" s="238"/>
      <c r="Y37" s="153"/>
      <c r="Z37" s="532"/>
      <c r="AA37" s="532"/>
      <c r="AB37" s="560"/>
      <c r="AX37" s="191" t="str">
        <f t="shared" si="17"/>
        <v/>
      </c>
      <c r="AY37" s="212" t="str">
        <f t="shared" si="18"/>
        <v/>
      </c>
      <c r="AZ37" s="621" t="str">
        <f t="shared" si="19"/>
        <v/>
      </c>
      <c r="BA37" s="624" t="str">
        <f t="shared" si="0"/>
        <v/>
      </c>
      <c r="BB37" s="192" t="str">
        <f t="shared" si="1"/>
        <v/>
      </c>
      <c r="BC37" s="191" t="str">
        <f t="shared" si="2"/>
        <v/>
      </c>
      <c r="BD37" s="193" t="str">
        <f t="shared" si="3"/>
        <v/>
      </c>
      <c r="BE37" s="213" t="str">
        <f t="shared" si="4"/>
        <v/>
      </c>
      <c r="BF37" s="213" t="str">
        <f t="shared" si="20"/>
        <v/>
      </c>
      <c r="BG37" s="245" t="str">
        <f t="shared" si="5"/>
        <v/>
      </c>
      <c r="BH37" s="192" t="str" cm="1">
        <f t="array" ref="BH37">IF(BG37&lt;&gt;"",INDEX($AX$12:$AX$15,MATCH(N37,$AY$12:$AY$15,0),0),"")</f>
        <v/>
      </c>
      <c r="BI37" s="191" t="str">
        <f t="shared" si="6"/>
        <v/>
      </c>
      <c r="BJ37" s="193" t="str">
        <f t="shared" si="21"/>
        <v/>
      </c>
      <c r="BK37" s="193" t="str">
        <f t="shared" si="7"/>
        <v/>
      </c>
      <c r="BL37" s="198" t="str">
        <f t="shared" si="8"/>
        <v/>
      </c>
      <c r="BM37" s="198" t="str">
        <f t="shared" si="9"/>
        <v/>
      </c>
      <c r="BN37" s="192" t="str">
        <f t="shared" si="10"/>
        <v/>
      </c>
      <c r="BO37" s="191" t="str">
        <f t="shared" si="11"/>
        <v/>
      </c>
      <c r="BP37" s="193" t="str">
        <f t="shared" si="12"/>
        <v/>
      </c>
      <c r="BQ37" s="193" t="str">
        <f t="shared" si="13"/>
        <v/>
      </c>
      <c r="BR37" s="193" t="str">
        <f t="shared" si="22"/>
        <v/>
      </c>
      <c r="BS37" s="192" t="str">
        <f t="shared" si="14"/>
        <v/>
      </c>
      <c r="BT37" s="191" t="str">
        <f t="shared" si="15"/>
        <v/>
      </c>
      <c r="BU37" s="242" t="str">
        <f t="shared" si="23"/>
        <v/>
      </c>
      <c r="BV37" s="242" t="str">
        <f t="shared" si="24"/>
        <v/>
      </c>
      <c r="BW37" s="236" t="str">
        <f t="shared" si="25"/>
        <v/>
      </c>
    </row>
    <row r="38" spans="1:75" s="7" customFormat="1" ht="50.1" customHeight="1">
      <c r="A38" s="211"/>
      <c r="B38" s="202">
        <f t="shared" si="26"/>
        <v>11</v>
      </c>
      <c r="C38" s="541"/>
      <c r="D38" s="611"/>
      <c r="E38" s="549"/>
      <c r="F38" s="550" t="str">
        <f t="shared" si="16"/>
        <v>市、町、村</v>
      </c>
      <c r="G38" s="608"/>
      <c r="H38" s="554" t="s">
        <v>351</v>
      </c>
      <c r="I38" s="8" t="s">
        <v>8</v>
      </c>
      <c r="J38" s="148"/>
      <c r="K38" s="149"/>
      <c r="L38" s="150"/>
      <c r="M38" s="608"/>
      <c r="N38" s="554" t="s">
        <v>351</v>
      </c>
      <c r="O38" s="8" t="s">
        <v>8</v>
      </c>
      <c r="P38" s="527"/>
      <c r="Q38" s="151"/>
      <c r="R38" s="531"/>
      <c r="S38" s="543"/>
      <c r="T38" s="150"/>
      <c r="U38" s="532"/>
      <c r="V38" s="525"/>
      <c r="W38" s="150"/>
      <c r="X38" s="238"/>
      <c r="Y38" s="153"/>
      <c r="Z38" s="532"/>
      <c r="AA38" s="532"/>
      <c r="AB38" s="560"/>
      <c r="AX38" s="191" t="str">
        <f t="shared" si="17"/>
        <v/>
      </c>
      <c r="AY38" s="212" t="str">
        <f t="shared" si="18"/>
        <v/>
      </c>
      <c r="AZ38" s="621" t="str">
        <f t="shared" si="19"/>
        <v/>
      </c>
      <c r="BA38" s="624" t="str">
        <f t="shared" si="0"/>
        <v/>
      </c>
      <c r="BB38" s="192" t="str">
        <f t="shared" si="1"/>
        <v/>
      </c>
      <c r="BC38" s="191" t="str">
        <f t="shared" si="2"/>
        <v/>
      </c>
      <c r="BD38" s="193" t="str">
        <f t="shared" si="3"/>
        <v/>
      </c>
      <c r="BE38" s="213" t="str">
        <f t="shared" si="4"/>
        <v/>
      </c>
      <c r="BF38" s="213" t="str">
        <f t="shared" si="20"/>
        <v/>
      </c>
      <c r="BG38" s="245" t="str">
        <f t="shared" si="5"/>
        <v/>
      </c>
      <c r="BH38" s="192" t="str" cm="1">
        <f t="array" ref="BH38">IF(BG38&lt;&gt;"",INDEX($AX$12:$AX$15,MATCH(N38,$AY$12:$AY$15,0),0),"")</f>
        <v/>
      </c>
      <c r="BI38" s="191" t="str">
        <f t="shared" si="6"/>
        <v/>
      </c>
      <c r="BJ38" s="193" t="str">
        <f t="shared" si="21"/>
        <v/>
      </c>
      <c r="BK38" s="193" t="str">
        <f t="shared" si="7"/>
        <v/>
      </c>
      <c r="BL38" s="198" t="str">
        <f t="shared" si="8"/>
        <v/>
      </c>
      <c r="BM38" s="198" t="str">
        <f t="shared" si="9"/>
        <v/>
      </c>
      <c r="BN38" s="192" t="str">
        <f t="shared" si="10"/>
        <v/>
      </c>
      <c r="BO38" s="191" t="str">
        <f t="shared" si="11"/>
        <v/>
      </c>
      <c r="BP38" s="193" t="str">
        <f t="shared" si="12"/>
        <v/>
      </c>
      <c r="BQ38" s="193" t="str">
        <f t="shared" si="13"/>
        <v/>
      </c>
      <c r="BR38" s="193" t="str">
        <f t="shared" si="22"/>
        <v/>
      </c>
      <c r="BS38" s="192" t="str">
        <f t="shared" si="14"/>
        <v/>
      </c>
      <c r="BT38" s="191" t="str">
        <f t="shared" si="15"/>
        <v/>
      </c>
      <c r="BU38" s="242" t="str">
        <f t="shared" si="23"/>
        <v/>
      </c>
      <c r="BV38" s="242" t="str">
        <f t="shared" si="24"/>
        <v/>
      </c>
      <c r="BW38" s="236" t="str">
        <f t="shared" si="25"/>
        <v/>
      </c>
    </row>
    <row r="39" spans="1:75" s="7" customFormat="1" ht="50.1" customHeight="1">
      <c r="A39" s="208"/>
      <c r="B39" s="202">
        <f t="shared" si="26"/>
        <v>12</v>
      </c>
      <c r="C39" s="541"/>
      <c r="D39" s="611"/>
      <c r="E39" s="549"/>
      <c r="F39" s="550" t="str">
        <f t="shared" si="16"/>
        <v>市、町、村</v>
      </c>
      <c r="G39" s="608"/>
      <c r="H39" s="554" t="s">
        <v>351</v>
      </c>
      <c r="I39" s="8" t="s">
        <v>8</v>
      </c>
      <c r="J39" s="148"/>
      <c r="K39" s="149"/>
      <c r="L39" s="150"/>
      <c r="M39" s="608"/>
      <c r="N39" s="554" t="s">
        <v>351</v>
      </c>
      <c r="O39" s="8" t="s">
        <v>8</v>
      </c>
      <c r="P39" s="527"/>
      <c r="Q39" s="151"/>
      <c r="R39" s="531"/>
      <c r="S39" s="543"/>
      <c r="T39" s="150"/>
      <c r="U39" s="532"/>
      <c r="V39" s="525"/>
      <c r="W39" s="150"/>
      <c r="X39" s="238"/>
      <c r="Y39" s="153"/>
      <c r="Z39" s="532"/>
      <c r="AA39" s="532"/>
      <c r="AB39" s="560"/>
      <c r="AX39" s="191" t="str">
        <f t="shared" si="17"/>
        <v/>
      </c>
      <c r="AY39" s="212" t="str">
        <f t="shared" si="18"/>
        <v/>
      </c>
      <c r="AZ39" s="621" t="str">
        <f t="shared" si="19"/>
        <v/>
      </c>
      <c r="BA39" s="624" t="str">
        <f t="shared" si="0"/>
        <v/>
      </c>
      <c r="BB39" s="192" t="str">
        <f t="shared" si="1"/>
        <v/>
      </c>
      <c r="BC39" s="191" t="str">
        <f t="shared" si="2"/>
        <v/>
      </c>
      <c r="BD39" s="193" t="str">
        <f t="shared" si="3"/>
        <v/>
      </c>
      <c r="BE39" s="213" t="str">
        <f t="shared" si="4"/>
        <v/>
      </c>
      <c r="BF39" s="213" t="str">
        <f t="shared" si="20"/>
        <v/>
      </c>
      <c r="BG39" s="245" t="str">
        <f t="shared" si="5"/>
        <v/>
      </c>
      <c r="BH39" s="192" t="str" cm="1">
        <f t="array" ref="BH39">IF(BG39&lt;&gt;"",INDEX($AX$12:$AX$15,MATCH(N39,$AY$12:$AY$15,0),0),"")</f>
        <v/>
      </c>
      <c r="BI39" s="191" t="str">
        <f t="shared" si="6"/>
        <v/>
      </c>
      <c r="BJ39" s="193" t="str">
        <f t="shared" si="21"/>
        <v/>
      </c>
      <c r="BK39" s="193" t="str">
        <f t="shared" si="7"/>
        <v/>
      </c>
      <c r="BL39" s="198" t="str">
        <f t="shared" si="8"/>
        <v/>
      </c>
      <c r="BM39" s="198" t="str">
        <f t="shared" si="9"/>
        <v/>
      </c>
      <c r="BN39" s="192" t="str">
        <f t="shared" si="10"/>
        <v/>
      </c>
      <c r="BO39" s="191" t="str">
        <f t="shared" si="11"/>
        <v/>
      </c>
      <c r="BP39" s="193" t="str">
        <f t="shared" si="12"/>
        <v/>
      </c>
      <c r="BQ39" s="193" t="str">
        <f t="shared" si="13"/>
        <v/>
      </c>
      <c r="BR39" s="193" t="str">
        <f t="shared" si="22"/>
        <v/>
      </c>
      <c r="BS39" s="192" t="str">
        <f t="shared" si="14"/>
        <v/>
      </c>
      <c r="BT39" s="191" t="str">
        <f t="shared" si="15"/>
        <v/>
      </c>
      <c r="BU39" s="242" t="str">
        <f t="shared" si="23"/>
        <v/>
      </c>
      <c r="BV39" s="242" t="str">
        <f t="shared" si="24"/>
        <v/>
      </c>
      <c r="BW39" s="236" t="str">
        <f t="shared" si="25"/>
        <v/>
      </c>
    </row>
    <row r="40" spans="1:75" s="7" customFormat="1" ht="50.1" customHeight="1" thickBot="1">
      <c r="A40" s="208"/>
      <c r="B40" s="203">
        <f t="shared" si="26"/>
        <v>13</v>
      </c>
      <c r="C40" s="542"/>
      <c r="D40" s="612"/>
      <c r="E40" s="551"/>
      <c r="F40" s="552" t="str">
        <f t="shared" si="16"/>
        <v>市、町、村</v>
      </c>
      <c r="G40" s="609"/>
      <c r="H40" s="555" t="s">
        <v>351</v>
      </c>
      <c r="I40" s="8" t="s">
        <v>8</v>
      </c>
      <c r="J40" s="156"/>
      <c r="K40" s="157"/>
      <c r="L40" s="158"/>
      <c r="M40" s="609"/>
      <c r="N40" s="555" t="s">
        <v>351</v>
      </c>
      <c r="O40" s="8" t="s">
        <v>8</v>
      </c>
      <c r="P40" s="530"/>
      <c r="Q40" s="160"/>
      <c r="R40" s="528"/>
      <c r="S40" s="544"/>
      <c r="T40" s="158"/>
      <c r="U40" s="529"/>
      <c r="V40" s="526"/>
      <c r="W40" s="158"/>
      <c r="X40" s="239"/>
      <c r="Y40" s="162"/>
      <c r="Z40" s="529"/>
      <c r="AA40" s="529"/>
      <c r="AB40" s="561"/>
      <c r="AX40" s="194" t="str">
        <f t="shared" si="17"/>
        <v/>
      </c>
      <c r="AY40" s="214" t="str">
        <f t="shared" si="18"/>
        <v/>
      </c>
      <c r="AZ40" s="622" t="str">
        <f t="shared" si="19"/>
        <v/>
      </c>
      <c r="BA40" s="625" t="str">
        <f t="shared" si="0"/>
        <v/>
      </c>
      <c r="BB40" s="195" t="str">
        <f t="shared" si="1"/>
        <v/>
      </c>
      <c r="BC40" s="194" t="str">
        <f t="shared" si="2"/>
        <v/>
      </c>
      <c r="BD40" s="196" t="str">
        <f t="shared" si="3"/>
        <v/>
      </c>
      <c r="BE40" s="215" t="str">
        <f t="shared" si="4"/>
        <v/>
      </c>
      <c r="BF40" s="215" t="str">
        <f t="shared" si="20"/>
        <v/>
      </c>
      <c r="BG40" s="250" t="str">
        <f t="shared" si="5"/>
        <v/>
      </c>
      <c r="BH40" s="195" t="str" cm="1">
        <f t="array" ref="BH40">IF(BG40&lt;&gt;"",INDEX($AX$12:$AX$15,MATCH(N40,$AY$12:$AY$15,0),0),"")</f>
        <v/>
      </c>
      <c r="BI40" s="194" t="str">
        <f t="shared" si="6"/>
        <v/>
      </c>
      <c r="BJ40" s="196" t="str">
        <f t="shared" si="21"/>
        <v/>
      </c>
      <c r="BK40" s="196" t="str">
        <f t="shared" si="7"/>
        <v/>
      </c>
      <c r="BL40" s="199" t="str">
        <f t="shared" si="8"/>
        <v/>
      </c>
      <c r="BM40" s="199" t="str">
        <f t="shared" si="9"/>
        <v/>
      </c>
      <c r="BN40" s="195" t="str">
        <f t="shared" si="10"/>
        <v/>
      </c>
      <c r="BO40" s="194" t="str">
        <f t="shared" si="11"/>
        <v/>
      </c>
      <c r="BP40" s="196" t="str">
        <f t="shared" si="12"/>
        <v/>
      </c>
      <c r="BQ40" s="196" t="str">
        <f t="shared" si="13"/>
        <v/>
      </c>
      <c r="BR40" s="196" t="str">
        <f t="shared" si="22"/>
        <v/>
      </c>
      <c r="BS40" s="195" t="str">
        <f t="shared" si="14"/>
        <v/>
      </c>
      <c r="BT40" s="194" t="str">
        <f t="shared" si="15"/>
        <v/>
      </c>
      <c r="BU40" s="244" t="str">
        <f t="shared" si="23"/>
        <v/>
      </c>
      <c r="BV40" s="244" t="str">
        <f t="shared" si="24"/>
        <v/>
      </c>
      <c r="BW40" s="237" t="str">
        <f t="shared" si="25"/>
        <v/>
      </c>
    </row>
    <row r="41" spans="1:75" s="7" customFormat="1" ht="5.0999999999999996" customHeight="1">
      <c r="A41" s="5"/>
      <c r="B41" s="9"/>
      <c r="H41" s="10"/>
      <c r="N41" s="10"/>
      <c r="R41" s="11"/>
      <c r="S41" s="12"/>
      <c r="T41" s="12"/>
      <c r="AZ41" s="163"/>
      <c r="BA41" s="163"/>
    </row>
    <row r="42" spans="1:75" s="7" customFormat="1" ht="5.0999999999999996" customHeight="1">
      <c r="A42" s="5"/>
      <c r="B42" s="9"/>
      <c r="H42" s="10"/>
      <c r="J42" s="216"/>
      <c r="K42" s="217"/>
      <c r="L42" s="218"/>
      <c r="N42" s="10"/>
      <c r="P42" s="584"/>
      <c r="R42" s="11"/>
      <c r="S42" s="11"/>
      <c r="T42" s="12"/>
      <c r="U42" s="216"/>
      <c r="V42" s="217"/>
      <c r="W42" s="218"/>
      <c r="X42" s="216"/>
      <c r="Y42" s="584"/>
    </row>
    <row r="43" spans="1:75" s="7" customFormat="1" ht="11.1" customHeight="1">
      <c r="A43" s="5"/>
      <c r="B43" s="9"/>
      <c r="E43" s="2"/>
      <c r="F43" s="2"/>
      <c r="H43" s="10"/>
      <c r="N43" s="10"/>
      <c r="R43" s="11"/>
      <c r="S43" s="11"/>
      <c r="T43" s="12"/>
      <c r="AX43" s="2"/>
      <c r="AY43" s="2"/>
      <c r="AZ43" s="2"/>
      <c r="BA43" s="2"/>
      <c r="BC43" s="2"/>
      <c r="BD43" s="2"/>
      <c r="BE43" s="2"/>
      <c r="BF43" s="2"/>
      <c r="BG43" s="2"/>
      <c r="BI43" s="2"/>
      <c r="BJ43" s="2"/>
      <c r="BK43" s="2"/>
      <c r="BL43" s="2"/>
      <c r="BM43" s="2"/>
      <c r="BN43" s="2"/>
      <c r="BO43" s="2"/>
      <c r="BP43" s="2"/>
      <c r="BQ43" s="2"/>
      <c r="BR43" s="2"/>
      <c r="BS43" s="2"/>
      <c r="BT43" s="2"/>
      <c r="BU43" s="2"/>
      <c r="BV43" s="2"/>
    </row>
    <row r="44" spans="1:75" ht="11.1" customHeight="1"/>
    <row r="45" spans="1:75" s="7" customFormat="1" ht="13.5" customHeight="1">
      <c r="D45" s="132"/>
      <c r="E45" s="132"/>
      <c r="F45" s="240"/>
      <c r="G45" s="572" t="s">
        <v>664</v>
      </c>
      <c r="H45" s="573"/>
      <c r="I45" s="578"/>
      <c r="J45" s="580"/>
      <c r="K45" s="580"/>
      <c r="L45" s="578"/>
      <c r="M45" s="572" t="s">
        <v>666</v>
      </c>
      <c r="N45" s="573"/>
      <c r="O45" s="573"/>
      <c r="P45" s="573"/>
      <c r="Q45" s="573"/>
      <c r="R45" s="580"/>
      <c r="S45" s="572" t="s">
        <v>665</v>
      </c>
      <c r="T45" s="580"/>
      <c r="U45" s="580"/>
      <c r="V45" s="573"/>
      <c r="W45" s="572" t="s">
        <v>616</v>
      </c>
      <c r="X45" s="573"/>
      <c r="Y45" s="578"/>
      <c r="Z45" s="572" t="s">
        <v>605</v>
      </c>
      <c r="AA45" s="573"/>
      <c r="AB45" s="574"/>
      <c r="AX45" s="2"/>
      <c r="AY45" s="2"/>
      <c r="AZ45" s="2"/>
      <c r="BA45" s="2"/>
      <c r="BC45" s="2"/>
      <c r="BD45" s="2"/>
      <c r="BE45" s="2"/>
      <c r="BF45" s="2"/>
      <c r="BG45" s="2"/>
      <c r="BI45" s="2"/>
      <c r="BJ45" s="2"/>
      <c r="BK45" s="2"/>
      <c r="BL45" s="2"/>
      <c r="BM45" s="2"/>
      <c r="BN45" s="2"/>
      <c r="BO45" s="2"/>
      <c r="BP45" s="2"/>
      <c r="BQ45" s="2"/>
      <c r="BR45" s="2"/>
      <c r="BS45" s="2"/>
      <c r="BT45" s="2"/>
      <c r="BU45" s="2"/>
      <c r="BV45" s="2"/>
    </row>
    <row r="46" spans="1:75" ht="13.5" customHeight="1">
      <c r="F46" s="582"/>
      <c r="G46" s="229" t="s">
        <v>656</v>
      </c>
      <c r="H46" s="225"/>
      <c r="I46" s="225"/>
      <c r="J46" s="225"/>
      <c r="K46" s="225"/>
      <c r="L46" s="226"/>
      <c r="M46" s="882" t="s">
        <v>356</v>
      </c>
      <c r="N46" s="227"/>
      <c r="O46" s="227"/>
      <c r="P46" s="227"/>
      <c r="Q46" s="884" t="s">
        <v>634</v>
      </c>
      <c r="R46" s="885"/>
      <c r="S46" s="229" t="s">
        <v>624</v>
      </c>
      <c r="T46" s="225"/>
      <c r="U46" s="225"/>
      <c r="V46" s="228"/>
      <c r="W46" s="229" t="s">
        <v>617</v>
      </c>
      <c r="X46" s="225"/>
      <c r="Y46" s="226"/>
      <c r="Z46" s="575" t="s">
        <v>606</v>
      </c>
      <c r="AA46" s="227"/>
      <c r="AB46" s="228"/>
    </row>
    <row r="47" spans="1:75" ht="13.5" customHeight="1">
      <c r="F47" s="582"/>
      <c r="G47" s="223" t="s">
        <v>657</v>
      </c>
      <c r="H47" s="579"/>
      <c r="I47" s="579"/>
      <c r="J47" s="579"/>
      <c r="K47" s="579"/>
      <c r="L47" s="221"/>
      <c r="M47" s="883"/>
      <c r="N47" s="220"/>
      <c r="O47" s="220"/>
      <c r="P47" s="220"/>
      <c r="Q47" s="886"/>
      <c r="R47" s="887"/>
      <c r="S47" s="223" t="s">
        <v>625</v>
      </c>
      <c r="T47" s="579"/>
      <c r="U47" s="579"/>
      <c r="V47" s="224"/>
      <c r="W47" s="223" t="s">
        <v>618</v>
      </c>
      <c r="X47" s="579"/>
      <c r="Y47" s="221"/>
      <c r="Z47" s="576" t="s">
        <v>607</v>
      </c>
      <c r="AA47" s="220"/>
      <c r="AB47" s="224"/>
    </row>
    <row r="48" spans="1:75" ht="13.5" customHeight="1">
      <c r="F48" s="582"/>
      <c r="G48" s="223" t="s">
        <v>658</v>
      </c>
      <c r="H48" s="579"/>
      <c r="I48" s="579"/>
      <c r="J48" s="579"/>
      <c r="K48" s="579"/>
      <c r="L48" s="221"/>
      <c r="M48" s="223" t="s">
        <v>635</v>
      </c>
      <c r="N48" s="220"/>
      <c r="O48" s="220"/>
      <c r="P48" s="220"/>
      <c r="Q48" s="220" t="s">
        <v>636</v>
      </c>
      <c r="R48" s="221"/>
      <c r="S48" s="223" t="s">
        <v>626</v>
      </c>
      <c r="T48" s="579"/>
      <c r="U48" s="579"/>
      <c r="V48" s="224"/>
      <c r="W48" s="223" t="s">
        <v>619</v>
      </c>
      <c r="X48" s="579"/>
      <c r="Y48" s="221"/>
      <c r="Z48" s="576" t="s">
        <v>608</v>
      </c>
      <c r="AA48" s="220"/>
      <c r="AB48" s="224"/>
    </row>
    <row r="49" spans="5:28" ht="13.5" customHeight="1">
      <c r="F49" s="582"/>
      <c r="G49" s="223" t="s">
        <v>659</v>
      </c>
      <c r="H49" s="579"/>
      <c r="I49" s="579"/>
      <c r="J49" s="579"/>
      <c r="K49" s="579"/>
      <c r="L49" s="221"/>
      <c r="M49" s="223" t="s">
        <v>637</v>
      </c>
      <c r="N49" s="220"/>
      <c r="O49" s="220"/>
      <c r="P49" s="220"/>
      <c r="Q49" s="220" t="s">
        <v>638</v>
      </c>
      <c r="R49" s="221"/>
      <c r="S49" s="223" t="s">
        <v>627</v>
      </c>
      <c r="T49" s="579"/>
      <c r="U49" s="579"/>
      <c r="V49" s="224"/>
      <c r="W49" s="223"/>
      <c r="X49" s="579"/>
      <c r="Y49" s="221"/>
      <c r="Z49" s="576" t="s">
        <v>609</v>
      </c>
      <c r="AA49" s="220"/>
      <c r="AB49" s="224"/>
    </row>
    <row r="50" spans="5:28" ht="13.5" customHeight="1">
      <c r="F50" s="582"/>
      <c r="G50" s="223" t="s">
        <v>660</v>
      </c>
      <c r="H50" s="579"/>
      <c r="I50" s="579"/>
      <c r="J50" s="579"/>
      <c r="K50" s="579"/>
      <c r="L50" s="221"/>
      <c r="M50" s="223" t="s">
        <v>639</v>
      </c>
      <c r="N50" s="220"/>
      <c r="O50" s="220"/>
      <c r="P50" s="220"/>
      <c r="Q50" s="220" t="s">
        <v>640</v>
      </c>
      <c r="R50" s="221"/>
      <c r="S50" s="223" t="s">
        <v>628</v>
      </c>
      <c r="T50" s="579"/>
      <c r="U50" s="579"/>
      <c r="V50" s="224"/>
      <c r="W50" s="230" t="s">
        <v>620</v>
      </c>
      <c r="X50" s="579"/>
      <c r="Y50" s="221"/>
      <c r="Z50" s="576" t="s">
        <v>610</v>
      </c>
      <c r="AA50" s="220"/>
      <c r="AB50" s="224"/>
    </row>
    <row r="51" spans="5:28" ht="13.5" customHeight="1">
      <c r="F51" s="582"/>
      <c r="G51" s="223" t="s">
        <v>661</v>
      </c>
      <c r="H51" s="579"/>
      <c r="I51" s="579"/>
      <c r="J51" s="579"/>
      <c r="K51" s="579"/>
      <c r="L51" s="221"/>
      <c r="M51" s="223" t="s">
        <v>641</v>
      </c>
      <c r="N51" s="220"/>
      <c r="O51" s="220"/>
      <c r="P51" s="220"/>
      <c r="Q51" s="222" t="s">
        <v>642</v>
      </c>
      <c r="R51" s="221"/>
      <c r="S51" s="223" t="s">
        <v>629</v>
      </c>
      <c r="T51" s="579"/>
      <c r="U51" s="579"/>
      <c r="V51" s="224"/>
      <c r="W51" s="230" t="s">
        <v>621</v>
      </c>
      <c r="X51" s="579"/>
      <c r="Y51" s="221"/>
      <c r="Z51" s="576" t="s">
        <v>611</v>
      </c>
      <c r="AA51" s="220"/>
      <c r="AB51" s="224"/>
    </row>
    <row r="52" spans="5:28" ht="13.5" customHeight="1">
      <c r="F52" s="582"/>
      <c r="G52" s="223" t="s">
        <v>662</v>
      </c>
      <c r="H52" s="579"/>
      <c r="I52" s="579"/>
      <c r="J52" s="579"/>
      <c r="K52" s="579"/>
      <c r="L52" s="221"/>
      <c r="M52" s="223" t="s">
        <v>643</v>
      </c>
      <c r="N52" s="220"/>
      <c r="O52" s="220"/>
      <c r="P52" s="220"/>
      <c r="Q52" s="220" t="s">
        <v>644</v>
      </c>
      <c r="R52" s="221"/>
      <c r="S52" s="223" t="s">
        <v>630</v>
      </c>
      <c r="T52" s="579"/>
      <c r="U52" s="579"/>
      <c r="V52" s="224"/>
      <c r="W52" s="230" t="s">
        <v>622</v>
      </c>
      <c r="X52" s="579"/>
      <c r="Y52" s="221"/>
      <c r="Z52" s="576" t="s">
        <v>612</v>
      </c>
      <c r="AA52" s="220"/>
      <c r="AB52" s="224"/>
    </row>
    <row r="53" spans="5:28" ht="13.5" customHeight="1">
      <c r="F53" s="582"/>
      <c r="G53" s="223" t="s">
        <v>663</v>
      </c>
      <c r="H53" s="579"/>
      <c r="I53" s="579"/>
      <c r="J53" s="579"/>
      <c r="K53" s="579"/>
      <c r="L53" s="221"/>
      <c r="M53" s="223" t="s">
        <v>645</v>
      </c>
      <c r="N53" s="220"/>
      <c r="O53" s="220"/>
      <c r="P53" s="220"/>
      <c r="Q53" s="581" t="s">
        <v>646</v>
      </c>
      <c r="R53" s="221"/>
      <c r="S53" s="223" t="s">
        <v>631</v>
      </c>
      <c r="T53" s="579"/>
      <c r="U53" s="579"/>
      <c r="V53" s="224"/>
      <c r="W53" s="230" t="s">
        <v>623</v>
      </c>
      <c r="X53" s="579"/>
      <c r="Y53" s="221"/>
      <c r="Z53" s="223" t="s">
        <v>613</v>
      </c>
      <c r="AA53" s="220"/>
      <c r="AB53" s="224"/>
    </row>
    <row r="54" spans="5:28" ht="13.5" customHeight="1">
      <c r="F54" s="582"/>
      <c r="G54" s="223" t="s">
        <v>632</v>
      </c>
      <c r="H54" s="579"/>
      <c r="I54" s="579"/>
      <c r="J54" s="579"/>
      <c r="K54" s="579"/>
      <c r="L54" s="221"/>
      <c r="M54" s="219"/>
      <c r="N54" s="579"/>
      <c r="O54" s="579"/>
      <c r="P54" s="579"/>
      <c r="Q54" s="579"/>
      <c r="R54" s="221"/>
      <c r="S54" s="223" t="s">
        <v>632</v>
      </c>
      <c r="T54" s="579"/>
      <c r="U54" s="579"/>
      <c r="V54" s="224"/>
      <c r="W54" s="219"/>
      <c r="X54" s="579"/>
      <c r="Y54" s="221"/>
      <c r="Z54" s="223"/>
      <c r="AA54" s="220"/>
      <c r="AB54" s="224"/>
    </row>
    <row r="55" spans="5:28" ht="13.5" customHeight="1">
      <c r="F55" s="582"/>
      <c r="G55" s="223" t="s">
        <v>633</v>
      </c>
      <c r="H55" s="579"/>
      <c r="I55" s="579"/>
      <c r="J55" s="579"/>
      <c r="K55" s="579"/>
      <c r="L55" s="221"/>
      <c r="M55" s="883" t="s">
        <v>357</v>
      </c>
      <c r="N55" s="886"/>
      <c r="O55" s="220"/>
      <c r="P55" s="220"/>
      <c r="Q55" s="886" t="s">
        <v>647</v>
      </c>
      <c r="R55" s="221"/>
      <c r="S55" s="223" t="s">
        <v>633</v>
      </c>
      <c r="T55" s="579"/>
      <c r="U55" s="579"/>
      <c r="V55" s="224"/>
      <c r="W55" s="219"/>
      <c r="X55" s="579"/>
      <c r="Y55" s="221"/>
      <c r="Z55" s="223" t="s">
        <v>614</v>
      </c>
      <c r="AA55" s="220"/>
      <c r="AB55" s="224"/>
    </row>
    <row r="56" spans="5:28" ht="13.5" customHeight="1">
      <c r="F56" s="582"/>
      <c r="G56" s="223" t="s">
        <v>358</v>
      </c>
      <c r="H56" s="579"/>
      <c r="I56" s="579"/>
      <c r="J56" s="579"/>
      <c r="K56" s="579"/>
      <c r="L56" s="221"/>
      <c r="M56" s="883"/>
      <c r="N56" s="886"/>
      <c r="O56" s="220"/>
      <c r="P56" s="220"/>
      <c r="Q56" s="886"/>
      <c r="R56" s="221"/>
      <c r="S56" s="223" t="s">
        <v>358</v>
      </c>
      <c r="T56" s="579"/>
      <c r="U56" s="579"/>
      <c r="V56" s="224"/>
      <c r="W56" s="219"/>
      <c r="X56" s="220"/>
      <c r="Y56" s="221"/>
      <c r="Z56" s="577" t="s">
        <v>615</v>
      </c>
      <c r="AA56" s="220"/>
      <c r="AB56" s="224"/>
    </row>
    <row r="57" spans="5:28" ht="13.5" customHeight="1">
      <c r="F57" s="582"/>
      <c r="G57" s="857"/>
      <c r="H57" s="858"/>
      <c r="I57" s="858"/>
      <c r="J57" s="858"/>
      <c r="K57" s="858"/>
      <c r="L57" s="859"/>
      <c r="M57" s="223" t="s">
        <v>648</v>
      </c>
      <c r="N57" s="220"/>
      <c r="O57" s="220"/>
      <c r="P57" s="220"/>
      <c r="Q57" s="220" t="s">
        <v>649</v>
      </c>
      <c r="R57" s="221"/>
      <c r="S57" s="876"/>
      <c r="T57" s="877"/>
      <c r="U57" s="877"/>
      <c r="V57" s="878"/>
      <c r="W57" s="219"/>
      <c r="X57" s="220"/>
      <c r="Y57" s="221"/>
      <c r="Z57" s="857"/>
      <c r="AA57" s="858"/>
      <c r="AB57" s="859"/>
    </row>
    <row r="58" spans="5:28" ht="13.5" customHeight="1">
      <c r="E58" s="583"/>
      <c r="F58" s="241"/>
      <c r="G58" s="857"/>
      <c r="H58" s="858"/>
      <c r="I58" s="858"/>
      <c r="J58" s="858"/>
      <c r="K58" s="858"/>
      <c r="L58" s="859"/>
      <c r="M58" s="223" t="s">
        <v>650</v>
      </c>
      <c r="N58" s="220"/>
      <c r="O58" s="220"/>
      <c r="P58" s="220"/>
      <c r="Q58" s="220" t="s">
        <v>651</v>
      </c>
      <c r="R58" s="221"/>
      <c r="S58" s="876"/>
      <c r="T58" s="877"/>
      <c r="U58" s="877"/>
      <c r="V58" s="878"/>
      <c r="W58" s="219"/>
      <c r="X58" s="220"/>
      <c r="Y58" s="221"/>
      <c r="Z58" s="857"/>
      <c r="AA58" s="858"/>
      <c r="AB58" s="859"/>
    </row>
    <row r="59" spans="5:28" ht="13.5" customHeight="1">
      <c r="E59" s="583"/>
      <c r="F59" s="241"/>
      <c r="G59" s="857"/>
      <c r="H59" s="858"/>
      <c r="I59" s="858"/>
      <c r="J59" s="858"/>
      <c r="K59" s="858"/>
      <c r="L59" s="859"/>
      <c r="M59" s="223" t="s">
        <v>652</v>
      </c>
      <c r="N59" s="220"/>
      <c r="O59" s="220"/>
      <c r="P59" s="220"/>
      <c r="Q59" s="888"/>
      <c r="R59" s="889"/>
      <c r="S59" s="876"/>
      <c r="T59" s="877"/>
      <c r="U59" s="877"/>
      <c r="V59" s="878"/>
      <c r="W59" s="219"/>
      <c r="X59" s="220"/>
      <c r="Y59" s="221"/>
      <c r="Z59" s="857"/>
      <c r="AA59" s="858"/>
      <c r="AB59" s="859"/>
    </row>
    <row r="60" spans="5:28" ht="13.5" customHeight="1">
      <c r="E60" s="583"/>
      <c r="F60" s="241"/>
      <c r="G60" s="857"/>
      <c r="H60" s="858"/>
      <c r="I60" s="858"/>
      <c r="J60" s="858"/>
      <c r="K60" s="858"/>
      <c r="L60" s="859"/>
      <c r="M60" s="223" t="s">
        <v>653</v>
      </c>
      <c r="N60" s="220"/>
      <c r="O60" s="220"/>
      <c r="P60" s="220"/>
      <c r="Q60" s="888"/>
      <c r="R60" s="889"/>
      <c r="S60" s="876"/>
      <c r="T60" s="877"/>
      <c r="U60" s="877"/>
      <c r="V60" s="878"/>
      <c r="W60" s="219"/>
      <c r="X60" s="220"/>
      <c r="Y60" s="221"/>
      <c r="Z60" s="857"/>
      <c r="AA60" s="858"/>
      <c r="AB60" s="859"/>
    </row>
    <row r="61" spans="5:28" ht="13.5" customHeight="1">
      <c r="E61" s="583"/>
      <c r="F61" s="241"/>
      <c r="G61" s="857"/>
      <c r="H61" s="858"/>
      <c r="I61" s="858"/>
      <c r="J61" s="858"/>
      <c r="K61" s="858"/>
      <c r="L61" s="859"/>
      <c r="M61" s="223" t="s">
        <v>654</v>
      </c>
      <c r="N61" s="220"/>
      <c r="O61" s="220"/>
      <c r="P61" s="220"/>
      <c r="Q61" s="888"/>
      <c r="R61" s="889"/>
      <c r="S61" s="876"/>
      <c r="T61" s="877"/>
      <c r="U61" s="877"/>
      <c r="V61" s="878"/>
      <c r="W61" s="219"/>
      <c r="X61" s="220"/>
      <c r="Y61" s="221"/>
      <c r="Z61" s="857"/>
      <c r="AA61" s="858"/>
      <c r="AB61" s="859"/>
    </row>
    <row r="62" spans="5:28" ht="13.5" customHeight="1">
      <c r="E62" s="583"/>
      <c r="F62" s="241"/>
      <c r="G62" s="857"/>
      <c r="H62" s="858"/>
      <c r="I62" s="858"/>
      <c r="J62" s="858"/>
      <c r="K62" s="858"/>
      <c r="L62" s="859"/>
      <c r="M62" s="223" t="s">
        <v>655</v>
      </c>
      <c r="N62" s="220"/>
      <c r="O62" s="220"/>
      <c r="P62" s="220"/>
      <c r="Q62" s="888"/>
      <c r="R62" s="889"/>
      <c r="S62" s="876"/>
      <c r="T62" s="877"/>
      <c r="U62" s="877"/>
      <c r="V62" s="878"/>
      <c r="W62" s="219"/>
      <c r="X62" s="220"/>
      <c r="Y62" s="221"/>
      <c r="Z62" s="857"/>
      <c r="AA62" s="858"/>
      <c r="AB62" s="859"/>
    </row>
    <row r="63" spans="5:28" ht="13.5" customHeight="1">
      <c r="E63" s="583"/>
      <c r="F63" s="241"/>
      <c r="G63" s="857"/>
      <c r="H63" s="858"/>
      <c r="I63" s="858"/>
      <c r="J63" s="858"/>
      <c r="K63" s="858"/>
      <c r="L63" s="859"/>
      <c r="M63" s="219"/>
      <c r="N63" s="579"/>
      <c r="O63" s="579"/>
      <c r="P63" s="579"/>
      <c r="Q63" s="888"/>
      <c r="R63" s="889"/>
      <c r="S63" s="876"/>
      <c r="T63" s="877"/>
      <c r="U63" s="877"/>
      <c r="V63" s="878"/>
      <c r="W63" s="219"/>
      <c r="X63" s="220"/>
      <c r="Y63" s="221"/>
      <c r="Z63" s="857"/>
      <c r="AA63" s="858"/>
      <c r="AB63" s="859"/>
    </row>
    <row r="64" spans="5:28" ht="13.5" customHeight="1">
      <c r="E64" s="583"/>
      <c r="F64" s="241"/>
      <c r="G64" s="857"/>
      <c r="H64" s="858"/>
      <c r="I64" s="858"/>
      <c r="J64" s="858"/>
      <c r="K64" s="858"/>
      <c r="L64" s="859"/>
      <c r="M64" s="219"/>
      <c r="N64" s="579"/>
      <c r="O64" s="579"/>
      <c r="P64" s="579"/>
      <c r="Q64" s="888"/>
      <c r="R64" s="889"/>
      <c r="S64" s="876"/>
      <c r="T64" s="877"/>
      <c r="U64" s="877"/>
      <c r="V64" s="878"/>
      <c r="W64" s="219"/>
      <c r="X64" s="220"/>
      <c r="Y64" s="221"/>
      <c r="Z64" s="857"/>
      <c r="AA64" s="858"/>
      <c r="AB64" s="859"/>
    </row>
    <row r="65" spans="2:28" ht="13.5" customHeight="1">
      <c r="F65" s="582"/>
      <c r="G65" s="860"/>
      <c r="H65" s="861"/>
      <c r="I65" s="861"/>
      <c r="J65" s="861"/>
      <c r="K65" s="861"/>
      <c r="L65" s="862"/>
      <c r="M65" s="232"/>
      <c r="N65" s="233"/>
      <c r="O65" s="233"/>
      <c r="P65" s="233"/>
      <c r="Q65" s="890"/>
      <c r="R65" s="891"/>
      <c r="S65" s="879"/>
      <c r="T65" s="880"/>
      <c r="U65" s="880"/>
      <c r="V65" s="881"/>
      <c r="W65" s="232"/>
      <c r="X65" s="231"/>
      <c r="Y65" s="234"/>
      <c r="Z65" s="860"/>
      <c r="AA65" s="861"/>
      <c r="AB65" s="862"/>
    </row>
    <row r="66" spans="2:28" ht="14.25">
      <c r="B66" s="86" t="s">
        <v>590</v>
      </c>
    </row>
    <row r="67" spans="2:28" ht="17.25" customHeight="1">
      <c r="B67" s="2"/>
    </row>
    <row r="68" spans="2:28" ht="17.25" customHeight="1"/>
  </sheetData>
  <mergeCells count="37">
    <mergeCell ref="Z57:AB65"/>
    <mergeCell ref="S57:V65"/>
    <mergeCell ref="M46:M47"/>
    <mergeCell ref="Q46:R47"/>
    <mergeCell ref="M55:N56"/>
    <mergeCell ref="Q55:Q56"/>
    <mergeCell ref="Q59:R65"/>
    <mergeCell ref="G57:L65"/>
    <mergeCell ref="V26:V27"/>
    <mergeCell ref="U26:U27"/>
    <mergeCell ref="W26:W27"/>
    <mergeCell ref="N26:N27"/>
    <mergeCell ref="Q26:T26"/>
    <mergeCell ref="J26:J27"/>
    <mergeCell ref="K26:K27"/>
    <mergeCell ref="L26:L27"/>
    <mergeCell ref="M26:M27"/>
    <mergeCell ref="E25:F26"/>
    <mergeCell ref="A26:A27"/>
    <mergeCell ref="G26:G27"/>
    <mergeCell ref="H26:H27"/>
    <mergeCell ref="B25:B27"/>
    <mergeCell ref="G25:H25"/>
    <mergeCell ref="J13:M13"/>
    <mergeCell ref="C23:H23"/>
    <mergeCell ref="J23:N23"/>
    <mergeCell ref="P23:T23"/>
    <mergeCell ref="U23:X23"/>
    <mergeCell ref="Z23:AB23"/>
    <mergeCell ref="Q25:T25"/>
    <mergeCell ref="U25:W25"/>
    <mergeCell ref="J25:L25"/>
    <mergeCell ref="M25:N25"/>
    <mergeCell ref="P25:P27"/>
    <mergeCell ref="X26:X27"/>
    <mergeCell ref="Z26:AB26"/>
    <mergeCell ref="Z25:AB25"/>
  </mergeCells>
  <phoneticPr fontId="2"/>
  <conditionalFormatting sqref="BB28:BB40">
    <cfRule type="cellIs" dxfId="15" priority="6" operator="between">
      <formula>3</formula>
      <formula>4</formula>
    </cfRule>
  </conditionalFormatting>
  <conditionalFormatting sqref="BC28:BE40">
    <cfRule type="containsText" dxfId="14" priority="5" operator="containsText" text="Z">
      <formula>NOT(ISERROR(SEARCH("Z",BC28)))</formula>
    </cfRule>
  </conditionalFormatting>
  <conditionalFormatting sqref="BH28:BH40">
    <cfRule type="cellIs" dxfId="13" priority="4" operator="between">
      <formula>3</formula>
      <formula>4</formula>
    </cfRule>
  </conditionalFormatting>
  <conditionalFormatting sqref="BI28:BI40">
    <cfRule type="containsText" dxfId="12" priority="3" operator="containsText" text="Z9">
      <formula>NOT(ISERROR(SEARCH("Z9",BI28)))</formula>
    </cfRule>
  </conditionalFormatting>
  <conditionalFormatting sqref="BN28:BN40">
    <cfRule type="containsText" dxfId="11" priority="2" operator="containsText" text="Z">
      <formula>NOT(ISERROR(SEARCH("Z",BN28)))</formula>
    </cfRule>
  </conditionalFormatting>
  <conditionalFormatting sqref="BR28:BR40">
    <cfRule type="containsText" dxfId="10" priority="1" operator="containsText" text="98">
      <formula>NOT(ISERROR(SEARCH("98",BR28)))</formula>
    </cfRule>
  </conditionalFormatting>
  <dataValidations count="8">
    <dataValidation imeMode="hiragana" allowBlank="1" showInputMessage="1" showErrorMessage="1" sqref="Q28:Q40 Z28:AB40 S28:T40 C28:C40 G57:L65 Q59:R65 S57:V65 Z57:AB65" xr:uid="{F8FEE170-3D83-4237-B74C-24069515D1D9}"/>
    <dataValidation imeMode="off" allowBlank="1" showInputMessage="1" showErrorMessage="1" sqref="I28:I40 G28:G40 D28:D40 O28:O40 R28:R40 M28:M40" xr:uid="{0DC05DB3-246E-44A4-9CD7-846D52343121}"/>
    <dataValidation type="list" imeMode="off" allowBlank="1" showInputMessage="1" showErrorMessage="1" sqref="P28:P40" xr:uid="{728CDDFD-D38B-40CC-AC7B-D08BE98BA79A}">
      <formula1>"Q1,V1,V2,W1,Z1,S1,T1,U1,X1,R1,R5,R6,Z9"</formula1>
    </dataValidation>
    <dataValidation type="list" imeMode="off" allowBlank="1" showInputMessage="1" showErrorMessage="1" sqref="Y28:Y40" xr:uid="{43ECAE13-CAE1-4FD3-B906-4F5C6953C4F4}">
      <formula1>"10,20,30,41,42,43,50,52,60,70,80,81,90,91,92,98"</formula1>
    </dataValidation>
    <dataValidation type="list" imeMode="off" allowBlank="1" showInputMessage="1" showErrorMessage="1" sqref="U28:W40 J28:L40" xr:uid="{1F52B0A6-8C01-4496-9B66-D3B231388413}">
      <formula1>"A,B,C,D,E,F,G,H,I,J,K,L,M,N,O,T,U,V,W,Z"</formula1>
    </dataValidation>
    <dataValidation type="list" allowBlank="1" showInputMessage="1" showErrorMessage="1" sqref="H28:H40 N28:N40" xr:uid="{82F410C1-B388-43EF-A17A-2F5F12C0A8D5}">
      <formula1>"kg、t、m³、ℓ,kg,t,m³,ℓ"</formula1>
    </dataValidation>
    <dataValidation type="list" allowBlank="1" showInputMessage="1" showErrorMessage="1" error="大分県内の工事が対象です。" sqref="E28:E40" xr:uid="{059680E2-079E-4DE4-968C-970046ADBF0B}">
      <formula1>$AX$3:$BO$3</formula1>
    </dataValidation>
    <dataValidation type="list" imeMode="off" allowBlank="1" showInputMessage="1" showErrorMessage="1" sqref="X28:X40" xr:uid="{162F0A01-BC36-4D38-A542-909C8BF641AD}">
      <formula1>"1,2,3"</formula1>
    </dataValidation>
  </dataValidations>
  <pageMargins left="0.19685039370078741" right="0.19685039370078741" top="0.31496062992125984" bottom="0.19685039370078741" header="0.19685039370078741" footer="0.11811023622047245"/>
  <pageSetup paperSize="8" scale="64" orientation="landscape" r:id="rId1"/>
  <headerFooter alignWithMargins="0">
    <oddFooter xml:space="preserve">&amp;C&amp;14
</oddFooter>
  </headerFooter>
  <colBreaks count="1" manualBreakCount="1">
    <brk id="7" max="6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A36"/>
  <sheetViews>
    <sheetView view="pageBreakPreview" zoomScaleNormal="70" zoomScaleSheetLayoutView="100" workbookViewId="0">
      <pane xSplit="2" ySplit="5" topLeftCell="C6" activePane="bottomRight" state="frozen"/>
      <selection activeCell="AI7" sqref="AI7"/>
      <selection pane="topRight" activeCell="AI7" sqref="AI7"/>
      <selection pane="bottomLeft" activeCell="AI7" sqref="AI7"/>
      <selection pane="bottomRight" activeCell="B6" sqref="B6"/>
    </sheetView>
  </sheetViews>
  <sheetFormatPr defaultColWidth="9" defaultRowHeight="13.5"/>
  <cols>
    <col min="1" max="1" width="3.75" style="3" customWidth="1"/>
    <col min="2" max="2" width="26.625" style="2" customWidth="1"/>
    <col min="3" max="4" width="10.625" style="2" customWidth="1"/>
    <col min="5" max="5" width="8.625" style="2" customWidth="1"/>
    <col min="6" max="6" width="18.625" style="2" customWidth="1"/>
    <col min="7" max="7" width="8.625" style="2" customWidth="1"/>
    <col min="8" max="8" width="2.625" style="2" customWidth="1"/>
    <col min="9" max="11" width="4.625" style="2" customWidth="1"/>
    <col min="12" max="12" width="18.625" style="2" customWidth="1"/>
    <col min="13" max="13" width="8.625" style="2" customWidth="1"/>
    <col min="14" max="14" width="2.625" style="2" customWidth="1"/>
    <col min="15" max="15" width="9.375" style="2" customWidth="1"/>
    <col min="16" max="16" width="30.125" style="2" customWidth="1"/>
    <col min="17" max="17" width="16.375" style="2" customWidth="1"/>
    <col min="18" max="19" width="10.625" style="2" customWidth="1"/>
    <col min="20" max="22" width="4.625" style="2" customWidth="1"/>
    <col min="23" max="23" width="9.625" style="2" customWidth="1"/>
    <col min="24" max="24" width="12.625" style="2" customWidth="1"/>
    <col min="25" max="25" width="30.125" style="2" customWidth="1"/>
    <col min="26" max="27" width="10.625" style="2" customWidth="1"/>
    <col min="28" max="28" width="2.125" style="2" customWidth="1"/>
    <col min="29" max="30" width="1.125" style="2" customWidth="1"/>
    <col min="31" max="16384" width="9" style="2"/>
  </cols>
  <sheetData>
    <row r="1" spans="1:105" ht="24">
      <c r="A1" s="4" t="str">
        <f>"【"&amp;調査票１!BM3&amp;"実績】産業廃棄物実態調査票（その２-１）"</f>
        <v>【令和6年度実績】産業廃棄物実態調査票（その２-１）</v>
      </c>
      <c r="AA1" s="556" t="str">
        <f>"★ この調査票の対象期間は、"&amp;調査票１!BM3&amp;"（"&amp;TEXT(DATE(調査票１!BM2,4,1),"ggge年m月d日")&amp;"～"&amp;TEXT(DATE(調査票１!BM2+1,3,31),"ggge年m月d日")&amp;"）の１年間です。この期間中の廃棄物の発生と処理・処分状況を質問事項の①～⑫までの流れに従って記入してください。"</f>
        <v>★ この調査票の対象期間は、令和6年度（令和6年4月1日～令和7年3月31日）の１年間です。この期間中の廃棄物の発生と処理・処分状況を質問事項の①～⑫までの流れに従って記入してください。</v>
      </c>
      <c r="CJ1" s="2">
        <v>1</v>
      </c>
      <c r="CK1" s="2">
        <v>2</v>
      </c>
      <c r="CL1" s="2">
        <v>2</v>
      </c>
      <c r="CM1" s="2">
        <v>2</v>
      </c>
      <c r="CN1" s="2">
        <v>2</v>
      </c>
      <c r="CO1" s="2">
        <v>2</v>
      </c>
      <c r="CP1" s="2">
        <v>3</v>
      </c>
      <c r="CQ1" s="2">
        <v>3</v>
      </c>
      <c r="CR1" s="2">
        <v>3</v>
      </c>
      <c r="CS1" s="2">
        <v>4</v>
      </c>
      <c r="CT1" s="2">
        <v>4</v>
      </c>
      <c r="CU1" s="2">
        <v>5</v>
      </c>
      <c r="CV1" s="2">
        <v>5</v>
      </c>
      <c r="CW1" s="2">
        <v>5</v>
      </c>
      <c r="CX1" s="2">
        <v>6</v>
      </c>
      <c r="CY1" s="2">
        <v>7</v>
      </c>
      <c r="CZ1" s="2">
        <v>7</v>
      </c>
      <c r="DA1" s="2">
        <v>7</v>
      </c>
    </row>
    <row r="2" spans="1:105" ht="7.5" customHeight="1" thickBot="1"/>
    <row r="3" spans="1:105" s="5" customFormat="1" ht="18" customHeight="1">
      <c r="A3" s="854" t="s">
        <v>14</v>
      </c>
      <c r="B3" s="88" t="s">
        <v>589</v>
      </c>
      <c r="C3" s="535" t="s">
        <v>32</v>
      </c>
      <c r="D3" s="845" t="s">
        <v>329</v>
      </c>
      <c r="E3" s="846"/>
      <c r="F3" s="822" t="s">
        <v>308</v>
      </c>
      <c r="G3" s="829"/>
      <c r="H3" s="133"/>
      <c r="I3" s="828" t="s">
        <v>309</v>
      </c>
      <c r="J3" s="826"/>
      <c r="K3" s="827"/>
      <c r="L3" s="825" t="s">
        <v>310</v>
      </c>
      <c r="M3" s="829"/>
      <c r="N3" s="133"/>
      <c r="O3" s="830" t="s">
        <v>311</v>
      </c>
      <c r="P3" s="822" t="s">
        <v>380</v>
      </c>
      <c r="Q3" s="823"/>
      <c r="R3" s="823"/>
      <c r="S3" s="824"/>
      <c r="T3" s="825" t="s">
        <v>361</v>
      </c>
      <c r="U3" s="826"/>
      <c r="V3" s="827"/>
      <c r="W3" s="485" t="s">
        <v>596</v>
      </c>
      <c r="X3" s="88" t="s">
        <v>359</v>
      </c>
      <c r="Y3" s="838" t="s">
        <v>301</v>
      </c>
      <c r="Z3" s="839"/>
      <c r="AA3" s="840"/>
      <c r="AB3" s="84"/>
      <c r="BN3" s="9"/>
      <c r="BO3" s="2"/>
      <c r="BQ3" s="9"/>
      <c r="BR3" s="9"/>
      <c r="BT3" s="9"/>
      <c r="CJ3" s="2" t="s">
        <v>34</v>
      </c>
      <c r="CK3" s="2" t="s">
        <v>312</v>
      </c>
      <c r="CL3" s="2" t="s">
        <v>36</v>
      </c>
      <c r="CM3" s="2" t="s">
        <v>313</v>
      </c>
      <c r="CN3" s="2" t="s">
        <v>314</v>
      </c>
      <c r="CO3" s="2" t="s">
        <v>315</v>
      </c>
      <c r="CP3" s="2" t="s">
        <v>38</v>
      </c>
      <c r="CQ3" s="2" t="s">
        <v>316</v>
      </c>
      <c r="CR3" s="2" t="s">
        <v>317</v>
      </c>
      <c r="CS3" s="2" t="s">
        <v>318</v>
      </c>
      <c r="CT3" s="2" t="s">
        <v>35</v>
      </c>
      <c r="CU3" s="2" t="s">
        <v>319</v>
      </c>
      <c r="CV3" s="2" t="s">
        <v>320</v>
      </c>
      <c r="CW3" s="2" t="s">
        <v>321</v>
      </c>
      <c r="CX3" s="2" t="s">
        <v>322</v>
      </c>
      <c r="CY3" s="2" t="s">
        <v>323</v>
      </c>
      <c r="CZ3" s="2" t="s">
        <v>324</v>
      </c>
      <c r="DA3" s="2" t="s">
        <v>325</v>
      </c>
    </row>
    <row r="4" spans="1:105" s="5" customFormat="1" ht="16.5" customHeight="1">
      <c r="A4" s="855"/>
      <c r="B4" s="135"/>
      <c r="C4" s="534"/>
      <c r="D4" s="847"/>
      <c r="E4" s="848"/>
      <c r="F4" s="850"/>
      <c r="G4" s="852" t="s">
        <v>15</v>
      </c>
      <c r="H4" s="133"/>
      <c r="I4" s="872" t="s">
        <v>16</v>
      </c>
      <c r="J4" s="874" t="s">
        <v>17</v>
      </c>
      <c r="K4" s="867" t="s">
        <v>18</v>
      </c>
      <c r="L4" s="892"/>
      <c r="M4" s="852" t="s">
        <v>15</v>
      </c>
      <c r="N4" s="133"/>
      <c r="O4" s="831"/>
      <c r="P4" s="869" t="s">
        <v>302</v>
      </c>
      <c r="Q4" s="870"/>
      <c r="R4" s="870"/>
      <c r="S4" s="871"/>
      <c r="T4" s="865" t="s">
        <v>16</v>
      </c>
      <c r="U4" s="874" t="s">
        <v>17</v>
      </c>
      <c r="V4" s="867" t="s">
        <v>18</v>
      </c>
      <c r="W4" s="833" t="s">
        <v>597</v>
      </c>
      <c r="X4" s="200" t="s">
        <v>19</v>
      </c>
      <c r="Y4" s="847" t="s">
        <v>381</v>
      </c>
      <c r="Z4" s="893"/>
      <c r="AA4" s="894"/>
      <c r="AB4" s="84"/>
      <c r="BN4" s="9"/>
      <c r="BQ4" s="9"/>
      <c r="BR4" s="9"/>
      <c r="BT4" s="9"/>
      <c r="BU4" s="6"/>
      <c r="CC4" s="2"/>
      <c r="CD4" s="9"/>
      <c r="CE4" s="2"/>
      <c r="CF4" s="2"/>
      <c r="CH4" s="134"/>
      <c r="CI4" s="134"/>
      <c r="CJ4" s="2" t="s">
        <v>326</v>
      </c>
      <c r="CK4" s="2" t="s">
        <v>326</v>
      </c>
      <c r="CL4" s="2" t="s">
        <v>326</v>
      </c>
      <c r="CM4" s="2" t="s">
        <v>326</v>
      </c>
      <c r="CN4" s="2" t="s">
        <v>326</v>
      </c>
      <c r="CO4" s="2" t="s">
        <v>326</v>
      </c>
      <c r="CP4" s="2" t="s">
        <v>326</v>
      </c>
      <c r="CQ4" s="2" t="s">
        <v>326</v>
      </c>
      <c r="CR4" s="2" t="s">
        <v>326</v>
      </c>
      <c r="CS4" s="2" t="s">
        <v>326</v>
      </c>
      <c r="CT4" s="2" t="s">
        <v>326</v>
      </c>
      <c r="CU4" s="2" t="s">
        <v>326</v>
      </c>
      <c r="CV4" s="2" t="s">
        <v>326</v>
      </c>
      <c r="CW4" s="2" t="s">
        <v>326</v>
      </c>
      <c r="CX4" s="2" t="s">
        <v>327</v>
      </c>
      <c r="CY4" s="2" t="s">
        <v>328</v>
      </c>
      <c r="CZ4" s="2" t="s">
        <v>328</v>
      </c>
      <c r="DA4" s="2" t="s">
        <v>328</v>
      </c>
    </row>
    <row r="5" spans="1:105" s="6" customFormat="1" ht="16.5" customHeight="1" thickBot="1">
      <c r="A5" s="856"/>
      <c r="B5" s="201"/>
      <c r="C5" s="533"/>
      <c r="D5" s="564"/>
      <c r="E5" s="565"/>
      <c r="F5" s="851"/>
      <c r="G5" s="853"/>
      <c r="H5" s="136"/>
      <c r="I5" s="873"/>
      <c r="J5" s="875"/>
      <c r="K5" s="868"/>
      <c r="L5" s="866"/>
      <c r="M5" s="853"/>
      <c r="N5" s="136"/>
      <c r="O5" s="832"/>
      <c r="P5" s="137" t="s">
        <v>303</v>
      </c>
      <c r="Q5" s="204" t="s">
        <v>304</v>
      </c>
      <c r="R5" s="201" t="s">
        <v>305</v>
      </c>
      <c r="S5" s="90" t="s">
        <v>306</v>
      </c>
      <c r="T5" s="866"/>
      <c r="U5" s="875"/>
      <c r="V5" s="868"/>
      <c r="W5" s="834"/>
      <c r="X5" s="89"/>
      <c r="Y5" s="204" t="s">
        <v>303</v>
      </c>
      <c r="Z5" s="251" t="s">
        <v>305</v>
      </c>
      <c r="AA5" s="235" t="s">
        <v>306</v>
      </c>
      <c r="AB5" s="85"/>
      <c r="BI5" s="2" t="s">
        <v>31</v>
      </c>
      <c r="BJ5" s="2" t="s">
        <v>32</v>
      </c>
      <c r="BK5" s="130" t="s">
        <v>363</v>
      </c>
      <c r="BL5" s="206" t="s">
        <v>364</v>
      </c>
      <c r="BM5" s="10" t="s">
        <v>15</v>
      </c>
      <c r="BN5" s="2" t="s">
        <v>16</v>
      </c>
      <c r="BO5" s="2" t="s">
        <v>17</v>
      </c>
      <c r="BP5" s="2" t="s">
        <v>18</v>
      </c>
      <c r="BQ5" s="2" t="s">
        <v>33</v>
      </c>
      <c r="BR5" s="2" t="s">
        <v>310</v>
      </c>
      <c r="BS5" s="2" t="s">
        <v>15</v>
      </c>
      <c r="BT5" s="206" t="s">
        <v>365</v>
      </c>
      <c r="BU5" s="10" t="s">
        <v>33</v>
      </c>
      <c r="BV5" s="206" t="s">
        <v>366</v>
      </c>
      <c r="BW5" s="207" t="s">
        <v>355</v>
      </c>
      <c r="BX5" s="206" t="s">
        <v>305</v>
      </c>
      <c r="BY5" s="206" t="s">
        <v>306</v>
      </c>
      <c r="BZ5" s="2" t="s">
        <v>16</v>
      </c>
      <c r="CA5" s="2" t="s">
        <v>17</v>
      </c>
      <c r="CB5" s="2" t="s">
        <v>18</v>
      </c>
      <c r="CC5" s="2" t="s">
        <v>33</v>
      </c>
      <c r="CD5" s="206" t="s">
        <v>367</v>
      </c>
      <c r="CE5" s="206" t="s">
        <v>368</v>
      </c>
      <c r="CF5" s="10" t="s">
        <v>33</v>
      </c>
      <c r="CG5" s="206" t="s">
        <v>369</v>
      </c>
      <c r="CH5" s="206" t="s">
        <v>4</v>
      </c>
      <c r="CI5" s="130" t="s">
        <v>295</v>
      </c>
      <c r="CJ5" s="2"/>
      <c r="CK5" s="2"/>
      <c r="CL5" s="2"/>
      <c r="CM5" s="2"/>
      <c r="CN5" s="2"/>
      <c r="CO5" s="2"/>
      <c r="CP5" s="2"/>
      <c r="CQ5" s="2"/>
      <c r="CR5" s="2"/>
      <c r="CS5" s="2"/>
      <c r="CT5" s="2"/>
      <c r="CU5" s="2"/>
      <c r="CV5" s="2"/>
      <c r="CW5" s="2"/>
      <c r="CX5" s="2"/>
    </row>
    <row r="6" spans="1:105" s="7" customFormat="1" ht="43.5" customHeight="1" thickTop="1">
      <c r="A6" s="202">
        <v>14</v>
      </c>
      <c r="B6" s="138"/>
      <c r="C6" s="587"/>
      <c r="D6" s="549"/>
      <c r="E6" s="550" t="s">
        <v>331</v>
      </c>
      <c r="F6" s="588"/>
      <c r="G6" s="553" t="s">
        <v>351</v>
      </c>
      <c r="H6" s="613" t="s">
        <v>8</v>
      </c>
      <c r="I6" s="139"/>
      <c r="J6" s="140"/>
      <c r="K6" s="141"/>
      <c r="L6" s="588"/>
      <c r="M6" s="553" t="s">
        <v>351</v>
      </c>
      <c r="N6" s="613" t="s">
        <v>8</v>
      </c>
      <c r="O6" s="142"/>
      <c r="P6" s="143"/>
      <c r="Q6" s="563"/>
      <c r="R6" s="144"/>
      <c r="S6" s="145"/>
      <c r="T6" s="146"/>
      <c r="U6" s="140"/>
      <c r="V6" s="141"/>
      <c r="W6" s="147"/>
      <c r="X6" s="147"/>
      <c r="Y6" s="471"/>
      <c r="Z6" s="475"/>
      <c r="AA6" s="476"/>
      <c r="BI6" s="188" t="str">
        <f>IF(B6&lt;&gt;"",B6,"")</f>
        <v/>
      </c>
      <c r="BJ6" s="209" t="str">
        <f>IF(C6&lt;&gt;"",C6,"")</f>
        <v/>
      </c>
      <c r="BK6" s="626" t="str">
        <f>IF(D6&lt;&gt;"",D6&amp;E6,"")</f>
        <v/>
      </c>
      <c r="BL6" s="627" t="str">
        <f t="shared" ref="BL6:BL32" si="0">IF(F6&lt;&gt;"",F6,"")</f>
        <v/>
      </c>
      <c r="BM6" s="189" t="str">
        <f t="shared" ref="BM6:BM32" si="1">IF(BL6&lt;&gt;"",INDEX($CI$6:$CI$9,MATCH(G6,$CJ$6:$CJ$9,0),1),"")</f>
        <v/>
      </c>
      <c r="BN6" s="188" t="str">
        <f>IF(I6&lt;&gt;"",I6,"")</f>
        <v/>
      </c>
      <c r="BO6" s="190" t="str">
        <f>IF(J6&lt;&gt;"",J6,"")</f>
        <v/>
      </c>
      <c r="BP6" s="210" t="str">
        <f>IF(K6&lt;&gt;"",K6,"")</f>
        <v/>
      </c>
      <c r="BQ6" s="210" t="str">
        <f>IF(COUNTIF(BN6:BP6,"Z")&gt;0,調査票２!$G$57,"")</f>
        <v/>
      </c>
      <c r="BR6" s="249" t="str">
        <f>IF(L6&lt;&gt;"",L6,"")</f>
        <v/>
      </c>
      <c r="BS6" s="189" t="str" cm="1">
        <f t="array" ref="BS6">IF(BR6&lt;&gt;"",INDEX($CI$6:$CI$9,MATCH(M6,$CJ$6:$CJ$9,0),0),"")</f>
        <v/>
      </c>
      <c r="BT6" s="188" t="str">
        <f>IF(O6&lt;&gt;"",O6,"")</f>
        <v/>
      </c>
      <c r="BU6" s="190" t="str">
        <f>IF(BT6="Z9",調査票２!$Q$59,"")</f>
        <v/>
      </c>
      <c r="BV6" s="190" t="str">
        <f t="shared" ref="BV6:CB6" si="2">IF(P6&lt;&gt;"",P6,"")</f>
        <v/>
      </c>
      <c r="BW6" s="197" t="str">
        <f t="shared" si="2"/>
        <v/>
      </c>
      <c r="BX6" s="190" t="str">
        <f t="shared" si="2"/>
        <v/>
      </c>
      <c r="BY6" s="189" t="str">
        <f t="shared" si="2"/>
        <v/>
      </c>
      <c r="BZ6" s="188" t="str">
        <f t="shared" si="2"/>
        <v/>
      </c>
      <c r="CA6" s="190" t="str">
        <f t="shared" si="2"/>
        <v/>
      </c>
      <c r="CB6" s="190" t="str">
        <f t="shared" si="2"/>
        <v/>
      </c>
      <c r="CC6" s="190" t="str">
        <f>IF(COUNTIF(BZ6:CB6,"Z")&gt;0,調査票２!$S$57,"")</f>
        <v/>
      </c>
      <c r="CD6" s="189" t="str">
        <f>IF(W6&lt;&gt;"",W6,"")</f>
        <v/>
      </c>
      <c r="CE6" s="188" t="str">
        <f>IF(X6&lt;&gt;"",X6,"")</f>
        <v/>
      </c>
      <c r="CF6" s="243" t="str">
        <f>IF(CE6=98,調査票２!$Z$57,"")</f>
        <v/>
      </c>
      <c r="CG6" s="243" t="str">
        <f>IF(Y6&lt;&gt;"",Y6,"")</f>
        <v/>
      </c>
      <c r="CH6" s="246" t="str">
        <f>IF(OR(Z6&lt;&gt;"",AA6&lt;&gt;""),Z6&amp;AA6,"")</f>
        <v/>
      </c>
      <c r="CI6" s="2">
        <v>1</v>
      </c>
      <c r="CJ6" s="2" t="s">
        <v>296</v>
      </c>
      <c r="CK6" s="2"/>
      <c r="CL6" s="2"/>
      <c r="CM6" s="2"/>
      <c r="CN6" s="2"/>
      <c r="CO6" s="2"/>
      <c r="CP6" s="2"/>
      <c r="CQ6" s="2"/>
      <c r="CR6" s="2"/>
      <c r="CS6" s="2"/>
      <c r="CT6" s="2"/>
      <c r="CU6" s="2"/>
      <c r="CV6" s="2"/>
      <c r="CW6" s="2"/>
      <c r="CX6" s="2"/>
    </row>
    <row r="7" spans="1:105" s="7" customFormat="1" ht="43.5" customHeight="1">
      <c r="A7" s="202">
        <f>A6+1</f>
        <v>15</v>
      </c>
      <c r="B7" s="138"/>
      <c r="C7" s="611"/>
      <c r="D7" s="549"/>
      <c r="E7" s="550" t="s">
        <v>331</v>
      </c>
      <c r="F7" s="589"/>
      <c r="G7" s="554" t="s">
        <v>351</v>
      </c>
      <c r="H7" s="613" t="s">
        <v>8</v>
      </c>
      <c r="I7" s="148"/>
      <c r="J7" s="149"/>
      <c r="K7" s="150"/>
      <c r="L7" s="589"/>
      <c r="M7" s="554" t="s">
        <v>351</v>
      </c>
      <c r="N7" s="613" t="s">
        <v>8</v>
      </c>
      <c r="O7" s="545"/>
      <c r="P7" s="151"/>
      <c r="Q7" s="152"/>
      <c r="R7" s="614"/>
      <c r="S7" s="615"/>
      <c r="T7" s="532"/>
      <c r="U7" s="149"/>
      <c r="V7" s="150"/>
      <c r="W7" s="153"/>
      <c r="X7" s="153"/>
      <c r="Y7" s="472"/>
      <c r="Z7" s="477"/>
      <c r="AA7" s="478"/>
      <c r="BI7" s="191" t="str">
        <f t="shared" ref="BI7:BI32" si="3">IF(B7&lt;&gt;"",B7,"")</f>
        <v/>
      </c>
      <c r="BJ7" s="212" t="str">
        <f t="shared" ref="BJ7:BJ32" si="4">IF(C7&lt;&gt;"",C7,"")</f>
        <v/>
      </c>
      <c r="BK7" s="621" t="str">
        <f t="shared" ref="BK7:BK32" si="5">IF(D7&lt;&gt;"",D7&amp;E7,"")</f>
        <v/>
      </c>
      <c r="BL7" s="213" t="str">
        <f t="shared" si="0"/>
        <v/>
      </c>
      <c r="BM7" s="192" t="str">
        <f t="shared" si="1"/>
        <v/>
      </c>
      <c r="BN7" s="191" t="str">
        <f t="shared" ref="BN7:BN32" si="6">IF(I7&lt;&gt;"",I7,"")</f>
        <v/>
      </c>
      <c r="BO7" s="193" t="str">
        <f t="shared" ref="BO7:BO32" si="7">IF(J7&lt;&gt;"",J7,"")</f>
        <v/>
      </c>
      <c r="BP7" s="213" t="str">
        <f t="shared" ref="BP7:BP32" si="8">IF(K7&lt;&gt;"",K7,"")</f>
        <v/>
      </c>
      <c r="BQ7" s="213" t="str">
        <f>IF(COUNTIF(BN7:BP7,"Z")&gt;0,調査票２!$G$57,"")</f>
        <v/>
      </c>
      <c r="BR7" s="193" t="str">
        <f t="shared" ref="BR7:BR32" si="9">IF(L7&lt;&gt;"",L7,"")</f>
        <v/>
      </c>
      <c r="BS7" s="192" t="str" cm="1">
        <f t="array" ref="BS7">IF(BR7&lt;&gt;"",INDEX($CI$6:$CI$9,MATCH(M7,$CJ$6:$CJ$9,0),0),"")</f>
        <v/>
      </c>
      <c r="BT7" s="191" t="str">
        <f t="shared" ref="BT7:BT32" si="10">IF(O7&lt;&gt;"",O7,"")</f>
        <v/>
      </c>
      <c r="BU7" s="198" t="str">
        <f>IF(BT7="Z9",調査票２!$Q$59,"")</f>
        <v/>
      </c>
      <c r="BV7" s="193" t="str">
        <f t="shared" ref="BV7:BV32" si="11">IF(P7&lt;&gt;"",P7,"")</f>
        <v/>
      </c>
      <c r="BW7" s="193" t="str">
        <f t="shared" ref="BW7:BW32" si="12">IF(Q7&lt;&gt;"",Q7,"")</f>
        <v/>
      </c>
      <c r="BX7" s="193" t="str">
        <f t="shared" ref="BX7:BX32" si="13">IF(R7&lt;&gt;"",R7,"")</f>
        <v/>
      </c>
      <c r="BY7" s="192" t="str">
        <f t="shared" ref="BY7:BY32" si="14">IF(S7&lt;&gt;"",S7,"")</f>
        <v/>
      </c>
      <c r="BZ7" s="191" t="str">
        <f t="shared" ref="BZ7:BZ32" si="15">IF(T7&lt;&gt;"",T7,"")</f>
        <v/>
      </c>
      <c r="CA7" s="193" t="str">
        <f t="shared" ref="CA7:CA32" si="16">IF(U7&lt;&gt;"",U7,"")</f>
        <v/>
      </c>
      <c r="CB7" s="193" t="str">
        <f t="shared" ref="CB7:CB32" si="17">IF(V7&lt;&gt;"",V7,"")</f>
        <v/>
      </c>
      <c r="CC7" s="193" t="str">
        <f>IF(COUNTIF(BZ7:CB7,"Z")&gt;0,調査票２!$S$57,"")</f>
        <v/>
      </c>
      <c r="CD7" s="192" t="str">
        <f t="shared" ref="CD7:CD32" si="18">IF(W7&lt;&gt;"",W7,"")</f>
        <v/>
      </c>
      <c r="CE7" s="247" t="str">
        <f t="shared" ref="CE7:CE32" si="19">IF(X7&lt;&gt;"",X7,"")</f>
        <v/>
      </c>
      <c r="CF7" s="242" t="str">
        <f>IF(CE7=98,調査票２!$Z$57,"")</f>
        <v/>
      </c>
      <c r="CG7" s="242" t="str">
        <f t="shared" ref="CG7:CG32" si="20">IF(Y7&lt;&gt;"",Y7,"")</f>
        <v/>
      </c>
      <c r="CH7" s="236" t="str">
        <f t="shared" ref="CH7:CH32" si="21">IF(OR(Z7&lt;&gt;"",AA7&lt;&gt;""),Z7&amp;AA7,"")</f>
        <v/>
      </c>
      <c r="CI7" s="2">
        <v>2</v>
      </c>
      <c r="CJ7" s="2" t="s">
        <v>297</v>
      </c>
      <c r="CK7" s="2"/>
      <c r="CL7" s="2"/>
      <c r="CM7" s="2"/>
      <c r="CN7" s="2"/>
      <c r="CO7" s="2"/>
      <c r="CP7" s="2"/>
      <c r="CQ7" s="2"/>
      <c r="CR7" s="2"/>
      <c r="CS7" s="2"/>
      <c r="CT7" s="2"/>
      <c r="CU7" s="2"/>
      <c r="CV7" s="2"/>
      <c r="CW7" s="2"/>
      <c r="CX7" s="2"/>
    </row>
    <row r="8" spans="1:105" s="7" customFormat="1" ht="43.5" customHeight="1">
      <c r="A8" s="202">
        <f t="shared" ref="A8:A17" si="22">+A7+1</f>
        <v>16</v>
      </c>
      <c r="B8" s="138"/>
      <c r="C8" s="611"/>
      <c r="D8" s="549"/>
      <c r="E8" s="550" t="s">
        <v>331</v>
      </c>
      <c r="F8" s="589"/>
      <c r="G8" s="554" t="s">
        <v>351</v>
      </c>
      <c r="H8" s="613" t="s">
        <v>8</v>
      </c>
      <c r="I8" s="148"/>
      <c r="J8" s="149"/>
      <c r="K8" s="150"/>
      <c r="L8" s="589"/>
      <c r="M8" s="554" t="s">
        <v>351</v>
      </c>
      <c r="N8" s="613" t="s">
        <v>8</v>
      </c>
      <c r="O8" s="545"/>
      <c r="P8" s="151"/>
      <c r="Q8" s="152"/>
      <c r="R8" s="614"/>
      <c r="S8" s="615"/>
      <c r="T8" s="532"/>
      <c r="U8" s="149"/>
      <c r="V8" s="150"/>
      <c r="W8" s="153"/>
      <c r="X8" s="153"/>
      <c r="Y8" s="472"/>
      <c r="Z8" s="477"/>
      <c r="AA8" s="478"/>
      <c r="BI8" s="191" t="str">
        <f t="shared" si="3"/>
        <v/>
      </c>
      <c r="BJ8" s="212" t="str">
        <f t="shared" si="4"/>
        <v/>
      </c>
      <c r="BK8" s="621" t="str">
        <f t="shared" si="5"/>
        <v/>
      </c>
      <c r="BL8" s="213" t="str">
        <f t="shared" si="0"/>
        <v/>
      </c>
      <c r="BM8" s="192" t="str">
        <f t="shared" si="1"/>
        <v/>
      </c>
      <c r="BN8" s="191" t="str">
        <f t="shared" si="6"/>
        <v/>
      </c>
      <c r="BO8" s="193" t="str">
        <f t="shared" si="7"/>
        <v/>
      </c>
      <c r="BP8" s="213" t="str">
        <f t="shared" si="8"/>
        <v/>
      </c>
      <c r="BQ8" s="213" t="str">
        <f>IF(COUNTIF(BN8:BP8,"Z")&gt;0,調査票２!$G$57,"")</f>
        <v/>
      </c>
      <c r="BR8" s="193" t="str">
        <f t="shared" si="9"/>
        <v/>
      </c>
      <c r="BS8" s="192" t="str" cm="1">
        <f t="array" ref="BS8">IF(BR8&lt;&gt;"",INDEX($CI$6:$CI$9,MATCH(M8,$CJ$6:$CJ$9,0),0),"")</f>
        <v/>
      </c>
      <c r="BT8" s="191" t="str">
        <f t="shared" si="10"/>
        <v/>
      </c>
      <c r="BU8" s="198" t="str">
        <f>IF(BT8="Z9",調査票２!$Q$59,"")</f>
        <v/>
      </c>
      <c r="BV8" s="193" t="str">
        <f t="shared" si="11"/>
        <v/>
      </c>
      <c r="BW8" s="193" t="str">
        <f t="shared" si="12"/>
        <v/>
      </c>
      <c r="BX8" s="193" t="str">
        <f t="shared" si="13"/>
        <v/>
      </c>
      <c r="BY8" s="192" t="str">
        <f t="shared" si="14"/>
        <v/>
      </c>
      <c r="BZ8" s="191" t="str">
        <f t="shared" si="15"/>
        <v/>
      </c>
      <c r="CA8" s="193" t="str">
        <f t="shared" si="16"/>
        <v/>
      </c>
      <c r="CB8" s="193" t="str">
        <f t="shared" si="17"/>
        <v/>
      </c>
      <c r="CC8" s="193" t="str">
        <f>IF(COUNTIF(BZ8:CB8,"Z")&gt;0,調査票２!$S$57,"")</f>
        <v/>
      </c>
      <c r="CD8" s="192" t="str">
        <f t="shared" si="18"/>
        <v/>
      </c>
      <c r="CE8" s="247" t="str">
        <f t="shared" si="19"/>
        <v/>
      </c>
      <c r="CF8" s="242" t="str">
        <f>IF(CE8=98,調査票２!$Z$57,"")</f>
        <v/>
      </c>
      <c r="CG8" s="242" t="str">
        <f t="shared" si="20"/>
        <v/>
      </c>
      <c r="CH8" s="236" t="str">
        <f t="shared" si="21"/>
        <v/>
      </c>
      <c r="CI8" s="2">
        <v>3</v>
      </c>
      <c r="CJ8" s="2" t="s">
        <v>298</v>
      </c>
      <c r="CK8" s="2"/>
      <c r="CL8" s="2"/>
      <c r="CM8" s="2"/>
      <c r="CN8" s="2"/>
      <c r="CO8" s="2"/>
      <c r="CP8" s="2"/>
      <c r="CQ8" s="2"/>
      <c r="CR8" s="2"/>
      <c r="CS8" s="2"/>
      <c r="CT8" s="2"/>
      <c r="CU8" s="2"/>
      <c r="CV8" s="2"/>
      <c r="CW8" s="2"/>
      <c r="CX8" s="2"/>
    </row>
    <row r="9" spans="1:105" s="7" customFormat="1" ht="43.5" customHeight="1">
      <c r="A9" s="202">
        <f t="shared" si="22"/>
        <v>17</v>
      </c>
      <c r="B9" s="138"/>
      <c r="C9" s="611"/>
      <c r="D9" s="549"/>
      <c r="E9" s="550" t="s">
        <v>331</v>
      </c>
      <c r="F9" s="589"/>
      <c r="G9" s="554" t="s">
        <v>351</v>
      </c>
      <c r="H9" s="613" t="s">
        <v>8</v>
      </c>
      <c r="I9" s="148"/>
      <c r="J9" s="149"/>
      <c r="K9" s="150"/>
      <c r="L9" s="589"/>
      <c r="M9" s="554" t="s">
        <v>351</v>
      </c>
      <c r="N9" s="613" t="s">
        <v>8</v>
      </c>
      <c r="O9" s="545"/>
      <c r="P9" s="151"/>
      <c r="Q9" s="152"/>
      <c r="R9" s="614"/>
      <c r="S9" s="615"/>
      <c r="T9" s="532"/>
      <c r="U9" s="149"/>
      <c r="V9" s="150"/>
      <c r="W9" s="153"/>
      <c r="X9" s="153"/>
      <c r="Y9" s="472"/>
      <c r="Z9" s="477"/>
      <c r="AA9" s="478"/>
      <c r="BI9" s="191" t="str">
        <f t="shared" si="3"/>
        <v/>
      </c>
      <c r="BJ9" s="212" t="str">
        <f t="shared" si="4"/>
        <v/>
      </c>
      <c r="BK9" s="621" t="str">
        <f t="shared" si="5"/>
        <v/>
      </c>
      <c r="BL9" s="213" t="str">
        <f t="shared" si="0"/>
        <v/>
      </c>
      <c r="BM9" s="192" t="str">
        <f t="shared" si="1"/>
        <v/>
      </c>
      <c r="BN9" s="191" t="str">
        <f t="shared" si="6"/>
        <v/>
      </c>
      <c r="BO9" s="193" t="str">
        <f t="shared" si="7"/>
        <v/>
      </c>
      <c r="BP9" s="213" t="str">
        <f t="shared" si="8"/>
        <v/>
      </c>
      <c r="BQ9" s="213" t="str">
        <f>IF(COUNTIF(BN9:BP9,"Z")&gt;0,調査票２!$G$57,"")</f>
        <v/>
      </c>
      <c r="BR9" s="193" t="str">
        <f t="shared" si="9"/>
        <v/>
      </c>
      <c r="BS9" s="192" t="str" cm="1">
        <f t="array" ref="BS9">IF(BR9&lt;&gt;"",INDEX($CI$6:$CI$9,MATCH(M9,$CJ$6:$CJ$9,0),0),"")</f>
        <v/>
      </c>
      <c r="BT9" s="191" t="str">
        <f t="shared" si="10"/>
        <v/>
      </c>
      <c r="BU9" s="198" t="str">
        <f>IF(BT9="Z9",調査票２!$Q$59,"")</f>
        <v/>
      </c>
      <c r="BV9" s="193" t="str">
        <f t="shared" si="11"/>
        <v/>
      </c>
      <c r="BW9" s="193" t="str">
        <f t="shared" si="12"/>
        <v/>
      </c>
      <c r="BX9" s="193" t="str">
        <f t="shared" si="13"/>
        <v/>
      </c>
      <c r="BY9" s="192" t="str">
        <f t="shared" si="14"/>
        <v/>
      </c>
      <c r="BZ9" s="191" t="str">
        <f t="shared" si="15"/>
        <v/>
      </c>
      <c r="CA9" s="193" t="str">
        <f t="shared" si="16"/>
        <v/>
      </c>
      <c r="CB9" s="193" t="str">
        <f t="shared" si="17"/>
        <v/>
      </c>
      <c r="CC9" s="193" t="str">
        <f>IF(COUNTIF(BZ9:CB9,"Z")&gt;0,調査票２!$S$57,"")</f>
        <v/>
      </c>
      <c r="CD9" s="192" t="str">
        <f t="shared" si="18"/>
        <v/>
      </c>
      <c r="CE9" s="247" t="str">
        <f t="shared" si="19"/>
        <v/>
      </c>
      <c r="CF9" s="242" t="str">
        <f>IF(CE9=98,調査票２!$Z$57,"")</f>
        <v/>
      </c>
      <c r="CG9" s="242" t="str">
        <f t="shared" si="20"/>
        <v/>
      </c>
      <c r="CH9" s="236" t="str">
        <f t="shared" si="21"/>
        <v/>
      </c>
      <c r="CI9" s="2">
        <v>4</v>
      </c>
      <c r="CJ9" s="2" t="s">
        <v>299</v>
      </c>
      <c r="CK9" s="2"/>
      <c r="CL9" s="2"/>
      <c r="CM9" s="2"/>
      <c r="CN9" s="2"/>
      <c r="CO9" s="2"/>
      <c r="CP9" s="2"/>
      <c r="CQ9" s="2"/>
      <c r="CR9" s="2"/>
      <c r="CS9" s="2"/>
      <c r="CT9" s="2"/>
      <c r="CU9" s="2"/>
      <c r="CV9" s="2"/>
      <c r="CW9" s="2"/>
      <c r="CX9" s="2"/>
    </row>
    <row r="10" spans="1:105" s="7" customFormat="1" ht="43.5" customHeight="1">
      <c r="A10" s="202">
        <f t="shared" si="22"/>
        <v>18</v>
      </c>
      <c r="B10" s="138"/>
      <c r="C10" s="611"/>
      <c r="D10" s="549"/>
      <c r="E10" s="550" t="s">
        <v>331</v>
      </c>
      <c r="F10" s="589"/>
      <c r="G10" s="554" t="s">
        <v>351</v>
      </c>
      <c r="H10" s="613" t="s">
        <v>8</v>
      </c>
      <c r="I10" s="148"/>
      <c r="J10" s="149"/>
      <c r="K10" s="150"/>
      <c r="L10" s="589"/>
      <c r="M10" s="554" t="s">
        <v>351</v>
      </c>
      <c r="N10" s="613" t="s">
        <v>8</v>
      </c>
      <c r="O10" s="545"/>
      <c r="P10" s="151"/>
      <c r="Q10" s="152"/>
      <c r="R10" s="614"/>
      <c r="S10" s="615"/>
      <c r="T10" s="532"/>
      <c r="U10" s="149"/>
      <c r="V10" s="150"/>
      <c r="W10" s="153"/>
      <c r="X10" s="153"/>
      <c r="Y10" s="472"/>
      <c r="Z10" s="477"/>
      <c r="AA10" s="478"/>
      <c r="BI10" s="191" t="str">
        <f t="shared" si="3"/>
        <v/>
      </c>
      <c r="BJ10" s="212" t="str">
        <f t="shared" si="4"/>
        <v/>
      </c>
      <c r="BK10" s="621" t="str">
        <f t="shared" si="5"/>
        <v/>
      </c>
      <c r="BL10" s="213" t="str">
        <f t="shared" si="0"/>
        <v/>
      </c>
      <c r="BM10" s="192" t="str">
        <f t="shared" si="1"/>
        <v/>
      </c>
      <c r="BN10" s="191" t="str">
        <f t="shared" si="6"/>
        <v/>
      </c>
      <c r="BO10" s="193" t="str">
        <f t="shared" si="7"/>
        <v/>
      </c>
      <c r="BP10" s="213" t="str">
        <f t="shared" si="8"/>
        <v/>
      </c>
      <c r="BQ10" s="213" t="str">
        <f>IF(COUNTIF(BN10:BP10,"Z")&gt;0,調査票２!$G$57,"")</f>
        <v/>
      </c>
      <c r="BR10" s="193" t="str">
        <f t="shared" si="9"/>
        <v/>
      </c>
      <c r="BS10" s="192" t="str" cm="1">
        <f t="array" ref="BS10">IF(BR10&lt;&gt;"",INDEX($CI$6:$CI$9,MATCH(M10,$CJ$6:$CJ$9,0),0),"")</f>
        <v/>
      </c>
      <c r="BT10" s="191" t="str">
        <f t="shared" si="10"/>
        <v/>
      </c>
      <c r="BU10" s="198" t="str">
        <f>IF(BT10="Z9",調査票２!$Q$59,"")</f>
        <v/>
      </c>
      <c r="BV10" s="193" t="str">
        <f t="shared" si="11"/>
        <v/>
      </c>
      <c r="BW10" s="193" t="str">
        <f t="shared" si="12"/>
        <v/>
      </c>
      <c r="BX10" s="193" t="str">
        <f t="shared" si="13"/>
        <v/>
      </c>
      <c r="BY10" s="192" t="str">
        <f t="shared" si="14"/>
        <v/>
      </c>
      <c r="BZ10" s="191" t="str">
        <f t="shared" si="15"/>
        <v/>
      </c>
      <c r="CA10" s="193" t="str">
        <f t="shared" si="16"/>
        <v/>
      </c>
      <c r="CB10" s="193" t="str">
        <f t="shared" si="17"/>
        <v/>
      </c>
      <c r="CC10" s="193" t="str">
        <f>IF(COUNTIF(BZ10:CB10,"Z")&gt;0,調査票２!$S$57,"")</f>
        <v/>
      </c>
      <c r="CD10" s="192" t="str">
        <f t="shared" si="18"/>
        <v/>
      </c>
      <c r="CE10" s="247" t="str">
        <f t="shared" si="19"/>
        <v/>
      </c>
      <c r="CF10" s="242" t="str">
        <f>IF(CE10=98,調査票２!$Z$57,"")</f>
        <v/>
      </c>
      <c r="CG10" s="253" t="str">
        <f t="shared" si="20"/>
        <v/>
      </c>
      <c r="CH10" s="254" t="str">
        <f t="shared" si="21"/>
        <v/>
      </c>
      <c r="CI10" s="2"/>
      <c r="CJ10" s="2"/>
      <c r="CK10" s="2"/>
      <c r="CL10" s="2"/>
      <c r="CM10" s="2"/>
      <c r="CN10" s="2"/>
      <c r="CO10" s="2"/>
      <c r="CP10" s="2"/>
      <c r="CQ10" s="2"/>
      <c r="CR10" s="2"/>
      <c r="CS10" s="2"/>
      <c r="CT10" s="2"/>
      <c r="CU10" s="2"/>
      <c r="CV10" s="2"/>
      <c r="CW10" s="2"/>
      <c r="CX10" s="2"/>
    </row>
    <row r="11" spans="1:105" s="7" customFormat="1" ht="43.5" customHeight="1">
      <c r="A11" s="202">
        <f t="shared" si="22"/>
        <v>19</v>
      </c>
      <c r="B11" s="138"/>
      <c r="C11" s="611"/>
      <c r="D11" s="549"/>
      <c r="E11" s="550" t="s">
        <v>331</v>
      </c>
      <c r="F11" s="589"/>
      <c r="G11" s="554" t="s">
        <v>351</v>
      </c>
      <c r="H11" s="613" t="s">
        <v>8</v>
      </c>
      <c r="I11" s="148"/>
      <c r="J11" s="149"/>
      <c r="K11" s="150"/>
      <c r="L11" s="589"/>
      <c r="M11" s="554" t="s">
        <v>351</v>
      </c>
      <c r="N11" s="613" t="s">
        <v>8</v>
      </c>
      <c r="O11" s="545"/>
      <c r="P11" s="151"/>
      <c r="Q11" s="152"/>
      <c r="R11" s="614"/>
      <c r="S11" s="615"/>
      <c r="T11" s="532"/>
      <c r="U11" s="149"/>
      <c r="V11" s="150"/>
      <c r="W11" s="153"/>
      <c r="X11" s="153"/>
      <c r="Y11" s="472"/>
      <c r="Z11" s="477"/>
      <c r="AA11" s="478"/>
      <c r="AS11" s="2"/>
      <c r="AT11" s="2"/>
      <c r="AU11" s="2"/>
      <c r="AV11" s="2"/>
      <c r="AW11" s="2"/>
      <c r="AX11" s="2"/>
      <c r="AY11" s="2"/>
      <c r="AZ11" s="2"/>
      <c r="BA11" s="2"/>
      <c r="BB11" s="2"/>
      <c r="BC11" s="2"/>
      <c r="BD11" s="2"/>
      <c r="BE11" s="2"/>
      <c r="BF11" s="2"/>
      <c r="BG11" s="2"/>
      <c r="BH11" s="2"/>
      <c r="BI11" s="191" t="str">
        <f t="shared" si="3"/>
        <v/>
      </c>
      <c r="BJ11" s="212" t="str">
        <f t="shared" si="4"/>
        <v/>
      </c>
      <c r="BK11" s="621" t="str">
        <f t="shared" si="5"/>
        <v/>
      </c>
      <c r="BL11" s="213" t="str">
        <f t="shared" si="0"/>
        <v/>
      </c>
      <c r="BM11" s="192" t="str">
        <f t="shared" si="1"/>
        <v/>
      </c>
      <c r="BN11" s="191" t="str">
        <f t="shared" si="6"/>
        <v/>
      </c>
      <c r="BO11" s="193" t="str">
        <f t="shared" si="7"/>
        <v/>
      </c>
      <c r="BP11" s="213" t="str">
        <f t="shared" si="8"/>
        <v/>
      </c>
      <c r="BQ11" s="213" t="str">
        <f>IF(COUNTIF(BN11:BP11,"Z")&gt;0,調査票２!$G$57,"")</f>
        <v/>
      </c>
      <c r="BR11" s="193" t="str">
        <f t="shared" si="9"/>
        <v/>
      </c>
      <c r="BS11" s="192" t="str" cm="1">
        <f t="array" ref="BS11">IF(BR11&lt;&gt;"",INDEX($CI$6:$CI$9,MATCH(M11,$CJ$6:$CJ$9,0),0),"")</f>
        <v/>
      </c>
      <c r="BT11" s="191" t="str">
        <f t="shared" si="10"/>
        <v/>
      </c>
      <c r="BU11" s="198" t="str">
        <f>IF(BT11="Z9",調査票２!$Q$59,"")</f>
        <v/>
      </c>
      <c r="BV11" s="193" t="str">
        <f t="shared" si="11"/>
        <v/>
      </c>
      <c r="BW11" s="193" t="str">
        <f t="shared" si="12"/>
        <v/>
      </c>
      <c r="BX11" s="193" t="str">
        <f t="shared" si="13"/>
        <v/>
      </c>
      <c r="BY11" s="192" t="str">
        <f t="shared" si="14"/>
        <v/>
      </c>
      <c r="BZ11" s="191" t="str">
        <f t="shared" si="15"/>
        <v/>
      </c>
      <c r="CA11" s="193" t="str">
        <f t="shared" si="16"/>
        <v/>
      </c>
      <c r="CB11" s="193" t="str">
        <f t="shared" si="17"/>
        <v/>
      </c>
      <c r="CC11" s="193" t="str">
        <f>IF(COUNTIF(BZ11:CB11,"Z")&gt;0,調査票２!$S$57,"")</f>
        <v/>
      </c>
      <c r="CD11" s="192" t="str">
        <f t="shared" si="18"/>
        <v/>
      </c>
      <c r="CE11" s="247" t="str">
        <f t="shared" si="19"/>
        <v/>
      </c>
      <c r="CF11" s="242" t="str">
        <f>IF(CE11=98,調査票２!$Z$57,"")</f>
        <v/>
      </c>
      <c r="CG11" s="242" t="str">
        <f t="shared" si="20"/>
        <v/>
      </c>
      <c r="CH11" s="236" t="str">
        <f t="shared" si="21"/>
        <v/>
      </c>
    </row>
    <row r="12" spans="1:105" s="7" customFormat="1" ht="43.5" customHeight="1" thickBot="1">
      <c r="A12" s="203">
        <f t="shared" si="22"/>
        <v>20</v>
      </c>
      <c r="B12" s="165"/>
      <c r="C12" s="612"/>
      <c r="D12" s="585"/>
      <c r="E12" s="586" t="s">
        <v>331</v>
      </c>
      <c r="F12" s="590"/>
      <c r="G12" s="555" t="s">
        <v>351</v>
      </c>
      <c r="H12" s="613" t="s">
        <v>8</v>
      </c>
      <c r="I12" s="156"/>
      <c r="J12" s="157"/>
      <c r="K12" s="158"/>
      <c r="L12" s="590"/>
      <c r="M12" s="555" t="s">
        <v>351</v>
      </c>
      <c r="N12" s="613" t="s">
        <v>8</v>
      </c>
      <c r="O12" s="159"/>
      <c r="P12" s="160"/>
      <c r="Q12" s="161"/>
      <c r="R12" s="616"/>
      <c r="S12" s="617"/>
      <c r="T12" s="529"/>
      <c r="U12" s="157"/>
      <c r="V12" s="158"/>
      <c r="W12" s="162"/>
      <c r="X12" s="162"/>
      <c r="Y12" s="473"/>
      <c r="Z12" s="479"/>
      <c r="AA12" s="480"/>
      <c r="AS12" s="2"/>
      <c r="AT12" s="2"/>
      <c r="AU12" s="2"/>
      <c r="AV12" s="2"/>
      <c r="AW12" s="2"/>
      <c r="AX12" s="2"/>
      <c r="AY12" s="2"/>
      <c r="AZ12" s="2"/>
      <c r="BA12" s="2"/>
      <c r="BB12" s="2"/>
      <c r="BC12" s="2"/>
      <c r="BD12" s="2"/>
      <c r="BE12" s="2"/>
      <c r="BF12" s="2"/>
      <c r="BG12" s="2"/>
      <c r="BH12" s="2"/>
      <c r="BI12" s="191" t="str">
        <f t="shared" si="3"/>
        <v/>
      </c>
      <c r="BJ12" s="212" t="str">
        <f t="shared" si="4"/>
        <v/>
      </c>
      <c r="BK12" s="621" t="str">
        <f t="shared" si="5"/>
        <v/>
      </c>
      <c r="BL12" s="213" t="str">
        <f t="shared" si="0"/>
        <v/>
      </c>
      <c r="BM12" s="192" t="str">
        <f t="shared" si="1"/>
        <v/>
      </c>
      <c r="BN12" s="191" t="str">
        <f t="shared" si="6"/>
        <v/>
      </c>
      <c r="BO12" s="193" t="str">
        <f t="shared" si="7"/>
        <v/>
      </c>
      <c r="BP12" s="213" t="str">
        <f t="shared" si="8"/>
        <v/>
      </c>
      <c r="BQ12" s="213" t="str">
        <f>IF(COUNTIF(BN12:BP12,"Z")&gt;0,調査票２!$G$57,"")</f>
        <v/>
      </c>
      <c r="BR12" s="193" t="str">
        <f t="shared" si="9"/>
        <v/>
      </c>
      <c r="BS12" s="192" t="str" cm="1">
        <f t="array" ref="BS12">IF(BR12&lt;&gt;"",INDEX($CI$6:$CI$9,MATCH(M12,$CJ$6:$CJ$9,0),0),"")</f>
        <v/>
      </c>
      <c r="BT12" s="191" t="str">
        <f t="shared" si="10"/>
        <v/>
      </c>
      <c r="BU12" s="198" t="str">
        <f>IF(BT12="Z9",調査票２!$Q$59,"")</f>
        <v/>
      </c>
      <c r="BV12" s="193" t="str">
        <f t="shared" si="11"/>
        <v/>
      </c>
      <c r="BW12" s="193" t="str">
        <f t="shared" si="12"/>
        <v/>
      </c>
      <c r="BX12" s="193" t="str">
        <f t="shared" si="13"/>
        <v/>
      </c>
      <c r="BY12" s="192" t="str">
        <f t="shared" si="14"/>
        <v/>
      </c>
      <c r="BZ12" s="191" t="str">
        <f t="shared" si="15"/>
        <v/>
      </c>
      <c r="CA12" s="193" t="str">
        <f t="shared" si="16"/>
        <v/>
      </c>
      <c r="CB12" s="193" t="str">
        <f t="shared" si="17"/>
        <v/>
      </c>
      <c r="CC12" s="193" t="str">
        <f>IF(COUNTIF(BZ12:CB12,"Z")&gt;0,調査票２!$S$57,"")</f>
        <v/>
      </c>
      <c r="CD12" s="192" t="str">
        <f t="shared" si="18"/>
        <v/>
      </c>
      <c r="CE12" s="247" t="str">
        <f t="shared" si="19"/>
        <v/>
      </c>
      <c r="CF12" s="242" t="str">
        <f>IF(CE12=98,調査票２!$Z$57,"")</f>
        <v/>
      </c>
      <c r="CG12" s="242" t="str">
        <f t="shared" si="20"/>
        <v/>
      </c>
      <c r="CH12" s="236" t="str">
        <f t="shared" si="21"/>
        <v/>
      </c>
    </row>
    <row r="13" spans="1:105" s="7" customFormat="1" ht="43.5" customHeight="1">
      <c r="A13" s="252">
        <f t="shared" si="22"/>
        <v>21</v>
      </c>
      <c r="B13" s="138"/>
      <c r="C13" s="587"/>
      <c r="D13" s="549"/>
      <c r="E13" s="550" t="str">
        <f t="shared" ref="E13:E32" si="23">IFERROR(INDEX($CJ$4:$DA$4,1,MATCH(D13,$CJ$3:$DA$3,0)),"市、町、村")</f>
        <v>市、町、村</v>
      </c>
      <c r="F13" s="589"/>
      <c r="G13" s="562" t="s">
        <v>351</v>
      </c>
      <c r="H13" s="613" t="s">
        <v>8</v>
      </c>
      <c r="I13" s="166"/>
      <c r="J13" s="167"/>
      <c r="K13" s="168"/>
      <c r="L13" s="589"/>
      <c r="M13" s="562" t="s">
        <v>351</v>
      </c>
      <c r="N13" s="613" t="s">
        <v>8</v>
      </c>
      <c r="O13" s="169"/>
      <c r="P13" s="155"/>
      <c r="Q13" s="170"/>
      <c r="R13" s="618"/>
      <c r="S13" s="619"/>
      <c r="T13" s="171"/>
      <c r="U13" s="167"/>
      <c r="V13" s="168"/>
      <c r="W13" s="172"/>
      <c r="X13" s="172"/>
      <c r="Y13" s="474"/>
      <c r="Z13" s="481"/>
      <c r="AA13" s="482"/>
      <c r="AS13" s="2"/>
      <c r="AT13" s="2"/>
      <c r="AU13" s="2"/>
      <c r="AV13" s="2"/>
      <c r="AW13" s="2"/>
      <c r="AX13" s="2"/>
      <c r="AY13" s="2"/>
      <c r="AZ13" s="2"/>
      <c r="BA13" s="2"/>
      <c r="BB13" s="2"/>
      <c r="BC13" s="2"/>
      <c r="BD13" s="2"/>
      <c r="BE13" s="2"/>
      <c r="BF13" s="2"/>
      <c r="BG13" s="2"/>
      <c r="BH13" s="2"/>
      <c r="BI13" s="191" t="str">
        <f t="shared" si="3"/>
        <v/>
      </c>
      <c r="BJ13" s="212" t="str">
        <f t="shared" si="4"/>
        <v/>
      </c>
      <c r="BK13" s="621" t="str">
        <f t="shared" si="5"/>
        <v/>
      </c>
      <c r="BL13" s="213" t="str">
        <f t="shared" si="0"/>
        <v/>
      </c>
      <c r="BM13" s="192" t="str">
        <f t="shared" si="1"/>
        <v/>
      </c>
      <c r="BN13" s="191" t="str">
        <f t="shared" si="6"/>
        <v/>
      </c>
      <c r="BO13" s="193" t="str">
        <f t="shared" si="7"/>
        <v/>
      </c>
      <c r="BP13" s="213" t="str">
        <f t="shared" si="8"/>
        <v/>
      </c>
      <c r="BQ13" s="213" t="str">
        <f>IF(COUNTIF(BN13:BP13,"Z")&gt;0,調査票２!$G$57,"")</f>
        <v/>
      </c>
      <c r="BR13" s="193" t="str">
        <f t="shared" si="9"/>
        <v/>
      </c>
      <c r="BS13" s="192" t="str" cm="1">
        <f t="array" ref="BS13">IF(BR13&lt;&gt;"",INDEX($CI$6:$CI$9,MATCH(M13,$CJ$6:$CJ$9,0),0),"")</f>
        <v/>
      </c>
      <c r="BT13" s="191" t="str">
        <f t="shared" si="10"/>
        <v/>
      </c>
      <c r="BU13" s="198" t="str">
        <f>IF(BT13="Z9",調査票２!$Q$59,"")</f>
        <v/>
      </c>
      <c r="BV13" s="193" t="str">
        <f t="shared" si="11"/>
        <v/>
      </c>
      <c r="BW13" s="193" t="str">
        <f t="shared" si="12"/>
        <v/>
      </c>
      <c r="BX13" s="193" t="str">
        <f t="shared" si="13"/>
        <v/>
      </c>
      <c r="BY13" s="192" t="str">
        <f t="shared" si="14"/>
        <v/>
      </c>
      <c r="BZ13" s="191" t="str">
        <f t="shared" si="15"/>
        <v/>
      </c>
      <c r="CA13" s="193" t="str">
        <f t="shared" si="16"/>
        <v/>
      </c>
      <c r="CB13" s="193" t="str">
        <f t="shared" si="17"/>
        <v/>
      </c>
      <c r="CC13" s="193" t="str">
        <f>IF(COUNTIF(BZ13:CB13,"Z")&gt;0,調査票２!$S$57,"")</f>
        <v/>
      </c>
      <c r="CD13" s="192" t="str">
        <f t="shared" si="18"/>
        <v/>
      </c>
      <c r="CE13" s="247" t="str">
        <f t="shared" si="19"/>
        <v/>
      </c>
      <c r="CF13" s="242" t="str">
        <f>IF(CE13=98,調査票２!$Z$57,"")</f>
        <v/>
      </c>
      <c r="CG13" s="242" t="str">
        <f t="shared" si="20"/>
        <v/>
      </c>
      <c r="CH13" s="236" t="str">
        <f t="shared" si="21"/>
        <v/>
      </c>
    </row>
    <row r="14" spans="1:105" s="7" customFormat="1" ht="43.5" customHeight="1">
      <c r="A14" s="202">
        <f t="shared" si="22"/>
        <v>22</v>
      </c>
      <c r="B14" s="138"/>
      <c r="C14" s="611"/>
      <c r="D14" s="549"/>
      <c r="E14" s="550" t="str">
        <f t="shared" si="23"/>
        <v>市、町、村</v>
      </c>
      <c r="F14" s="589"/>
      <c r="G14" s="554" t="s">
        <v>351</v>
      </c>
      <c r="H14" s="613" t="s">
        <v>8</v>
      </c>
      <c r="I14" s="148"/>
      <c r="J14" s="149"/>
      <c r="K14" s="150"/>
      <c r="L14" s="589"/>
      <c r="M14" s="554" t="s">
        <v>351</v>
      </c>
      <c r="N14" s="613" t="s">
        <v>8</v>
      </c>
      <c r="O14" s="545"/>
      <c r="P14" s="151"/>
      <c r="Q14" s="152"/>
      <c r="R14" s="614"/>
      <c r="S14" s="615"/>
      <c r="T14" s="532"/>
      <c r="U14" s="149"/>
      <c r="V14" s="150"/>
      <c r="W14" s="153"/>
      <c r="X14" s="153"/>
      <c r="Y14" s="472"/>
      <c r="Z14" s="477"/>
      <c r="AA14" s="478"/>
      <c r="AS14" s="2"/>
      <c r="AT14" s="2"/>
      <c r="AU14" s="2"/>
      <c r="AV14" s="2"/>
      <c r="AW14" s="2"/>
      <c r="AX14" s="2"/>
      <c r="AY14" s="2"/>
      <c r="AZ14" s="2"/>
      <c r="BA14" s="2"/>
      <c r="BB14" s="2"/>
      <c r="BC14" s="2"/>
      <c r="BD14" s="2"/>
      <c r="BE14" s="2"/>
      <c r="BF14" s="2"/>
      <c r="BG14" s="2"/>
      <c r="BH14" s="2"/>
      <c r="BI14" s="191" t="str">
        <f t="shared" si="3"/>
        <v/>
      </c>
      <c r="BJ14" s="212" t="str">
        <f t="shared" si="4"/>
        <v/>
      </c>
      <c r="BK14" s="621" t="str">
        <f t="shared" si="5"/>
        <v/>
      </c>
      <c r="BL14" s="213" t="str">
        <f t="shared" si="0"/>
        <v/>
      </c>
      <c r="BM14" s="192" t="str">
        <f t="shared" si="1"/>
        <v/>
      </c>
      <c r="BN14" s="191" t="str">
        <f t="shared" si="6"/>
        <v/>
      </c>
      <c r="BO14" s="193" t="str">
        <f t="shared" si="7"/>
        <v/>
      </c>
      <c r="BP14" s="213" t="str">
        <f t="shared" si="8"/>
        <v/>
      </c>
      <c r="BQ14" s="213" t="str">
        <f>IF(COUNTIF(BN14:BP14,"Z")&gt;0,調査票２!$G$57,"")</f>
        <v/>
      </c>
      <c r="BR14" s="193" t="str">
        <f t="shared" si="9"/>
        <v/>
      </c>
      <c r="BS14" s="192" t="str" cm="1">
        <f t="array" ref="BS14">IF(BR14&lt;&gt;"",INDEX($CI$6:$CI$9,MATCH(M14,$CJ$6:$CJ$9,0),0),"")</f>
        <v/>
      </c>
      <c r="BT14" s="191" t="str">
        <f t="shared" si="10"/>
        <v/>
      </c>
      <c r="BU14" s="198" t="str">
        <f>IF(BT14="Z9",調査票２!$Q$59,"")</f>
        <v/>
      </c>
      <c r="BV14" s="193" t="str">
        <f t="shared" si="11"/>
        <v/>
      </c>
      <c r="BW14" s="193" t="str">
        <f t="shared" si="12"/>
        <v/>
      </c>
      <c r="BX14" s="193" t="str">
        <f t="shared" si="13"/>
        <v/>
      </c>
      <c r="BY14" s="192" t="str">
        <f t="shared" si="14"/>
        <v/>
      </c>
      <c r="BZ14" s="191" t="str">
        <f t="shared" si="15"/>
        <v/>
      </c>
      <c r="CA14" s="193" t="str">
        <f t="shared" si="16"/>
        <v/>
      </c>
      <c r="CB14" s="193" t="str">
        <f t="shared" si="17"/>
        <v/>
      </c>
      <c r="CC14" s="193" t="str">
        <f>IF(COUNTIF(BZ14:CB14,"Z")&gt;0,調査票２!$S$57,"")</f>
        <v/>
      </c>
      <c r="CD14" s="192" t="str">
        <f t="shared" si="18"/>
        <v/>
      </c>
      <c r="CE14" s="247" t="str">
        <f t="shared" si="19"/>
        <v/>
      </c>
      <c r="CF14" s="242" t="str">
        <f>IF(CE14=98,調査票２!$Z$57,"")</f>
        <v/>
      </c>
      <c r="CG14" s="242" t="str">
        <f t="shared" si="20"/>
        <v/>
      </c>
      <c r="CH14" s="236" t="str">
        <f t="shared" si="21"/>
        <v/>
      </c>
    </row>
    <row r="15" spans="1:105" s="7" customFormat="1" ht="43.5" customHeight="1">
      <c r="A15" s="202">
        <f t="shared" si="22"/>
        <v>23</v>
      </c>
      <c r="B15" s="138"/>
      <c r="C15" s="611"/>
      <c r="D15" s="549"/>
      <c r="E15" s="550" t="str">
        <f t="shared" si="23"/>
        <v>市、町、村</v>
      </c>
      <c r="F15" s="589"/>
      <c r="G15" s="554" t="s">
        <v>351</v>
      </c>
      <c r="H15" s="613" t="s">
        <v>8</v>
      </c>
      <c r="I15" s="148"/>
      <c r="J15" s="149"/>
      <c r="K15" s="150"/>
      <c r="L15" s="589"/>
      <c r="M15" s="554" t="s">
        <v>351</v>
      </c>
      <c r="N15" s="613" t="s">
        <v>8</v>
      </c>
      <c r="O15" s="545"/>
      <c r="P15" s="151"/>
      <c r="Q15" s="152"/>
      <c r="R15" s="614"/>
      <c r="S15" s="615"/>
      <c r="T15" s="532"/>
      <c r="U15" s="149"/>
      <c r="V15" s="150"/>
      <c r="W15" s="153"/>
      <c r="X15" s="153"/>
      <c r="Y15" s="472"/>
      <c r="Z15" s="477"/>
      <c r="AA15" s="478"/>
      <c r="AS15" s="2"/>
      <c r="AT15" s="2"/>
      <c r="AU15" s="2"/>
      <c r="AV15" s="2"/>
      <c r="AW15" s="2"/>
      <c r="AX15" s="2"/>
      <c r="AY15" s="2"/>
      <c r="AZ15" s="2"/>
      <c r="BA15" s="2"/>
      <c r="BB15" s="2"/>
      <c r="BC15" s="2"/>
      <c r="BD15" s="2"/>
      <c r="BE15" s="2"/>
      <c r="BF15" s="2"/>
      <c r="BG15" s="2"/>
      <c r="BH15" s="2"/>
      <c r="BI15" s="191" t="str">
        <f t="shared" si="3"/>
        <v/>
      </c>
      <c r="BJ15" s="212" t="str">
        <f t="shared" si="4"/>
        <v/>
      </c>
      <c r="BK15" s="621" t="str">
        <f t="shared" si="5"/>
        <v/>
      </c>
      <c r="BL15" s="213" t="str">
        <f t="shared" si="0"/>
        <v/>
      </c>
      <c r="BM15" s="192" t="str">
        <f t="shared" si="1"/>
        <v/>
      </c>
      <c r="BN15" s="191" t="str">
        <f t="shared" si="6"/>
        <v/>
      </c>
      <c r="BO15" s="193" t="str">
        <f t="shared" si="7"/>
        <v/>
      </c>
      <c r="BP15" s="213" t="str">
        <f t="shared" si="8"/>
        <v/>
      </c>
      <c r="BQ15" s="213" t="str">
        <f>IF(COUNTIF(BN15:BP15,"Z")&gt;0,調査票２!$G$57,"")</f>
        <v/>
      </c>
      <c r="BR15" s="193" t="str">
        <f t="shared" si="9"/>
        <v/>
      </c>
      <c r="BS15" s="192" t="str" cm="1">
        <f t="array" ref="BS15">IF(BR15&lt;&gt;"",INDEX($CI$6:$CI$9,MATCH(M15,$CJ$6:$CJ$9,0),0),"")</f>
        <v/>
      </c>
      <c r="BT15" s="191" t="str">
        <f t="shared" si="10"/>
        <v/>
      </c>
      <c r="BU15" s="198" t="str">
        <f>IF(BT15="Z9",調査票２!$Q$59,"")</f>
        <v/>
      </c>
      <c r="BV15" s="193" t="str">
        <f t="shared" si="11"/>
        <v/>
      </c>
      <c r="BW15" s="193" t="str">
        <f t="shared" si="12"/>
        <v/>
      </c>
      <c r="BX15" s="193" t="str">
        <f t="shared" si="13"/>
        <v/>
      </c>
      <c r="BY15" s="192" t="str">
        <f t="shared" si="14"/>
        <v/>
      </c>
      <c r="BZ15" s="191" t="str">
        <f t="shared" si="15"/>
        <v/>
      </c>
      <c r="CA15" s="193" t="str">
        <f t="shared" si="16"/>
        <v/>
      </c>
      <c r="CB15" s="193" t="str">
        <f t="shared" si="17"/>
        <v/>
      </c>
      <c r="CC15" s="193" t="str">
        <f>IF(COUNTIF(BZ15:CB15,"Z")&gt;0,調査票２!$S$57,"")</f>
        <v/>
      </c>
      <c r="CD15" s="192" t="str">
        <f t="shared" si="18"/>
        <v/>
      </c>
      <c r="CE15" s="247" t="str">
        <f t="shared" si="19"/>
        <v/>
      </c>
      <c r="CF15" s="242" t="str">
        <f>IF(CE15=98,調査票２!$Z$57,"")</f>
        <v/>
      </c>
      <c r="CG15" s="242" t="str">
        <f t="shared" si="20"/>
        <v/>
      </c>
      <c r="CH15" s="236" t="str">
        <f t="shared" si="21"/>
        <v/>
      </c>
    </row>
    <row r="16" spans="1:105" s="7" customFormat="1" ht="43.5" customHeight="1">
      <c r="A16" s="202">
        <f t="shared" si="22"/>
        <v>24</v>
      </c>
      <c r="B16" s="138"/>
      <c r="C16" s="611"/>
      <c r="D16" s="549"/>
      <c r="E16" s="550" t="str">
        <f t="shared" si="23"/>
        <v>市、町、村</v>
      </c>
      <c r="F16" s="589"/>
      <c r="G16" s="554" t="s">
        <v>351</v>
      </c>
      <c r="H16" s="613" t="s">
        <v>8</v>
      </c>
      <c r="I16" s="148"/>
      <c r="J16" s="149"/>
      <c r="K16" s="150"/>
      <c r="L16" s="589"/>
      <c r="M16" s="554" t="s">
        <v>351</v>
      </c>
      <c r="N16" s="613" t="s">
        <v>8</v>
      </c>
      <c r="O16" s="545"/>
      <c r="P16" s="151"/>
      <c r="Q16" s="152"/>
      <c r="R16" s="614"/>
      <c r="S16" s="615"/>
      <c r="T16" s="532"/>
      <c r="U16" s="149"/>
      <c r="V16" s="150"/>
      <c r="W16" s="153"/>
      <c r="X16" s="153"/>
      <c r="Y16" s="472"/>
      <c r="Z16" s="477"/>
      <c r="AA16" s="478"/>
      <c r="BI16" s="191" t="str">
        <f t="shared" si="3"/>
        <v/>
      </c>
      <c r="BJ16" s="212" t="str">
        <f t="shared" si="4"/>
        <v/>
      </c>
      <c r="BK16" s="621" t="str">
        <f t="shared" si="5"/>
        <v/>
      </c>
      <c r="BL16" s="213" t="str">
        <f t="shared" si="0"/>
        <v/>
      </c>
      <c r="BM16" s="192" t="str">
        <f t="shared" si="1"/>
        <v/>
      </c>
      <c r="BN16" s="191" t="str">
        <f t="shared" si="6"/>
        <v/>
      </c>
      <c r="BO16" s="193" t="str">
        <f t="shared" si="7"/>
        <v/>
      </c>
      <c r="BP16" s="213" t="str">
        <f t="shared" si="8"/>
        <v/>
      </c>
      <c r="BQ16" s="213" t="str">
        <f>IF(COUNTIF(BN16:BP16,"Z")&gt;0,調査票２!$G$57,"")</f>
        <v/>
      </c>
      <c r="BR16" s="193" t="str">
        <f t="shared" si="9"/>
        <v/>
      </c>
      <c r="BS16" s="192" t="str" cm="1">
        <f t="array" ref="BS16">IF(BR16&lt;&gt;"",INDEX($CI$6:$CI$9,MATCH(M16,$CJ$6:$CJ$9,0),0),"")</f>
        <v/>
      </c>
      <c r="BT16" s="191" t="str">
        <f t="shared" si="10"/>
        <v/>
      </c>
      <c r="BU16" s="198" t="str">
        <f>IF(BT16="Z9",調査票２!$Q$59,"")</f>
        <v/>
      </c>
      <c r="BV16" s="193" t="str">
        <f t="shared" si="11"/>
        <v/>
      </c>
      <c r="BW16" s="193" t="str">
        <f t="shared" si="12"/>
        <v/>
      </c>
      <c r="BX16" s="193" t="str">
        <f t="shared" si="13"/>
        <v/>
      </c>
      <c r="BY16" s="192" t="str">
        <f t="shared" si="14"/>
        <v/>
      </c>
      <c r="BZ16" s="191" t="str">
        <f t="shared" si="15"/>
        <v/>
      </c>
      <c r="CA16" s="193" t="str">
        <f t="shared" si="16"/>
        <v/>
      </c>
      <c r="CB16" s="193" t="str">
        <f t="shared" si="17"/>
        <v/>
      </c>
      <c r="CC16" s="193" t="str">
        <f>IF(COUNTIF(BZ16:CB16,"Z")&gt;0,調査票２!$S$57,"")</f>
        <v/>
      </c>
      <c r="CD16" s="192" t="str">
        <f t="shared" si="18"/>
        <v/>
      </c>
      <c r="CE16" s="247" t="str">
        <f t="shared" si="19"/>
        <v/>
      </c>
      <c r="CF16" s="242" t="str">
        <f>IF(CE16=98,調査票２!$Z$57,"")</f>
        <v/>
      </c>
      <c r="CG16" s="242" t="str">
        <f t="shared" si="20"/>
        <v/>
      </c>
      <c r="CH16" s="236" t="str">
        <f t="shared" si="21"/>
        <v/>
      </c>
    </row>
    <row r="17" spans="1:86" s="7" customFormat="1" ht="43.5" customHeight="1">
      <c r="A17" s="202">
        <f t="shared" si="22"/>
        <v>25</v>
      </c>
      <c r="B17" s="138"/>
      <c r="C17" s="611"/>
      <c r="D17" s="549"/>
      <c r="E17" s="550" t="str">
        <f t="shared" si="23"/>
        <v>市、町、村</v>
      </c>
      <c r="F17" s="589"/>
      <c r="G17" s="554" t="s">
        <v>351</v>
      </c>
      <c r="H17" s="613" t="s">
        <v>8</v>
      </c>
      <c r="I17" s="148"/>
      <c r="J17" s="149"/>
      <c r="K17" s="150"/>
      <c r="L17" s="589"/>
      <c r="M17" s="554" t="s">
        <v>351</v>
      </c>
      <c r="N17" s="613" t="s">
        <v>8</v>
      </c>
      <c r="O17" s="545"/>
      <c r="P17" s="151"/>
      <c r="Q17" s="152"/>
      <c r="R17" s="614"/>
      <c r="S17" s="615"/>
      <c r="T17" s="532"/>
      <c r="U17" s="149"/>
      <c r="V17" s="150"/>
      <c r="W17" s="153"/>
      <c r="X17" s="153"/>
      <c r="Y17" s="472"/>
      <c r="Z17" s="477"/>
      <c r="AA17" s="478"/>
      <c r="BI17" s="191" t="str">
        <f t="shared" si="3"/>
        <v/>
      </c>
      <c r="BJ17" s="212" t="str">
        <f t="shared" si="4"/>
        <v/>
      </c>
      <c r="BK17" s="621" t="str">
        <f t="shared" si="5"/>
        <v/>
      </c>
      <c r="BL17" s="213" t="str">
        <f t="shared" si="0"/>
        <v/>
      </c>
      <c r="BM17" s="192" t="str">
        <f t="shared" si="1"/>
        <v/>
      </c>
      <c r="BN17" s="191" t="str">
        <f t="shared" si="6"/>
        <v/>
      </c>
      <c r="BO17" s="193" t="str">
        <f t="shared" si="7"/>
        <v/>
      </c>
      <c r="BP17" s="213" t="str">
        <f t="shared" si="8"/>
        <v/>
      </c>
      <c r="BQ17" s="213" t="str">
        <f>IF(COUNTIF(BN17:BP17,"Z")&gt;0,調査票２!$G$57,"")</f>
        <v/>
      </c>
      <c r="BR17" s="193" t="str">
        <f t="shared" si="9"/>
        <v/>
      </c>
      <c r="BS17" s="192" t="str" cm="1">
        <f t="array" ref="BS17">IF(BR17&lt;&gt;"",INDEX($CI$6:$CI$9,MATCH(M17,$CJ$6:$CJ$9,0),0),"")</f>
        <v/>
      </c>
      <c r="BT17" s="191" t="str">
        <f t="shared" si="10"/>
        <v/>
      </c>
      <c r="BU17" s="198" t="str">
        <f>IF(BT17="Z9",調査票２!$Q$59,"")</f>
        <v/>
      </c>
      <c r="BV17" s="193" t="str">
        <f t="shared" si="11"/>
        <v/>
      </c>
      <c r="BW17" s="193" t="str">
        <f t="shared" si="12"/>
        <v/>
      </c>
      <c r="BX17" s="193" t="str">
        <f t="shared" si="13"/>
        <v/>
      </c>
      <c r="BY17" s="192" t="str">
        <f t="shared" si="14"/>
        <v/>
      </c>
      <c r="BZ17" s="191" t="str">
        <f t="shared" si="15"/>
        <v/>
      </c>
      <c r="CA17" s="193" t="str">
        <f t="shared" si="16"/>
        <v/>
      </c>
      <c r="CB17" s="193" t="str">
        <f t="shared" si="17"/>
        <v/>
      </c>
      <c r="CC17" s="193" t="str">
        <f>IF(COUNTIF(BZ17:CB17,"Z")&gt;0,調査票２!$S$57,"")</f>
        <v/>
      </c>
      <c r="CD17" s="192" t="str">
        <f t="shared" si="18"/>
        <v/>
      </c>
      <c r="CE17" s="247" t="str">
        <f t="shared" si="19"/>
        <v/>
      </c>
      <c r="CF17" s="242" t="str">
        <f>IF(CE17=98,調査票２!$Z$57,"")</f>
        <v/>
      </c>
      <c r="CG17" s="242" t="str">
        <f t="shared" si="20"/>
        <v/>
      </c>
      <c r="CH17" s="236" t="str">
        <f t="shared" si="21"/>
        <v/>
      </c>
    </row>
    <row r="18" spans="1:86" s="7" customFormat="1" ht="43.5" customHeight="1">
      <c r="A18" s="202">
        <f t="shared" ref="A18:A32" si="24">+A17+1</f>
        <v>26</v>
      </c>
      <c r="B18" s="138"/>
      <c r="C18" s="611"/>
      <c r="D18" s="549"/>
      <c r="E18" s="550" t="str">
        <f t="shared" si="23"/>
        <v>市、町、村</v>
      </c>
      <c r="F18" s="589"/>
      <c r="G18" s="554" t="s">
        <v>351</v>
      </c>
      <c r="H18" s="613" t="s">
        <v>8</v>
      </c>
      <c r="I18" s="148"/>
      <c r="J18" s="149"/>
      <c r="K18" s="150"/>
      <c r="L18" s="589"/>
      <c r="M18" s="554" t="s">
        <v>351</v>
      </c>
      <c r="N18" s="613" t="s">
        <v>8</v>
      </c>
      <c r="O18" s="545"/>
      <c r="P18" s="151"/>
      <c r="Q18" s="152"/>
      <c r="R18" s="614"/>
      <c r="S18" s="615"/>
      <c r="T18" s="532"/>
      <c r="U18" s="149"/>
      <c r="V18" s="150"/>
      <c r="W18" s="153"/>
      <c r="X18" s="153"/>
      <c r="Y18" s="472"/>
      <c r="Z18" s="477"/>
      <c r="AA18" s="478"/>
      <c r="BI18" s="191" t="str">
        <f t="shared" si="3"/>
        <v/>
      </c>
      <c r="BJ18" s="212" t="str">
        <f t="shared" si="4"/>
        <v/>
      </c>
      <c r="BK18" s="621" t="str">
        <f t="shared" si="5"/>
        <v/>
      </c>
      <c r="BL18" s="213" t="str">
        <f t="shared" si="0"/>
        <v/>
      </c>
      <c r="BM18" s="192" t="str">
        <f t="shared" si="1"/>
        <v/>
      </c>
      <c r="BN18" s="191" t="str">
        <f t="shared" si="6"/>
        <v/>
      </c>
      <c r="BO18" s="193" t="str">
        <f t="shared" si="7"/>
        <v/>
      </c>
      <c r="BP18" s="213" t="str">
        <f t="shared" si="8"/>
        <v/>
      </c>
      <c r="BQ18" s="213" t="str">
        <f>IF(COUNTIF(BN18:BP18,"Z")&gt;0,調査票２!$G$57,"")</f>
        <v/>
      </c>
      <c r="BR18" s="193" t="str">
        <f t="shared" si="9"/>
        <v/>
      </c>
      <c r="BS18" s="192" t="str" cm="1">
        <f t="array" ref="BS18">IF(BR18&lt;&gt;"",INDEX($CI$6:$CI$9,MATCH(M18,$CJ$6:$CJ$9,0),0),"")</f>
        <v/>
      </c>
      <c r="BT18" s="191" t="str">
        <f t="shared" si="10"/>
        <v/>
      </c>
      <c r="BU18" s="198" t="str">
        <f>IF(BT18="Z9",調査票２!$Q$59,"")</f>
        <v/>
      </c>
      <c r="BV18" s="193" t="str">
        <f t="shared" si="11"/>
        <v/>
      </c>
      <c r="BW18" s="193" t="str">
        <f t="shared" si="12"/>
        <v/>
      </c>
      <c r="BX18" s="193" t="str">
        <f t="shared" si="13"/>
        <v/>
      </c>
      <c r="BY18" s="192" t="str">
        <f t="shared" si="14"/>
        <v/>
      </c>
      <c r="BZ18" s="191" t="str">
        <f t="shared" si="15"/>
        <v/>
      </c>
      <c r="CA18" s="193" t="str">
        <f t="shared" si="16"/>
        <v/>
      </c>
      <c r="CB18" s="193" t="str">
        <f t="shared" si="17"/>
        <v/>
      </c>
      <c r="CC18" s="193" t="str">
        <f>IF(COUNTIF(BZ18:CB18,"Z")&gt;0,調査票２!$S$57,"")</f>
        <v/>
      </c>
      <c r="CD18" s="192" t="str">
        <f t="shared" si="18"/>
        <v/>
      </c>
      <c r="CE18" s="247" t="str">
        <f t="shared" si="19"/>
        <v/>
      </c>
      <c r="CF18" s="242" t="str">
        <f>IF(CE18=98,調査票２!$Z$57,"")</f>
        <v/>
      </c>
      <c r="CG18" s="242" t="str">
        <f t="shared" si="20"/>
        <v/>
      </c>
      <c r="CH18" s="236" t="str">
        <f t="shared" si="21"/>
        <v/>
      </c>
    </row>
    <row r="19" spans="1:86" s="7" customFormat="1" ht="43.5" customHeight="1">
      <c r="A19" s="202">
        <f t="shared" si="24"/>
        <v>27</v>
      </c>
      <c r="B19" s="138"/>
      <c r="C19" s="611"/>
      <c r="D19" s="549"/>
      <c r="E19" s="550" t="str">
        <f t="shared" si="23"/>
        <v>市、町、村</v>
      </c>
      <c r="F19" s="589"/>
      <c r="G19" s="554" t="s">
        <v>351</v>
      </c>
      <c r="H19" s="613" t="s">
        <v>8</v>
      </c>
      <c r="I19" s="148"/>
      <c r="J19" s="149"/>
      <c r="K19" s="150"/>
      <c r="L19" s="589"/>
      <c r="M19" s="554" t="s">
        <v>351</v>
      </c>
      <c r="N19" s="613" t="s">
        <v>8</v>
      </c>
      <c r="O19" s="545"/>
      <c r="P19" s="151"/>
      <c r="Q19" s="152"/>
      <c r="R19" s="614"/>
      <c r="S19" s="615"/>
      <c r="T19" s="532"/>
      <c r="U19" s="149"/>
      <c r="V19" s="150"/>
      <c r="W19" s="153"/>
      <c r="X19" s="153"/>
      <c r="Y19" s="472"/>
      <c r="Z19" s="477"/>
      <c r="AA19" s="478"/>
      <c r="BI19" s="191" t="str">
        <f t="shared" si="3"/>
        <v/>
      </c>
      <c r="BJ19" s="212" t="str">
        <f t="shared" si="4"/>
        <v/>
      </c>
      <c r="BK19" s="621" t="str">
        <f t="shared" si="5"/>
        <v/>
      </c>
      <c r="BL19" s="213" t="str">
        <f t="shared" si="0"/>
        <v/>
      </c>
      <c r="BM19" s="192" t="str">
        <f t="shared" si="1"/>
        <v/>
      </c>
      <c r="BN19" s="191" t="str">
        <f t="shared" si="6"/>
        <v/>
      </c>
      <c r="BO19" s="193" t="str">
        <f t="shared" si="7"/>
        <v/>
      </c>
      <c r="BP19" s="213" t="str">
        <f t="shared" si="8"/>
        <v/>
      </c>
      <c r="BQ19" s="213" t="str">
        <f>IF(COUNTIF(BN19:BP19,"Z")&gt;0,調査票２!$G$57,"")</f>
        <v/>
      </c>
      <c r="BR19" s="193" t="str">
        <f t="shared" si="9"/>
        <v/>
      </c>
      <c r="BS19" s="192" t="str" cm="1">
        <f t="array" ref="BS19">IF(BR19&lt;&gt;"",INDEX($CI$6:$CI$9,MATCH(M19,$CJ$6:$CJ$9,0),0),"")</f>
        <v/>
      </c>
      <c r="BT19" s="191" t="str">
        <f t="shared" si="10"/>
        <v/>
      </c>
      <c r="BU19" s="198" t="str">
        <f>IF(BT19="Z9",調査票２!$Q$59,"")</f>
        <v/>
      </c>
      <c r="BV19" s="193" t="str">
        <f t="shared" si="11"/>
        <v/>
      </c>
      <c r="BW19" s="193" t="str">
        <f t="shared" si="12"/>
        <v/>
      </c>
      <c r="BX19" s="193" t="str">
        <f t="shared" si="13"/>
        <v/>
      </c>
      <c r="BY19" s="192" t="str">
        <f t="shared" si="14"/>
        <v/>
      </c>
      <c r="BZ19" s="191" t="str">
        <f t="shared" si="15"/>
        <v/>
      </c>
      <c r="CA19" s="193" t="str">
        <f t="shared" si="16"/>
        <v/>
      </c>
      <c r="CB19" s="193" t="str">
        <f t="shared" si="17"/>
        <v/>
      </c>
      <c r="CC19" s="193" t="str">
        <f>IF(COUNTIF(BZ19:CB19,"Z")&gt;0,調査票２!$S$57,"")</f>
        <v/>
      </c>
      <c r="CD19" s="192" t="str">
        <f t="shared" si="18"/>
        <v/>
      </c>
      <c r="CE19" s="247" t="str">
        <f t="shared" si="19"/>
        <v/>
      </c>
      <c r="CF19" s="242" t="str">
        <f>IF(CE19=98,調査票２!$Z$57,"")</f>
        <v/>
      </c>
      <c r="CG19" s="242" t="str">
        <f t="shared" si="20"/>
        <v/>
      </c>
      <c r="CH19" s="236" t="str">
        <f t="shared" si="21"/>
        <v/>
      </c>
    </row>
    <row r="20" spans="1:86" s="7" customFormat="1" ht="43.5" customHeight="1">
      <c r="A20" s="202">
        <f t="shared" si="24"/>
        <v>28</v>
      </c>
      <c r="B20" s="138"/>
      <c r="C20" s="611"/>
      <c r="D20" s="549"/>
      <c r="E20" s="550" t="str">
        <f t="shared" si="23"/>
        <v>市、町、村</v>
      </c>
      <c r="F20" s="589"/>
      <c r="G20" s="554" t="s">
        <v>351</v>
      </c>
      <c r="H20" s="613" t="s">
        <v>8</v>
      </c>
      <c r="I20" s="148"/>
      <c r="J20" s="149"/>
      <c r="K20" s="150"/>
      <c r="L20" s="589"/>
      <c r="M20" s="554" t="s">
        <v>351</v>
      </c>
      <c r="N20" s="613" t="s">
        <v>8</v>
      </c>
      <c r="O20" s="545"/>
      <c r="P20" s="151"/>
      <c r="Q20" s="152"/>
      <c r="R20" s="614"/>
      <c r="S20" s="615"/>
      <c r="T20" s="532"/>
      <c r="U20" s="149"/>
      <c r="V20" s="150"/>
      <c r="W20" s="153"/>
      <c r="X20" s="153"/>
      <c r="Y20" s="472"/>
      <c r="Z20" s="477"/>
      <c r="AA20" s="478"/>
      <c r="BI20" s="191" t="str">
        <f t="shared" si="3"/>
        <v/>
      </c>
      <c r="BJ20" s="212" t="str">
        <f t="shared" si="4"/>
        <v/>
      </c>
      <c r="BK20" s="621" t="str">
        <f t="shared" si="5"/>
        <v/>
      </c>
      <c r="BL20" s="213" t="str">
        <f t="shared" si="0"/>
        <v/>
      </c>
      <c r="BM20" s="192" t="str">
        <f t="shared" si="1"/>
        <v/>
      </c>
      <c r="BN20" s="191" t="str">
        <f t="shared" si="6"/>
        <v/>
      </c>
      <c r="BO20" s="193" t="str">
        <f t="shared" si="7"/>
        <v/>
      </c>
      <c r="BP20" s="213" t="str">
        <f t="shared" si="8"/>
        <v/>
      </c>
      <c r="BQ20" s="213" t="str">
        <f>IF(COUNTIF(BN20:BP20,"Z")&gt;0,調査票２!$G$57,"")</f>
        <v/>
      </c>
      <c r="BR20" s="193" t="str">
        <f t="shared" si="9"/>
        <v/>
      </c>
      <c r="BS20" s="192" t="str" cm="1">
        <f t="array" ref="BS20">IF(BR20&lt;&gt;"",INDEX($CI$6:$CI$9,MATCH(M20,$CJ$6:$CJ$9,0),0),"")</f>
        <v/>
      </c>
      <c r="BT20" s="191" t="str">
        <f t="shared" si="10"/>
        <v/>
      </c>
      <c r="BU20" s="198" t="str">
        <f>IF(BT20="Z9",調査票２!$Q$59,"")</f>
        <v/>
      </c>
      <c r="BV20" s="193" t="str">
        <f t="shared" si="11"/>
        <v/>
      </c>
      <c r="BW20" s="193" t="str">
        <f t="shared" si="12"/>
        <v/>
      </c>
      <c r="BX20" s="193" t="str">
        <f t="shared" si="13"/>
        <v/>
      </c>
      <c r="BY20" s="192" t="str">
        <f t="shared" si="14"/>
        <v/>
      </c>
      <c r="BZ20" s="191" t="str">
        <f t="shared" si="15"/>
        <v/>
      </c>
      <c r="CA20" s="193" t="str">
        <f t="shared" si="16"/>
        <v/>
      </c>
      <c r="CB20" s="193" t="str">
        <f t="shared" si="17"/>
        <v/>
      </c>
      <c r="CC20" s="193" t="str">
        <f>IF(COUNTIF(BZ20:CB20,"Z")&gt;0,調査票２!$S$57,"")</f>
        <v/>
      </c>
      <c r="CD20" s="192" t="str">
        <f t="shared" si="18"/>
        <v/>
      </c>
      <c r="CE20" s="247" t="str">
        <f t="shared" si="19"/>
        <v/>
      </c>
      <c r="CF20" s="242" t="str">
        <f>IF(CE20=98,調査票２!$Z$57,"")</f>
        <v/>
      </c>
      <c r="CG20" s="242" t="str">
        <f t="shared" si="20"/>
        <v/>
      </c>
      <c r="CH20" s="236" t="str">
        <f t="shared" si="21"/>
        <v/>
      </c>
    </row>
    <row r="21" spans="1:86" s="7" customFormat="1" ht="43.5" customHeight="1">
      <c r="A21" s="202">
        <f t="shared" si="24"/>
        <v>29</v>
      </c>
      <c r="B21" s="138"/>
      <c r="C21" s="611"/>
      <c r="D21" s="549"/>
      <c r="E21" s="550" t="str">
        <f t="shared" si="23"/>
        <v>市、町、村</v>
      </c>
      <c r="F21" s="589"/>
      <c r="G21" s="554" t="s">
        <v>351</v>
      </c>
      <c r="H21" s="613" t="s">
        <v>8</v>
      </c>
      <c r="I21" s="148"/>
      <c r="J21" s="149"/>
      <c r="K21" s="150"/>
      <c r="L21" s="589"/>
      <c r="M21" s="554" t="s">
        <v>351</v>
      </c>
      <c r="N21" s="613" t="s">
        <v>8</v>
      </c>
      <c r="O21" s="545"/>
      <c r="P21" s="151"/>
      <c r="Q21" s="152"/>
      <c r="R21" s="614"/>
      <c r="S21" s="615"/>
      <c r="T21" s="532"/>
      <c r="U21" s="149"/>
      <c r="V21" s="150"/>
      <c r="W21" s="153"/>
      <c r="X21" s="153"/>
      <c r="Y21" s="472"/>
      <c r="Z21" s="477"/>
      <c r="AA21" s="478"/>
      <c r="BI21" s="191" t="str">
        <f t="shared" si="3"/>
        <v/>
      </c>
      <c r="BJ21" s="212" t="str">
        <f t="shared" si="4"/>
        <v/>
      </c>
      <c r="BK21" s="621" t="str">
        <f t="shared" si="5"/>
        <v/>
      </c>
      <c r="BL21" s="213" t="str">
        <f t="shared" si="0"/>
        <v/>
      </c>
      <c r="BM21" s="192" t="str">
        <f t="shared" si="1"/>
        <v/>
      </c>
      <c r="BN21" s="191" t="str">
        <f t="shared" si="6"/>
        <v/>
      </c>
      <c r="BO21" s="193" t="str">
        <f t="shared" si="7"/>
        <v/>
      </c>
      <c r="BP21" s="213" t="str">
        <f t="shared" si="8"/>
        <v/>
      </c>
      <c r="BQ21" s="213" t="str">
        <f>IF(COUNTIF(BN21:BP21,"Z")&gt;0,調査票２!$G$57,"")</f>
        <v/>
      </c>
      <c r="BR21" s="193" t="str">
        <f t="shared" si="9"/>
        <v/>
      </c>
      <c r="BS21" s="192" t="str" cm="1">
        <f t="array" ref="BS21">IF(BR21&lt;&gt;"",INDEX($CI$6:$CI$9,MATCH(M21,$CJ$6:$CJ$9,0),0),"")</f>
        <v/>
      </c>
      <c r="BT21" s="191" t="str">
        <f t="shared" si="10"/>
        <v/>
      </c>
      <c r="BU21" s="198" t="str">
        <f>IF(BT21="Z9",調査票２!$Q$59,"")</f>
        <v/>
      </c>
      <c r="BV21" s="193" t="str">
        <f t="shared" si="11"/>
        <v/>
      </c>
      <c r="BW21" s="193" t="str">
        <f t="shared" si="12"/>
        <v/>
      </c>
      <c r="BX21" s="193" t="str">
        <f t="shared" si="13"/>
        <v/>
      </c>
      <c r="BY21" s="192" t="str">
        <f t="shared" si="14"/>
        <v/>
      </c>
      <c r="BZ21" s="191" t="str">
        <f t="shared" si="15"/>
        <v/>
      </c>
      <c r="CA21" s="193" t="str">
        <f t="shared" si="16"/>
        <v/>
      </c>
      <c r="CB21" s="193" t="str">
        <f t="shared" si="17"/>
        <v/>
      </c>
      <c r="CC21" s="193" t="str">
        <f>IF(COUNTIF(BZ21:CB21,"Z")&gt;0,調査票２!$S$57,"")</f>
        <v/>
      </c>
      <c r="CD21" s="192" t="str">
        <f t="shared" si="18"/>
        <v/>
      </c>
      <c r="CE21" s="247" t="str">
        <f t="shared" si="19"/>
        <v/>
      </c>
      <c r="CF21" s="242" t="str">
        <f>IF(CE21=98,調査票２!$Z$57,"")</f>
        <v/>
      </c>
      <c r="CG21" s="242" t="str">
        <f t="shared" si="20"/>
        <v/>
      </c>
      <c r="CH21" s="236" t="str">
        <f t="shared" si="21"/>
        <v/>
      </c>
    </row>
    <row r="22" spans="1:86" s="7" customFormat="1" ht="43.5" customHeight="1" thickBot="1">
      <c r="A22" s="203">
        <f t="shared" si="24"/>
        <v>30</v>
      </c>
      <c r="B22" s="165"/>
      <c r="C22" s="612"/>
      <c r="D22" s="585"/>
      <c r="E22" s="586" t="str">
        <f t="shared" si="23"/>
        <v>市、町、村</v>
      </c>
      <c r="F22" s="590"/>
      <c r="G22" s="555" t="s">
        <v>351</v>
      </c>
      <c r="H22" s="613" t="s">
        <v>8</v>
      </c>
      <c r="I22" s="156"/>
      <c r="J22" s="157"/>
      <c r="K22" s="158"/>
      <c r="L22" s="590"/>
      <c r="M22" s="555" t="s">
        <v>351</v>
      </c>
      <c r="N22" s="613" t="s">
        <v>8</v>
      </c>
      <c r="O22" s="159"/>
      <c r="P22" s="160"/>
      <c r="Q22" s="161"/>
      <c r="R22" s="616"/>
      <c r="S22" s="617"/>
      <c r="T22" s="529"/>
      <c r="U22" s="157"/>
      <c r="V22" s="158"/>
      <c r="W22" s="162"/>
      <c r="X22" s="162"/>
      <c r="Y22" s="473"/>
      <c r="Z22" s="479"/>
      <c r="AA22" s="480"/>
      <c r="BI22" s="191" t="str">
        <f t="shared" si="3"/>
        <v/>
      </c>
      <c r="BJ22" s="212" t="str">
        <f t="shared" si="4"/>
        <v/>
      </c>
      <c r="BK22" s="621" t="str">
        <f t="shared" si="5"/>
        <v/>
      </c>
      <c r="BL22" s="213" t="str">
        <f t="shared" si="0"/>
        <v/>
      </c>
      <c r="BM22" s="192" t="str">
        <f t="shared" si="1"/>
        <v/>
      </c>
      <c r="BN22" s="191" t="str">
        <f t="shared" si="6"/>
        <v/>
      </c>
      <c r="BO22" s="193" t="str">
        <f t="shared" si="7"/>
        <v/>
      </c>
      <c r="BP22" s="213" t="str">
        <f t="shared" si="8"/>
        <v/>
      </c>
      <c r="BQ22" s="213" t="str">
        <f>IF(COUNTIF(BN22:BP22,"Z")&gt;0,調査票２!$G$57,"")</f>
        <v/>
      </c>
      <c r="BR22" s="193" t="str">
        <f t="shared" si="9"/>
        <v/>
      </c>
      <c r="BS22" s="192" t="str" cm="1">
        <f t="array" ref="BS22">IF(BR22&lt;&gt;"",INDEX($CI$6:$CI$9,MATCH(M22,$CJ$6:$CJ$9,0),0),"")</f>
        <v/>
      </c>
      <c r="BT22" s="191" t="str">
        <f t="shared" si="10"/>
        <v/>
      </c>
      <c r="BU22" s="198" t="str">
        <f>IF(BT22="Z9",調査票２!$Q$59,"")</f>
        <v/>
      </c>
      <c r="BV22" s="193" t="str">
        <f t="shared" si="11"/>
        <v/>
      </c>
      <c r="BW22" s="193" t="str">
        <f t="shared" si="12"/>
        <v/>
      </c>
      <c r="BX22" s="193" t="str">
        <f t="shared" si="13"/>
        <v/>
      </c>
      <c r="BY22" s="192" t="str">
        <f t="shared" si="14"/>
        <v/>
      </c>
      <c r="BZ22" s="191" t="str">
        <f t="shared" si="15"/>
        <v/>
      </c>
      <c r="CA22" s="193" t="str">
        <f t="shared" si="16"/>
        <v/>
      </c>
      <c r="CB22" s="193" t="str">
        <f t="shared" si="17"/>
        <v/>
      </c>
      <c r="CC22" s="193" t="str">
        <f>IF(COUNTIF(BZ22:CB22,"Z")&gt;0,調査票２!$S$57,"")</f>
        <v/>
      </c>
      <c r="CD22" s="192" t="str">
        <f t="shared" si="18"/>
        <v/>
      </c>
      <c r="CE22" s="247" t="str">
        <f t="shared" si="19"/>
        <v/>
      </c>
      <c r="CF22" s="242" t="str">
        <f>IF(CE22=98,調査票２!$Z$57,"")</f>
        <v/>
      </c>
      <c r="CG22" s="242" t="str">
        <f t="shared" si="20"/>
        <v/>
      </c>
      <c r="CH22" s="236" t="str">
        <f t="shared" si="21"/>
        <v/>
      </c>
    </row>
    <row r="23" spans="1:86" s="7" customFormat="1" ht="43.5" customHeight="1">
      <c r="A23" s="252">
        <f t="shared" si="24"/>
        <v>31</v>
      </c>
      <c r="B23" s="138"/>
      <c r="C23" s="587"/>
      <c r="D23" s="549"/>
      <c r="E23" s="550" t="str">
        <f t="shared" si="23"/>
        <v>市、町、村</v>
      </c>
      <c r="F23" s="589"/>
      <c r="G23" s="562" t="s">
        <v>351</v>
      </c>
      <c r="H23" s="613" t="s">
        <v>8</v>
      </c>
      <c r="I23" s="166"/>
      <c r="J23" s="167"/>
      <c r="K23" s="168"/>
      <c r="L23" s="589"/>
      <c r="M23" s="562" t="s">
        <v>351</v>
      </c>
      <c r="N23" s="613" t="s">
        <v>8</v>
      </c>
      <c r="O23" s="169"/>
      <c r="P23" s="155"/>
      <c r="Q23" s="170"/>
      <c r="R23" s="618"/>
      <c r="S23" s="619"/>
      <c r="T23" s="171"/>
      <c r="U23" s="167"/>
      <c r="V23" s="168"/>
      <c r="W23" s="172"/>
      <c r="X23" s="172"/>
      <c r="Y23" s="474"/>
      <c r="Z23" s="481"/>
      <c r="AA23" s="482"/>
      <c r="BI23" s="191" t="str">
        <f t="shared" si="3"/>
        <v/>
      </c>
      <c r="BJ23" s="212" t="str">
        <f t="shared" si="4"/>
        <v/>
      </c>
      <c r="BK23" s="621" t="str">
        <f t="shared" si="5"/>
        <v/>
      </c>
      <c r="BL23" s="213" t="str">
        <f t="shared" si="0"/>
        <v/>
      </c>
      <c r="BM23" s="192" t="str">
        <f t="shared" si="1"/>
        <v/>
      </c>
      <c r="BN23" s="191" t="str">
        <f t="shared" si="6"/>
        <v/>
      </c>
      <c r="BO23" s="193" t="str">
        <f t="shared" si="7"/>
        <v/>
      </c>
      <c r="BP23" s="213" t="str">
        <f t="shared" si="8"/>
        <v/>
      </c>
      <c r="BQ23" s="213" t="str">
        <f>IF(COUNTIF(BN23:BP23,"Z")&gt;0,調査票２!$G$57,"")</f>
        <v/>
      </c>
      <c r="BR23" s="193" t="str">
        <f t="shared" si="9"/>
        <v/>
      </c>
      <c r="BS23" s="192" t="str" cm="1">
        <f t="array" ref="BS23">IF(BR23&lt;&gt;"",INDEX($CI$6:$CI$9,MATCH(M23,$CJ$6:$CJ$9,0),0),"")</f>
        <v/>
      </c>
      <c r="BT23" s="191" t="str">
        <f t="shared" si="10"/>
        <v/>
      </c>
      <c r="BU23" s="198" t="str">
        <f>IF(BT23="Z9",調査票２!$Q$59,"")</f>
        <v/>
      </c>
      <c r="BV23" s="193" t="str">
        <f t="shared" si="11"/>
        <v/>
      </c>
      <c r="BW23" s="193" t="str">
        <f t="shared" si="12"/>
        <v/>
      </c>
      <c r="BX23" s="193" t="str">
        <f t="shared" si="13"/>
        <v/>
      </c>
      <c r="BY23" s="192" t="str">
        <f t="shared" si="14"/>
        <v/>
      </c>
      <c r="BZ23" s="191" t="str">
        <f t="shared" si="15"/>
        <v/>
      </c>
      <c r="CA23" s="193" t="str">
        <f t="shared" si="16"/>
        <v/>
      </c>
      <c r="CB23" s="193" t="str">
        <f t="shared" si="17"/>
        <v/>
      </c>
      <c r="CC23" s="193" t="str">
        <f>IF(COUNTIF(BZ23:CB23,"Z")&gt;0,調査票２!$S$57,"")</f>
        <v/>
      </c>
      <c r="CD23" s="192" t="str">
        <f t="shared" si="18"/>
        <v/>
      </c>
      <c r="CE23" s="247" t="str">
        <f t="shared" si="19"/>
        <v/>
      </c>
      <c r="CF23" s="242" t="str">
        <f>IF(CE23=98,調査票２!$Z$57,"")</f>
        <v/>
      </c>
      <c r="CG23" s="242" t="str">
        <f t="shared" si="20"/>
        <v/>
      </c>
      <c r="CH23" s="236" t="str">
        <f t="shared" si="21"/>
        <v/>
      </c>
    </row>
    <row r="24" spans="1:86" s="7" customFormat="1" ht="43.5" customHeight="1">
      <c r="A24" s="202">
        <f t="shared" si="24"/>
        <v>32</v>
      </c>
      <c r="B24" s="138"/>
      <c r="C24" s="611"/>
      <c r="D24" s="549"/>
      <c r="E24" s="550" t="str">
        <f t="shared" si="23"/>
        <v>市、町、村</v>
      </c>
      <c r="F24" s="589"/>
      <c r="G24" s="554" t="s">
        <v>351</v>
      </c>
      <c r="H24" s="613" t="s">
        <v>8</v>
      </c>
      <c r="I24" s="148"/>
      <c r="J24" s="149"/>
      <c r="K24" s="150"/>
      <c r="L24" s="589"/>
      <c r="M24" s="554" t="s">
        <v>351</v>
      </c>
      <c r="N24" s="613" t="s">
        <v>8</v>
      </c>
      <c r="O24" s="545"/>
      <c r="P24" s="151"/>
      <c r="Q24" s="152"/>
      <c r="R24" s="614"/>
      <c r="S24" s="615"/>
      <c r="T24" s="532"/>
      <c r="U24" s="149"/>
      <c r="V24" s="150"/>
      <c r="W24" s="153"/>
      <c r="X24" s="153"/>
      <c r="Y24" s="472"/>
      <c r="Z24" s="477"/>
      <c r="AA24" s="478"/>
      <c r="BI24" s="191" t="str">
        <f t="shared" si="3"/>
        <v/>
      </c>
      <c r="BJ24" s="212" t="str">
        <f t="shared" si="4"/>
        <v/>
      </c>
      <c r="BK24" s="621" t="str">
        <f t="shared" si="5"/>
        <v/>
      </c>
      <c r="BL24" s="213" t="str">
        <f t="shared" si="0"/>
        <v/>
      </c>
      <c r="BM24" s="192" t="str">
        <f t="shared" si="1"/>
        <v/>
      </c>
      <c r="BN24" s="191" t="str">
        <f t="shared" si="6"/>
        <v/>
      </c>
      <c r="BO24" s="193" t="str">
        <f t="shared" si="7"/>
        <v/>
      </c>
      <c r="BP24" s="213" t="str">
        <f t="shared" si="8"/>
        <v/>
      </c>
      <c r="BQ24" s="213" t="str">
        <f>IF(COUNTIF(BN24:BP24,"Z")&gt;0,調査票２!$G$57,"")</f>
        <v/>
      </c>
      <c r="BR24" s="193" t="str">
        <f t="shared" si="9"/>
        <v/>
      </c>
      <c r="BS24" s="192" t="str" cm="1">
        <f t="array" ref="BS24">IF(BR24&lt;&gt;"",INDEX($CI$6:$CI$9,MATCH(M24,$CJ$6:$CJ$9,0),0),"")</f>
        <v/>
      </c>
      <c r="BT24" s="191" t="str">
        <f t="shared" si="10"/>
        <v/>
      </c>
      <c r="BU24" s="198" t="str">
        <f>IF(BT24="Z9",調査票２!$Q$59,"")</f>
        <v/>
      </c>
      <c r="BV24" s="193" t="str">
        <f t="shared" si="11"/>
        <v/>
      </c>
      <c r="BW24" s="193" t="str">
        <f t="shared" si="12"/>
        <v/>
      </c>
      <c r="BX24" s="193" t="str">
        <f t="shared" si="13"/>
        <v/>
      </c>
      <c r="BY24" s="192" t="str">
        <f t="shared" si="14"/>
        <v/>
      </c>
      <c r="BZ24" s="191" t="str">
        <f t="shared" si="15"/>
        <v/>
      </c>
      <c r="CA24" s="193" t="str">
        <f t="shared" si="16"/>
        <v/>
      </c>
      <c r="CB24" s="193" t="str">
        <f t="shared" si="17"/>
        <v/>
      </c>
      <c r="CC24" s="193" t="str">
        <f>IF(COUNTIF(BZ24:CB24,"Z")&gt;0,調査票２!$S$57,"")</f>
        <v/>
      </c>
      <c r="CD24" s="192" t="str">
        <f t="shared" si="18"/>
        <v/>
      </c>
      <c r="CE24" s="247" t="str">
        <f t="shared" si="19"/>
        <v/>
      </c>
      <c r="CF24" s="242" t="str">
        <f>IF(CE24=98,調査票２!$Z$57,"")</f>
        <v/>
      </c>
      <c r="CG24" s="242" t="str">
        <f t="shared" si="20"/>
        <v/>
      </c>
      <c r="CH24" s="236" t="str">
        <f t="shared" si="21"/>
        <v/>
      </c>
    </row>
    <row r="25" spans="1:86" s="7" customFormat="1" ht="43.5" customHeight="1">
      <c r="A25" s="202">
        <f t="shared" si="24"/>
        <v>33</v>
      </c>
      <c r="B25" s="138"/>
      <c r="C25" s="611"/>
      <c r="D25" s="549"/>
      <c r="E25" s="550" t="str">
        <f t="shared" si="23"/>
        <v>市、町、村</v>
      </c>
      <c r="F25" s="589"/>
      <c r="G25" s="554" t="s">
        <v>351</v>
      </c>
      <c r="H25" s="613" t="s">
        <v>8</v>
      </c>
      <c r="I25" s="148"/>
      <c r="J25" s="149"/>
      <c r="K25" s="150"/>
      <c r="L25" s="589"/>
      <c r="M25" s="554" t="s">
        <v>351</v>
      </c>
      <c r="N25" s="613" t="s">
        <v>8</v>
      </c>
      <c r="O25" s="545"/>
      <c r="P25" s="151"/>
      <c r="Q25" s="152"/>
      <c r="R25" s="614"/>
      <c r="S25" s="615"/>
      <c r="T25" s="532"/>
      <c r="U25" s="149"/>
      <c r="V25" s="150"/>
      <c r="W25" s="153"/>
      <c r="X25" s="153"/>
      <c r="Y25" s="472"/>
      <c r="Z25" s="477"/>
      <c r="AA25" s="478"/>
      <c r="BI25" s="191" t="str">
        <f t="shared" si="3"/>
        <v/>
      </c>
      <c r="BJ25" s="212" t="str">
        <f t="shared" si="4"/>
        <v/>
      </c>
      <c r="BK25" s="621" t="str">
        <f t="shared" si="5"/>
        <v/>
      </c>
      <c r="BL25" s="213" t="str">
        <f t="shared" si="0"/>
        <v/>
      </c>
      <c r="BM25" s="192" t="str">
        <f t="shared" si="1"/>
        <v/>
      </c>
      <c r="BN25" s="191" t="str">
        <f t="shared" si="6"/>
        <v/>
      </c>
      <c r="BO25" s="193" t="str">
        <f t="shared" si="7"/>
        <v/>
      </c>
      <c r="BP25" s="213" t="str">
        <f t="shared" si="8"/>
        <v/>
      </c>
      <c r="BQ25" s="213" t="str">
        <f>IF(COUNTIF(BN25:BP25,"Z")&gt;0,調査票２!$G$57,"")</f>
        <v/>
      </c>
      <c r="BR25" s="193" t="str">
        <f t="shared" si="9"/>
        <v/>
      </c>
      <c r="BS25" s="192" t="str" cm="1">
        <f t="array" ref="BS25">IF(BR25&lt;&gt;"",INDEX($CI$6:$CI$9,MATCH(M25,$CJ$6:$CJ$9,0),0),"")</f>
        <v/>
      </c>
      <c r="BT25" s="191" t="str">
        <f t="shared" si="10"/>
        <v/>
      </c>
      <c r="BU25" s="198" t="str">
        <f>IF(BT25="Z9",調査票２!$Q$59,"")</f>
        <v/>
      </c>
      <c r="BV25" s="193" t="str">
        <f t="shared" si="11"/>
        <v/>
      </c>
      <c r="BW25" s="193" t="str">
        <f t="shared" si="12"/>
        <v/>
      </c>
      <c r="BX25" s="193" t="str">
        <f t="shared" si="13"/>
        <v/>
      </c>
      <c r="BY25" s="192" t="str">
        <f t="shared" si="14"/>
        <v/>
      </c>
      <c r="BZ25" s="191" t="str">
        <f t="shared" si="15"/>
        <v/>
      </c>
      <c r="CA25" s="193" t="str">
        <f t="shared" si="16"/>
        <v/>
      </c>
      <c r="CB25" s="193" t="str">
        <f t="shared" si="17"/>
        <v/>
      </c>
      <c r="CC25" s="193" t="str">
        <f>IF(COUNTIF(BZ25:CB25,"Z")&gt;0,調査票２!$S$57,"")</f>
        <v/>
      </c>
      <c r="CD25" s="192" t="str">
        <f t="shared" si="18"/>
        <v/>
      </c>
      <c r="CE25" s="247" t="str">
        <f t="shared" si="19"/>
        <v/>
      </c>
      <c r="CF25" s="242" t="str">
        <f>IF(CE25=98,調査票２!$Z$57,"")</f>
        <v/>
      </c>
      <c r="CG25" s="242" t="str">
        <f t="shared" si="20"/>
        <v/>
      </c>
      <c r="CH25" s="236" t="str">
        <f t="shared" si="21"/>
        <v/>
      </c>
    </row>
    <row r="26" spans="1:86" s="7" customFormat="1" ht="43.5" customHeight="1">
      <c r="A26" s="202">
        <f t="shared" si="24"/>
        <v>34</v>
      </c>
      <c r="B26" s="138"/>
      <c r="C26" s="611"/>
      <c r="D26" s="549"/>
      <c r="E26" s="550" t="str">
        <f t="shared" si="23"/>
        <v>市、町、村</v>
      </c>
      <c r="F26" s="589"/>
      <c r="G26" s="554" t="s">
        <v>351</v>
      </c>
      <c r="H26" s="613" t="s">
        <v>8</v>
      </c>
      <c r="I26" s="148"/>
      <c r="J26" s="149"/>
      <c r="K26" s="150"/>
      <c r="L26" s="589"/>
      <c r="M26" s="554" t="s">
        <v>351</v>
      </c>
      <c r="N26" s="613" t="s">
        <v>8</v>
      </c>
      <c r="O26" s="545"/>
      <c r="P26" s="151"/>
      <c r="Q26" s="152"/>
      <c r="R26" s="614"/>
      <c r="S26" s="615"/>
      <c r="T26" s="532"/>
      <c r="U26" s="149"/>
      <c r="V26" s="150"/>
      <c r="W26" s="153"/>
      <c r="X26" s="153"/>
      <c r="Y26" s="472"/>
      <c r="Z26" s="477"/>
      <c r="AA26" s="478"/>
      <c r="BI26" s="191" t="str">
        <f t="shared" si="3"/>
        <v/>
      </c>
      <c r="BJ26" s="212" t="str">
        <f t="shared" si="4"/>
        <v/>
      </c>
      <c r="BK26" s="621" t="str">
        <f t="shared" si="5"/>
        <v/>
      </c>
      <c r="BL26" s="213" t="str">
        <f t="shared" si="0"/>
        <v/>
      </c>
      <c r="BM26" s="192" t="str">
        <f t="shared" si="1"/>
        <v/>
      </c>
      <c r="BN26" s="191" t="str">
        <f t="shared" si="6"/>
        <v/>
      </c>
      <c r="BO26" s="193" t="str">
        <f t="shared" si="7"/>
        <v/>
      </c>
      <c r="BP26" s="213" t="str">
        <f t="shared" si="8"/>
        <v/>
      </c>
      <c r="BQ26" s="213" t="str">
        <f>IF(COUNTIF(BN26:BP26,"Z")&gt;0,調査票２!$G$57,"")</f>
        <v/>
      </c>
      <c r="BR26" s="193" t="str">
        <f t="shared" si="9"/>
        <v/>
      </c>
      <c r="BS26" s="192" t="str" cm="1">
        <f t="array" ref="BS26">IF(BR26&lt;&gt;"",INDEX($CI$6:$CI$9,MATCH(M26,$CJ$6:$CJ$9,0),0),"")</f>
        <v/>
      </c>
      <c r="BT26" s="191" t="str">
        <f t="shared" si="10"/>
        <v/>
      </c>
      <c r="BU26" s="198" t="str">
        <f>IF(BT26="Z9",調査票２!$Q$59,"")</f>
        <v/>
      </c>
      <c r="BV26" s="193" t="str">
        <f t="shared" si="11"/>
        <v/>
      </c>
      <c r="BW26" s="193" t="str">
        <f t="shared" si="12"/>
        <v/>
      </c>
      <c r="BX26" s="193" t="str">
        <f t="shared" si="13"/>
        <v/>
      </c>
      <c r="BY26" s="192" t="str">
        <f t="shared" si="14"/>
        <v/>
      </c>
      <c r="BZ26" s="191" t="str">
        <f t="shared" si="15"/>
        <v/>
      </c>
      <c r="CA26" s="193" t="str">
        <f t="shared" si="16"/>
        <v/>
      </c>
      <c r="CB26" s="193" t="str">
        <f t="shared" si="17"/>
        <v/>
      </c>
      <c r="CC26" s="193" t="str">
        <f>IF(COUNTIF(BZ26:CB26,"Z")&gt;0,調査票２!$S$57,"")</f>
        <v/>
      </c>
      <c r="CD26" s="192" t="str">
        <f t="shared" si="18"/>
        <v/>
      </c>
      <c r="CE26" s="247" t="str">
        <f t="shared" si="19"/>
        <v/>
      </c>
      <c r="CF26" s="242" t="str">
        <f>IF(CE26=98,調査票２!$Z$57,"")</f>
        <v/>
      </c>
      <c r="CG26" s="242" t="str">
        <f t="shared" si="20"/>
        <v/>
      </c>
      <c r="CH26" s="236" t="str">
        <f t="shared" si="21"/>
        <v/>
      </c>
    </row>
    <row r="27" spans="1:86" s="7" customFormat="1" ht="43.5" customHeight="1">
      <c r="A27" s="202">
        <f t="shared" si="24"/>
        <v>35</v>
      </c>
      <c r="B27" s="138"/>
      <c r="C27" s="611"/>
      <c r="D27" s="549"/>
      <c r="E27" s="550" t="str">
        <f t="shared" si="23"/>
        <v>市、町、村</v>
      </c>
      <c r="F27" s="589"/>
      <c r="G27" s="554" t="s">
        <v>351</v>
      </c>
      <c r="H27" s="613" t="s">
        <v>8</v>
      </c>
      <c r="I27" s="148"/>
      <c r="J27" s="149"/>
      <c r="K27" s="150"/>
      <c r="L27" s="589"/>
      <c r="M27" s="554" t="s">
        <v>351</v>
      </c>
      <c r="N27" s="613" t="s">
        <v>8</v>
      </c>
      <c r="O27" s="545"/>
      <c r="P27" s="151"/>
      <c r="Q27" s="152"/>
      <c r="R27" s="614"/>
      <c r="S27" s="615"/>
      <c r="T27" s="532"/>
      <c r="U27" s="149"/>
      <c r="V27" s="150"/>
      <c r="W27" s="153"/>
      <c r="X27" s="153"/>
      <c r="Y27" s="472"/>
      <c r="Z27" s="477"/>
      <c r="AA27" s="478"/>
      <c r="BI27" s="191" t="str">
        <f t="shared" si="3"/>
        <v/>
      </c>
      <c r="BJ27" s="212" t="str">
        <f t="shared" si="4"/>
        <v/>
      </c>
      <c r="BK27" s="621" t="str">
        <f t="shared" si="5"/>
        <v/>
      </c>
      <c r="BL27" s="213" t="str">
        <f t="shared" si="0"/>
        <v/>
      </c>
      <c r="BM27" s="192" t="str">
        <f t="shared" si="1"/>
        <v/>
      </c>
      <c r="BN27" s="191" t="str">
        <f t="shared" si="6"/>
        <v/>
      </c>
      <c r="BO27" s="193" t="str">
        <f t="shared" si="7"/>
        <v/>
      </c>
      <c r="BP27" s="213" t="str">
        <f t="shared" si="8"/>
        <v/>
      </c>
      <c r="BQ27" s="213" t="str">
        <f>IF(COUNTIF(BN27:BP27,"Z")&gt;0,調査票２!$G$57,"")</f>
        <v/>
      </c>
      <c r="BR27" s="193" t="str">
        <f t="shared" si="9"/>
        <v/>
      </c>
      <c r="BS27" s="192" t="str" cm="1">
        <f t="array" ref="BS27">IF(BR27&lt;&gt;"",INDEX($CI$6:$CI$9,MATCH(M27,$CJ$6:$CJ$9,0),0),"")</f>
        <v/>
      </c>
      <c r="BT27" s="191" t="str">
        <f t="shared" si="10"/>
        <v/>
      </c>
      <c r="BU27" s="198" t="str">
        <f>IF(BT27="Z9",調査票２!$Q$59,"")</f>
        <v/>
      </c>
      <c r="BV27" s="193" t="str">
        <f t="shared" si="11"/>
        <v/>
      </c>
      <c r="BW27" s="193" t="str">
        <f t="shared" si="12"/>
        <v/>
      </c>
      <c r="BX27" s="193" t="str">
        <f t="shared" si="13"/>
        <v/>
      </c>
      <c r="BY27" s="192" t="str">
        <f t="shared" si="14"/>
        <v/>
      </c>
      <c r="BZ27" s="191" t="str">
        <f t="shared" si="15"/>
        <v/>
      </c>
      <c r="CA27" s="193" t="str">
        <f t="shared" si="16"/>
        <v/>
      </c>
      <c r="CB27" s="193" t="str">
        <f t="shared" si="17"/>
        <v/>
      </c>
      <c r="CC27" s="193" t="str">
        <f>IF(COUNTIF(BZ27:CB27,"Z")&gt;0,調査票２!$S$57,"")</f>
        <v/>
      </c>
      <c r="CD27" s="192" t="str">
        <f t="shared" si="18"/>
        <v/>
      </c>
      <c r="CE27" s="247" t="str">
        <f t="shared" si="19"/>
        <v/>
      </c>
      <c r="CF27" s="242" t="str">
        <f>IF(CE27=98,調査票２!$Z$57,"")</f>
        <v/>
      </c>
      <c r="CG27" s="242" t="str">
        <f t="shared" si="20"/>
        <v/>
      </c>
      <c r="CH27" s="236" t="str">
        <f t="shared" si="21"/>
        <v/>
      </c>
    </row>
    <row r="28" spans="1:86" s="7" customFormat="1" ht="43.5" customHeight="1">
      <c r="A28" s="202">
        <f t="shared" si="24"/>
        <v>36</v>
      </c>
      <c r="B28" s="138"/>
      <c r="C28" s="611"/>
      <c r="D28" s="549"/>
      <c r="E28" s="550" t="str">
        <f t="shared" si="23"/>
        <v>市、町、村</v>
      </c>
      <c r="F28" s="589"/>
      <c r="G28" s="554" t="s">
        <v>351</v>
      </c>
      <c r="H28" s="613" t="s">
        <v>8</v>
      </c>
      <c r="I28" s="148"/>
      <c r="J28" s="149"/>
      <c r="K28" s="150"/>
      <c r="L28" s="589"/>
      <c r="M28" s="554" t="s">
        <v>351</v>
      </c>
      <c r="N28" s="613" t="s">
        <v>8</v>
      </c>
      <c r="O28" s="545"/>
      <c r="P28" s="151"/>
      <c r="Q28" s="152"/>
      <c r="R28" s="614"/>
      <c r="S28" s="615"/>
      <c r="T28" s="532"/>
      <c r="U28" s="149"/>
      <c r="V28" s="150"/>
      <c r="W28" s="153"/>
      <c r="X28" s="153"/>
      <c r="Y28" s="472"/>
      <c r="Z28" s="477"/>
      <c r="AA28" s="478"/>
      <c r="BI28" s="191" t="str">
        <f t="shared" si="3"/>
        <v/>
      </c>
      <c r="BJ28" s="212" t="str">
        <f t="shared" si="4"/>
        <v/>
      </c>
      <c r="BK28" s="621" t="str">
        <f t="shared" si="5"/>
        <v/>
      </c>
      <c r="BL28" s="213" t="str">
        <f t="shared" si="0"/>
        <v/>
      </c>
      <c r="BM28" s="192" t="str">
        <f t="shared" si="1"/>
        <v/>
      </c>
      <c r="BN28" s="191" t="str">
        <f t="shared" si="6"/>
        <v/>
      </c>
      <c r="BO28" s="193" t="str">
        <f t="shared" si="7"/>
        <v/>
      </c>
      <c r="BP28" s="213" t="str">
        <f t="shared" si="8"/>
        <v/>
      </c>
      <c r="BQ28" s="213" t="str">
        <f>IF(COUNTIF(BN28:BP28,"Z")&gt;0,調査票２!$G$57,"")</f>
        <v/>
      </c>
      <c r="BR28" s="193" t="str">
        <f t="shared" si="9"/>
        <v/>
      </c>
      <c r="BS28" s="192" t="str" cm="1">
        <f t="array" ref="BS28">IF(BR28&lt;&gt;"",INDEX($CI$6:$CI$9,MATCH(M28,$CJ$6:$CJ$9,0),0),"")</f>
        <v/>
      </c>
      <c r="BT28" s="191" t="str">
        <f t="shared" si="10"/>
        <v/>
      </c>
      <c r="BU28" s="198" t="str">
        <f>IF(BT28="Z9",調査票２!$Q$59,"")</f>
        <v/>
      </c>
      <c r="BV28" s="193" t="str">
        <f t="shared" si="11"/>
        <v/>
      </c>
      <c r="BW28" s="193" t="str">
        <f t="shared" si="12"/>
        <v/>
      </c>
      <c r="BX28" s="193" t="str">
        <f t="shared" si="13"/>
        <v/>
      </c>
      <c r="BY28" s="192" t="str">
        <f t="shared" si="14"/>
        <v/>
      </c>
      <c r="BZ28" s="191" t="str">
        <f t="shared" si="15"/>
        <v/>
      </c>
      <c r="CA28" s="193" t="str">
        <f t="shared" si="16"/>
        <v/>
      </c>
      <c r="CB28" s="193" t="str">
        <f t="shared" si="17"/>
        <v/>
      </c>
      <c r="CC28" s="193" t="str">
        <f>IF(COUNTIF(BZ28:CB28,"Z")&gt;0,調査票２!$S$57,"")</f>
        <v/>
      </c>
      <c r="CD28" s="192" t="str">
        <f t="shared" si="18"/>
        <v/>
      </c>
      <c r="CE28" s="247" t="str">
        <f t="shared" si="19"/>
        <v/>
      </c>
      <c r="CF28" s="242" t="str">
        <f>IF(CE28=98,調査票２!$Z$57,"")</f>
        <v/>
      </c>
      <c r="CG28" s="242" t="str">
        <f t="shared" si="20"/>
        <v/>
      </c>
      <c r="CH28" s="236" t="str">
        <f t="shared" si="21"/>
        <v/>
      </c>
    </row>
    <row r="29" spans="1:86" s="7" customFormat="1" ht="43.5" customHeight="1">
      <c r="A29" s="202">
        <f t="shared" si="24"/>
        <v>37</v>
      </c>
      <c r="B29" s="138"/>
      <c r="C29" s="611"/>
      <c r="D29" s="549"/>
      <c r="E29" s="550" t="str">
        <f t="shared" si="23"/>
        <v>市、町、村</v>
      </c>
      <c r="F29" s="589"/>
      <c r="G29" s="554" t="s">
        <v>351</v>
      </c>
      <c r="H29" s="613" t="s">
        <v>8</v>
      </c>
      <c r="I29" s="148"/>
      <c r="J29" s="149"/>
      <c r="K29" s="150"/>
      <c r="L29" s="589"/>
      <c r="M29" s="554" t="s">
        <v>351</v>
      </c>
      <c r="N29" s="613" t="s">
        <v>8</v>
      </c>
      <c r="O29" s="545"/>
      <c r="P29" s="151"/>
      <c r="Q29" s="152"/>
      <c r="R29" s="614"/>
      <c r="S29" s="615"/>
      <c r="T29" s="532"/>
      <c r="U29" s="149"/>
      <c r="V29" s="150"/>
      <c r="W29" s="153"/>
      <c r="X29" s="153"/>
      <c r="Y29" s="472"/>
      <c r="Z29" s="477"/>
      <c r="AA29" s="478"/>
      <c r="BI29" s="191" t="str">
        <f t="shared" si="3"/>
        <v/>
      </c>
      <c r="BJ29" s="212" t="str">
        <f t="shared" si="4"/>
        <v/>
      </c>
      <c r="BK29" s="621" t="str">
        <f t="shared" si="5"/>
        <v/>
      </c>
      <c r="BL29" s="213" t="str">
        <f t="shared" si="0"/>
        <v/>
      </c>
      <c r="BM29" s="192" t="str">
        <f t="shared" si="1"/>
        <v/>
      </c>
      <c r="BN29" s="191" t="str">
        <f t="shared" si="6"/>
        <v/>
      </c>
      <c r="BO29" s="193" t="str">
        <f t="shared" si="7"/>
        <v/>
      </c>
      <c r="BP29" s="213" t="str">
        <f t="shared" si="8"/>
        <v/>
      </c>
      <c r="BQ29" s="213" t="str">
        <f>IF(COUNTIF(BN29:BP29,"Z")&gt;0,調査票２!$G$57,"")</f>
        <v/>
      </c>
      <c r="BR29" s="193" t="str">
        <f t="shared" si="9"/>
        <v/>
      </c>
      <c r="BS29" s="192" t="str" cm="1">
        <f t="array" ref="BS29">IF(BR29&lt;&gt;"",INDEX($CI$6:$CI$9,MATCH(M29,$CJ$6:$CJ$9,0),0),"")</f>
        <v/>
      </c>
      <c r="BT29" s="191" t="str">
        <f t="shared" si="10"/>
        <v/>
      </c>
      <c r="BU29" s="198" t="str">
        <f>IF(BT29="Z9",調査票２!$Q$59,"")</f>
        <v/>
      </c>
      <c r="BV29" s="193" t="str">
        <f t="shared" si="11"/>
        <v/>
      </c>
      <c r="BW29" s="193" t="str">
        <f t="shared" si="12"/>
        <v/>
      </c>
      <c r="BX29" s="193" t="str">
        <f t="shared" si="13"/>
        <v/>
      </c>
      <c r="BY29" s="192" t="str">
        <f t="shared" si="14"/>
        <v/>
      </c>
      <c r="BZ29" s="191" t="str">
        <f t="shared" si="15"/>
        <v/>
      </c>
      <c r="CA29" s="193" t="str">
        <f t="shared" si="16"/>
        <v/>
      </c>
      <c r="CB29" s="193" t="str">
        <f t="shared" si="17"/>
        <v/>
      </c>
      <c r="CC29" s="193" t="str">
        <f>IF(COUNTIF(BZ29:CB29,"Z")&gt;0,調査票２!$S$57,"")</f>
        <v/>
      </c>
      <c r="CD29" s="192" t="str">
        <f t="shared" si="18"/>
        <v/>
      </c>
      <c r="CE29" s="247" t="str">
        <f t="shared" si="19"/>
        <v/>
      </c>
      <c r="CF29" s="242" t="str">
        <f>IF(CE29=98,調査票２!$Z$57,"")</f>
        <v/>
      </c>
      <c r="CG29" s="242" t="str">
        <f t="shared" si="20"/>
        <v/>
      </c>
      <c r="CH29" s="236" t="str">
        <f t="shared" si="21"/>
        <v/>
      </c>
    </row>
    <row r="30" spans="1:86" s="7" customFormat="1" ht="43.5" customHeight="1">
      <c r="A30" s="202">
        <f t="shared" si="24"/>
        <v>38</v>
      </c>
      <c r="B30" s="138"/>
      <c r="C30" s="611"/>
      <c r="D30" s="549"/>
      <c r="E30" s="550" t="str">
        <f t="shared" si="23"/>
        <v>市、町、村</v>
      </c>
      <c r="F30" s="589"/>
      <c r="G30" s="554" t="s">
        <v>351</v>
      </c>
      <c r="H30" s="613" t="s">
        <v>8</v>
      </c>
      <c r="I30" s="148"/>
      <c r="J30" s="149"/>
      <c r="K30" s="150"/>
      <c r="L30" s="589"/>
      <c r="M30" s="554" t="s">
        <v>351</v>
      </c>
      <c r="N30" s="613" t="s">
        <v>8</v>
      </c>
      <c r="O30" s="545"/>
      <c r="P30" s="151"/>
      <c r="Q30" s="152"/>
      <c r="R30" s="614"/>
      <c r="S30" s="615"/>
      <c r="T30" s="532"/>
      <c r="U30" s="149"/>
      <c r="V30" s="150"/>
      <c r="W30" s="153"/>
      <c r="X30" s="153"/>
      <c r="Y30" s="472"/>
      <c r="Z30" s="477"/>
      <c r="AA30" s="478"/>
      <c r="BI30" s="191" t="str">
        <f t="shared" si="3"/>
        <v/>
      </c>
      <c r="BJ30" s="212" t="str">
        <f t="shared" si="4"/>
        <v/>
      </c>
      <c r="BK30" s="621" t="str">
        <f t="shared" si="5"/>
        <v/>
      </c>
      <c r="BL30" s="213" t="str">
        <f t="shared" si="0"/>
        <v/>
      </c>
      <c r="BM30" s="192" t="str">
        <f t="shared" si="1"/>
        <v/>
      </c>
      <c r="BN30" s="191" t="str">
        <f t="shared" si="6"/>
        <v/>
      </c>
      <c r="BO30" s="193" t="str">
        <f t="shared" si="7"/>
        <v/>
      </c>
      <c r="BP30" s="213" t="str">
        <f t="shared" si="8"/>
        <v/>
      </c>
      <c r="BQ30" s="213" t="str">
        <f>IF(COUNTIF(BN30:BP30,"Z")&gt;0,調査票２!$G$57,"")</f>
        <v/>
      </c>
      <c r="BR30" s="193" t="str">
        <f t="shared" si="9"/>
        <v/>
      </c>
      <c r="BS30" s="192" t="str" cm="1">
        <f t="array" ref="BS30">IF(BR30&lt;&gt;"",INDEX($CI$6:$CI$9,MATCH(M30,$CJ$6:$CJ$9,0),0),"")</f>
        <v/>
      </c>
      <c r="BT30" s="191" t="str">
        <f t="shared" si="10"/>
        <v/>
      </c>
      <c r="BU30" s="198" t="str">
        <f>IF(BT30="Z9",調査票２!$Q$59,"")</f>
        <v/>
      </c>
      <c r="BV30" s="193" t="str">
        <f t="shared" si="11"/>
        <v/>
      </c>
      <c r="BW30" s="193" t="str">
        <f t="shared" si="12"/>
        <v/>
      </c>
      <c r="BX30" s="193" t="str">
        <f t="shared" si="13"/>
        <v/>
      </c>
      <c r="BY30" s="192" t="str">
        <f t="shared" si="14"/>
        <v/>
      </c>
      <c r="BZ30" s="191" t="str">
        <f t="shared" si="15"/>
        <v/>
      </c>
      <c r="CA30" s="193" t="str">
        <f t="shared" si="16"/>
        <v/>
      </c>
      <c r="CB30" s="193" t="str">
        <f t="shared" si="17"/>
        <v/>
      </c>
      <c r="CC30" s="193" t="str">
        <f>IF(COUNTIF(BZ30:CB30,"Z")&gt;0,調査票２!$S$57,"")</f>
        <v/>
      </c>
      <c r="CD30" s="192" t="str">
        <f t="shared" si="18"/>
        <v/>
      </c>
      <c r="CE30" s="247" t="str">
        <f t="shared" si="19"/>
        <v/>
      </c>
      <c r="CF30" s="242" t="str">
        <f>IF(CE30=98,調査票２!$Z$57,"")</f>
        <v/>
      </c>
      <c r="CG30" s="242" t="str">
        <f t="shared" si="20"/>
        <v/>
      </c>
      <c r="CH30" s="236" t="str">
        <f t="shared" si="21"/>
        <v/>
      </c>
    </row>
    <row r="31" spans="1:86" s="7" customFormat="1" ht="43.5" customHeight="1">
      <c r="A31" s="202">
        <f t="shared" si="24"/>
        <v>39</v>
      </c>
      <c r="B31" s="138"/>
      <c r="C31" s="611"/>
      <c r="D31" s="549"/>
      <c r="E31" s="550" t="str">
        <f t="shared" si="23"/>
        <v>市、町、村</v>
      </c>
      <c r="F31" s="589"/>
      <c r="G31" s="554" t="s">
        <v>351</v>
      </c>
      <c r="H31" s="613" t="s">
        <v>8</v>
      </c>
      <c r="I31" s="148"/>
      <c r="J31" s="149"/>
      <c r="K31" s="150"/>
      <c r="L31" s="589"/>
      <c r="M31" s="554" t="s">
        <v>351</v>
      </c>
      <c r="N31" s="613" t="s">
        <v>8</v>
      </c>
      <c r="O31" s="545"/>
      <c r="P31" s="151"/>
      <c r="Q31" s="152"/>
      <c r="R31" s="614"/>
      <c r="S31" s="615"/>
      <c r="T31" s="532"/>
      <c r="U31" s="149"/>
      <c r="V31" s="150"/>
      <c r="W31" s="153"/>
      <c r="X31" s="153"/>
      <c r="Y31" s="472"/>
      <c r="Z31" s="477"/>
      <c r="AA31" s="478"/>
      <c r="BI31" s="191" t="str">
        <f t="shared" si="3"/>
        <v/>
      </c>
      <c r="BJ31" s="212" t="str">
        <f t="shared" si="4"/>
        <v/>
      </c>
      <c r="BK31" s="621" t="str">
        <f t="shared" si="5"/>
        <v/>
      </c>
      <c r="BL31" s="213" t="str">
        <f t="shared" si="0"/>
        <v/>
      </c>
      <c r="BM31" s="192" t="str">
        <f t="shared" si="1"/>
        <v/>
      </c>
      <c r="BN31" s="191" t="str">
        <f t="shared" si="6"/>
        <v/>
      </c>
      <c r="BO31" s="193" t="str">
        <f t="shared" si="7"/>
        <v/>
      </c>
      <c r="BP31" s="213" t="str">
        <f t="shared" si="8"/>
        <v/>
      </c>
      <c r="BQ31" s="213" t="str">
        <f>IF(COUNTIF(BN31:BP31,"Z")&gt;0,調査票２!$G$57,"")</f>
        <v/>
      </c>
      <c r="BR31" s="193" t="str">
        <f t="shared" si="9"/>
        <v/>
      </c>
      <c r="BS31" s="192" t="str" cm="1">
        <f t="array" ref="BS31">IF(BR31&lt;&gt;"",INDEX($CI$6:$CI$9,MATCH(M31,$CJ$6:$CJ$9,0),0),"")</f>
        <v/>
      </c>
      <c r="BT31" s="191" t="str">
        <f t="shared" si="10"/>
        <v/>
      </c>
      <c r="BU31" s="198" t="str">
        <f>IF(BT31="Z9",調査票２!$Q$59,"")</f>
        <v/>
      </c>
      <c r="BV31" s="193" t="str">
        <f t="shared" si="11"/>
        <v/>
      </c>
      <c r="BW31" s="193" t="str">
        <f t="shared" si="12"/>
        <v/>
      </c>
      <c r="BX31" s="193" t="str">
        <f t="shared" si="13"/>
        <v/>
      </c>
      <c r="BY31" s="192" t="str">
        <f t="shared" si="14"/>
        <v/>
      </c>
      <c r="BZ31" s="191" t="str">
        <f t="shared" si="15"/>
        <v/>
      </c>
      <c r="CA31" s="193" t="str">
        <f t="shared" si="16"/>
        <v/>
      </c>
      <c r="CB31" s="193" t="str">
        <f t="shared" si="17"/>
        <v/>
      </c>
      <c r="CC31" s="193" t="str">
        <f>IF(COUNTIF(BZ31:CB31,"Z")&gt;0,調査票２!$S$57,"")</f>
        <v/>
      </c>
      <c r="CD31" s="192" t="str">
        <f t="shared" si="18"/>
        <v/>
      </c>
      <c r="CE31" s="247" t="str">
        <f t="shared" si="19"/>
        <v/>
      </c>
      <c r="CF31" s="242" t="str">
        <f>IF(CE31=98,調査票２!$Z$57,"")</f>
        <v/>
      </c>
      <c r="CG31" s="242" t="str">
        <f t="shared" si="20"/>
        <v/>
      </c>
      <c r="CH31" s="236" t="str">
        <f t="shared" si="21"/>
        <v/>
      </c>
    </row>
    <row r="32" spans="1:86" s="7" customFormat="1" ht="43.5" customHeight="1" thickBot="1">
      <c r="A32" s="203">
        <f t="shared" si="24"/>
        <v>40</v>
      </c>
      <c r="B32" s="164"/>
      <c r="C32" s="612"/>
      <c r="D32" s="551"/>
      <c r="E32" s="552" t="str">
        <f t="shared" si="23"/>
        <v>市、町、村</v>
      </c>
      <c r="F32" s="591"/>
      <c r="G32" s="555" t="s">
        <v>351</v>
      </c>
      <c r="H32" s="613" t="s">
        <v>8</v>
      </c>
      <c r="I32" s="156"/>
      <c r="J32" s="157"/>
      <c r="K32" s="158"/>
      <c r="L32" s="590"/>
      <c r="M32" s="555" t="s">
        <v>351</v>
      </c>
      <c r="N32" s="613" t="s">
        <v>8</v>
      </c>
      <c r="O32" s="159"/>
      <c r="P32" s="160"/>
      <c r="Q32" s="161"/>
      <c r="R32" s="616"/>
      <c r="S32" s="617"/>
      <c r="T32" s="529"/>
      <c r="U32" s="157"/>
      <c r="V32" s="158"/>
      <c r="W32" s="162"/>
      <c r="X32" s="162"/>
      <c r="Y32" s="473"/>
      <c r="Z32" s="479"/>
      <c r="AA32" s="480"/>
      <c r="BI32" s="194" t="str">
        <f t="shared" si="3"/>
        <v/>
      </c>
      <c r="BJ32" s="214" t="str">
        <f t="shared" si="4"/>
        <v/>
      </c>
      <c r="BK32" s="622" t="str">
        <f t="shared" si="5"/>
        <v/>
      </c>
      <c r="BL32" s="215" t="str">
        <f t="shared" si="0"/>
        <v/>
      </c>
      <c r="BM32" s="195" t="str">
        <f t="shared" si="1"/>
        <v/>
      </c>
      <c r="BN32" s="194" t="str">
        <f t="shared" si="6"/>
        <v/>
      </c>
      <c r="BO32" s="196" t="str">
        <f t="shared" si="7"/>
        <v/>
      </c>
      <c r="BP32" s="215" t="str">
        <f t="shared" si="8"/>
        <v/>
      </c>
      <c r="BQ32" s="215" t="str">
        <f>IF(COUNTIF(BN32:BP32,"Z")&gt;0,調査票２!$G$57,"")</f>
        <v/>
      </c>
      <c r="BR32" s="196" t="str">
        <f t="shared" si="9"/>
        <v/>
      </c>
      <c r="BS32" s="195" t="str" cm="1">
        <f t="array" ref="BS32">IF(BR32&lt;&gt;"",INDEX($CI$6:$CI$9,MATCH(M32,$CJ$6:$CJ$9,0),0),"")</f>
        <v/>
      </c>
      <c r="BT32" s="194" t="str">
        <f t="shared" si="10"/>
        <v/>
      </c>
      <c r="BU32" s="199" t="str">
        <f>IF(BT32="Z9",調査票２!$Q$59,"")</f>
        <v/>
      </c>
      <c r="BV32" s="196" t="str">
        <f t="shared" si="11"/>
        <v/>
      </c>
      <c r="BW32" s="196" t="str">
        <f t="shared" si="12"/>
        <v/>
      </c>
      <c r="BX32" s="196" t="str">
        <f t="shared" si="13"/>
        <v/>
      </c>
      <c r="BY32" s="195" t="str">
        <f t="shared" si="14"/>
        <v/>
      </c>
      <c r="BZ32" s="194" t="str">
        <f t="shared" si="15"/>
        <v/>
      </c>
      <c r="CA32" s="196" t="str">
        <f t="shared" si="16"/>
        <v/>
      </c>
      <c r="CB32" s="196" t="str">
        <f t="shared" si="17"/>
        <v/>
      </c>
      <c r="CC32" s="196" t="str">
        <f>IF(COUNTIF(BZ32:CB32,"Z")&gt;0,調査票２!$S$57,"")</f>
        <v/>
      </c>
      <c r="CD32" s="195" t="str">
        <f t="shared" si="18"/>
        <v/>
      </c>
      <c r="CE32" s="248" t="str">
        <f t="shared" si="19"/>
        <v/>
      </c>
      <c r="CF32" s="244" t="str">
        <f>IF(CE32=98,調査票２!$Z$57,"")</f>
        <v/>
      </c>
      <c r="CG32" s="244" t="str">
        <f t="shared" si="20"/>
        <v/>
      </c>
      <c r="CH32" s="237" t="str">
        <f t="shared" si="21"/>
        <v/>
      </c>
    </row>
    <row r="33" spans="1:19" ht="17.25" customHeight="1">
      <c r="A33" s="86" t="s">
        <v>174</v>
      </c>
      <c r="B33" s="3"/>
    </row>
    <row r="34" spans="1:19" s="7" customFormat="1" ht="11.1" customHeight="1">
      <c r="A34" s="9"/>
      <c r="G34" s="10"/>
      <c r="M34" s="10"/>
      <c r="Q34" s="11"/>
      <c r="R34" s="12"/>
      <c r="S34" s="12"/>
    </row>
    <row r="35" spans="1:19" ht="17.25" customHeight="1">
      <c r="A35" s="2"/>
    </row>
    <row r="36" spans="1:19" ht="17.25" customHeight="1"/>
  </sheetData>
  <mergeCells count="22">
    <mergeCell ref="D3:E4"/>
    <mergeCell ref="P3:S3"/>
    <mergeCell ref="Y3:AA3"/>
    <mergeCell ref="P4:S4"/>
    <mergeCell ref="Y4:AA4"/>
    <mergeCell ref="F3:G3"/>
    <mergeCell ref="A3:A5"/>
    <mergeCell ref="L3:M3"/>
    <mergeCell ref="F4:F5"/>
    <mergeCell ref="G4:G5"/>
    <mergeCell ref="W4:W5"/>
    <mergeCell ref="O3:O5"/>
    <mergeCell ref="T4:T5"/>
    <mergeCell ref="U4:U5"/>
    <mergeCell ref="V4:V5"/>
    <mergeCell ref="T3:V3"/>
    <mergeCell ref="I3:K3"/>
    <mergeCell ref="I4:I5"/>
    <mergeCell ref="J4:J5"/>
    <mergeCell ref="K4:K5"/>
    <mergeCell ref="L4:L5"/>
    <mergeCell ref="M4:M5"/>
  </mergeCells>
  <phoneticPr fontId="2"/>
  <conditionalFormatting sqref="BM6:BM32">
    <cfRule type="cellIs" dxfId="9" priority="6" operator="between">
      <formula>3</formula>
      <formula>4</formula>
    </cfRule>
  </conditionalFormatting>
  <conditionalFormatting sqref="BN6:BP32">
    <cfRule type="containsText" dxfId="8" priority="5" operator="containsText" text="Z">
      <formula>NOT(ISERROR(SEARCH("Z",BN6)))</formula>
    </cfRule>
  </conditionalFormatting>
  <conditionalFormatting sqref="BR7:BR32">
    <cfRule type="cellIs" dxfId="7" priority="7" operator="between">
      <formula>3</formula>
      <formula>4</formula>
    </cfRule>
  </conditionalFormatting>
  <conditionalFormatting sqref="BS6">
    <cfRule type="cellIs" dxfId="6" priority="4" operator="between">
      <formula>3</formula>
      <formula>4</formula>
    </cfRule>
  </conditionalFormatting>
  <conditionalFormatting sqref="BS7:BS32">
    <cfRule type="containsText" dxfId="5" priority="10" operator="containsText" text="Z9">
      <formula>NOT(ISERROR(SEARCH("Z9",BS7)))</formula>
    </cfRule>
  </conditionalFormatting>
  <conditionalFormatting sqref="BT6">
    <cfRule type="containsText" dxfId="4" priority="3" operator="containsText" text="Z9">
      <formula>NOT(ISERROR(SEARCH("Z9",BT6)))</formula>
    </cfRule>
  </conditionalFormatting>
  <conditionalFormatting sqref="BX7:BX32">
    <cfRule type="containsText" dxfId="3" priority="9" operator="containsText" text="Z">
      <formula>NOT(ISERROR(SEARCH("Z",BX7)))</formula>
    </cfRule>
  </conditionalFormatting>
  <conditionalFormatting sqref="BY6">
    <cfRule type="containsText" dxfId="2" priority="2" operator="containsText" text="Z">
      <formula>NOT(ISERROR(SEARCH("Z",BY6)))</formula>
    </cfRule>
  </conditionalFormatting>
  <conditionalFormatting sqref="CB7:CB32">
    <cfRule type="containsText" dxfId="1" priority="8" operator="containsText" text="98">
      <formula>NOT(ISERROR(SEARCH("98",CB7)))</formula>
    </cfRule>
  </conditionalFormatting>
  <conditionalFormatting sqref="CC6">
    <cfRule type="containsText" dxfId="0" priority="1" operator="containsText" text="98">
      <formula>NOT(ISERROR(SEARCH("98",CC6)))</formula>
    </cfRule>
  </conditionalFormatting>
  <dataValidations count="8">
    <dataValidation imeMode="hiragana" allowBlank="1" showInputMessage="1" showErrorMessage="1" sqref="R6:S32 B6:B32 P6:P32 Y6:AA32" xr:uid="{66F7D269-5F78-4081-B0E2-FE47D31AE866}"/>
    <dataValidation imeMode="off" allowBlank="1" showInputMessage="1" showErrorMessage="1" sqref="L6:L32 F6:F32 C6:C32 N6:N32 H6:H32 Q6:Q32" xr:uid="{094D4C89-52D0-493E-811F-3F3F119EB202}"/>
    <dataValidation type="list" imeMode="off" allowBlank="1" showInputMessage="1" showErrorMessage="1" sqref="O6:O32" xr:uid="{E4739D35-88D7-444A-B7CC-D531DD7C2CBD}">
      <formula1>"Q1,V1,V2,W1,Z1,S1,T1,U1,X1,R1,R5,R6,Z9"</formula1>
    </dataValidation>
    <dataValidation type="list" imeMode="off" allowBlank="1" showInputMessage="1" showErrorMessage="1" sqref="X6:X32" xr:uid="{64D89CED-6412-423A-A75A-40A8C8CFC74D}">
      <formula1>"10,20,30,41,42,43,50,52,60,70,80,81,90,91,92,98"</formula1>
    </dataValidation>
    <dataValidation type="list" imeMode="off" allowBlank="1" showInputMessage="1" showErrorMessage="1" sqref="W6:W32" xr:uid="{399B1452-A807-40EE-B43B-6DBC48BCC608}">
      <formula1>"1,2,3"</formula1>
    </dataValidation>
    <dataValidation type="list" imeMode="off" allowBlank="1" showInputMessage="1" showErrorMessage="1" sqref="T6:V32 I6:K32" xr:uid="{F4F7F5FD-8D32-443D-91E9-60EC6D7FF34D}">
      <formula1>"A,B,C,D,E,F,G,H,I,J,K,L,M,N,O,T,U,V,W,Z"</formula1>
    </dataValidation>
    <dataValidation type="list" allowBlank="1" showInputMessage="1" showErrorMessage="1" sqref="G6:G32 M6:M32" xr:uid="{2B45EA1D-C738-4308-8D73-E48F454ECAAF}">
      <formula1>"kg、t、m³、ℓ,kg,t,m³,ℓ"</formula1>
    </dataValidation>
    <dataValidation type="list" allowBlank="1" showInputMessage="1" showErrorMessage="1" error="大分県内の工事が対象です。" sqref="D6:D32" xr:uid="{24E4D235-0C24-45C3-A2F4-8A3287A03FA4}">
      <formula1>$CJ$3:$DA$3</formula1>
    </dataValidation>
  </dataValidations>
  <printOptions horizontalCentered="1"/>
  <pageMargins left="0.19685039370078741" right="0.19685039370078741" top="0.31496062992125984" bottom="0.19685039370078741" header="0.31496062992125984" footer="0.11811023622047245"/>
  <pageSetup paperSize="8"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B639F-3A47-4D5A-9289-163B6860931F}">
  <sheetPr codeName="Sheet5">
    <pageSetUpPr fitToPage="1"/>
  </sheetPr>
  <dimension ref="B1:BV64"/>
  <sheetViews>
    <sheetView showGridLines="0" zoomScale="115" zoomScaleNormal="115" zoomScaleSheetLayoutView="100" workbookViewId="0">
      <selection activeCell="AG60" sqref="AG60"/>
    </sheetView>
  </sheetViews>
  <sheetFormatPr defaultColWidth="9" defaultRowHeight="13.5"/>
  <cols>
    <col min="1" max="1" width="1.875" style="95" customWidth="1"/>
    <col min="2" max="2" width="9" style="13"/>
    <col min="3" max="3" width="2.625" style="13" customWidth="1"/>
    <col min="4" max="4" width="25.625" style="13" customWidth="1"/>
    <col min="5" max="5" width="2.625" style="13" customWidth="1"/>
    <col min="6" max="6" width="12.75" style="13" customWidth="1"/>
    <col min="7" max="7" width="4.375" style="13" customWidth="1"/>
    <col min="8" max="8" width="2.625" style="13" customWidth="1"/>
    <col min="9" max="9" width="25.625" style="13" customWidth="1"/>
    <col min="10" max="10" width="2.625" style="13" customWidth="1"/>
    <col min="11" max="11" width="14.25" style="13" customWidth="1"/>
    <col min="12" max="12" width="9" style="13"/>
    <col min="13" max="13" width="5.375" style="13" customWidth="1"/>
    <col min="14" max="16" width="5.375" style="95" customWidth="1"/>
    <col min="17" max="17" width="2.375" style="95" customWidth="1"/>
    <col min="18" max="18" width="3" style="95" customWidth="1"/>
    <col min="19" max="20" width="3.625" style="95" customWidth="1"/>
    <col min="21" max="21" width="4.625" style="95" customWidth="1"/>
    <col min="22" max="22" width="14.625" style="95" customWidth="1"/>
    <col min="23" max="23" width="82.625" style="95" customWidth="1"/>
    <col min="24" max="24" width="3.625" style="95" customWidth="1"/>
    <col min="25" max="25" width="8.625" style="95" customWidth="1"/>
    <col min="26" max="37" width="8.625" style="13" customWidth="1"/>
    <col min="38" max="41" width="8.625" style="95" customWidth="1"/>
    <col min="42" max="16384" width="9" style="95"/>
  </cols>
  <sheetData>
    <row r="1" spans="2:40" ht="21">
      <c r="B1" s="429" t="s">
        <v>437</v>
      </c>
      <c r="R1" s="338"/>
      <c r="Z1" s="429"/>
    </row>
    <row r="2" spans="2:40" ht="15" customHeight="1"/>
    <row r="3" spans="2:40" ht="15" customHeight="1">
      <c r="R3" s="666" t="s">
        <v>668</v>
      </c>
      <c r="S3" s="339"/>
    </row>
    <row r="4" spans="2:40" ht="15" customHeight="1">
      <c r="B4" s="895" t="s">
        <v>669</v>
      </c>
      <c r="C4" s="896"/>
      <c r="D4" s="896"/>
      <c r="E4" s="896"/>
      <c r="F4" s="896"/>
      <c r="G4" s="896"/>
      <c r="H4" s="896"/>
      <c r="I4" s="896"/>
      <c r="J4" s="896"/>
      <c r="K4" s="896"/>
      <c r="L4" s="896"/>
      <c r="M4" s="896"/>
      <c r="N4" s="896"/>
      <c r="O4" s="668"/>
      <c r="P4" s="668"/>
      <c r="S4" s="95" t="s">
        <v>201</v>
      </c>
      <c r="Z4" s="430"/>
      <c r="AA4" s="430"/>
      <c r="AB4" s="430"/>
      <c r="AC4" s="430"/>
      <c r="AD4" s="430"/>
      <c r="AE4" s="430"/>
      <c r="AF4" s="430"/>
      <c r="AG4" s="430"/>
      <c r="AH4" s="430"/>
      <c r="AI4" s="430"/>
      <c r="AJ4" s="430"/>
      <c r="AK4" s="430"/>
      <c r="AL4" s="13"/>
      <c r="AM4" s="13"/>
      <c r="AN4" s="13"/>
    </row>
    <row r="5" spans="2:40" ht="15" customHeight="1">
      <c r="B5" s="896"/>
      <c r="C5" s="896"/>
      <c r="D5" s="896"/>
      <c r="E5" s="896"/>
      <c r="F5" s="896"/>
      <c r="G5" s="896"/>
      <c r="H5" s="896"/>
      <c r="I5" s="896"/>
      <c r="J5" s="896"/>
      <c r="K5" s="896"/>
      <c r="L5" s="896"/>
      <c r="M5" s="896"/>
      <c r="N5" s="896"/>
      <c r="O5" s="668"/>
      <c r="P5" s="668"/>
      <c r="S5" s="95" t="s">
        <v>202</v>
      </c>
      <c r="AL5" s="13"/>
      <c r="AM5" s="13"/>
      <c r="AN5" s="13"/>
    </row>
    <row r="6" spans="2:40" ht="15" customHeight="1">
      <c r="B6" s="896"/>
      <c r="C6" s="896"/>
      <c r="D6" s="896"/>
      <c r="E6" s="896"/>
      <c r="F6" s="896"/>
      <c r="G6" s="896"/>
      <c r="H6" s="896"/>
      <c r="I6" s="896"/>
      <c r="J6" s="896"/>
      <c r="K6" s="896"/>
      <c r="L6" s="896"/>
      <c r="M6" s="896"/>
      <c r="N6" s="896"/>
      <c r="O6" s="668"/>
      <c r="P6" s="668"/>
      <c r="S6" s="110" t="s">
        <v>203</v>
      </c>
      <c r="AL6" s="13"/>
      <c r="AM6" s="13"/>
      <c r="AN6" s="13"/>
    </row>
    <row r="7" spans="2:40" ht="15" customHeight="1">
      <c r="B7" s="896"/>
      <c r="C7" s="896"/>
      <c r="D7" s="896"/>
      <c r="E7" s="896"/>
      <c r="F7" s="896"/>
      <c r="G7" s="896"/>
      <c r="H7" s="896"/>
      <c r="I7" s="896"/>
      <c r="J7" s="896"/>
      <c r="K7" s="896"/>
      <c r="L7" s="896"/>
      <c r="M7" s="896"/>
      <c r="N7" s="896"/>
      <c r="O7" s="668"/>
      <c r="P7" s="668"/>
      <c r="U7" s="111"/>
      <c r="V7" s="111"/>
      <c r="AL7" s="13"/>
      <c r="AM7" s="13"/>
      <c r="AN7" s="13"/>
    </row>
    <row r="8" spans="2:40" ht="15" customHeight="1">
      <c r="B8" s="668"/>
      <c r="C8" s="668"/>
      <c r="D8" s="668"/>
      <c r="E8" s="668"/>
      <c r="F8" s="668"/>
      <c r="G8" s="668"/>
      <c r="H8" s="668"/>
      <c r="I8" s="668"/>
      <c r="J8" s="668"/>
      <c r="K8" s="668"/>
      <c r="L8" s="668"/>
      <c r="M8" s="668"/>
      <c r="N8" s="668"/>
      <c r="O8" s="668"/>
      <c r="P8" s="668"/>
      <c r="T8" s="95" t="s">
        <v>204</v>
      </c>
      <c r="U8" s="112" t="s">
        <v>205</v>
      </c>
      <c r="V8" s="112"/>
      <c r="AL8" s="13"/>
      <c r="AM8" s="13"/>
      <c r="AN8" s="13"/>
    </row>
    <row r="9" spans="2:40" ht="15" customHeight="1">
      <c r="B9" s="430"/>
      <c r="C9" s="430"/>
      <c r="D9" s="430"/>
      <c r="E9" s="430"/>
      <c r="F9" s="430"/>
      <c r="G9" s="430"/>
      <c r="H9" s="430"/>
      <c r="I9" s="430"/>
      <c r="J9" s="430"/>
      <c r="K9" s="430"/>
      <c r="L9" s="430"/>
      <c r="M9" s="430"/>
      <c r="N9" s="669"/>
      <c r="O9" s="669"/>
      <c r="P9"/>
      <c r="T9" s="95" t="s">
        <v>206</v>
      </c>
      <c r="U9" s="95" t="s">
        <v>207</v>
      </c>
      <c r="W9" s="113" t="s">
        <v>208</v>
      </c>
      <c r="Z9" s="430"/>
      <c r="AA9" s="430"/>
      <c r="AB9" s="430"/>
      <c r="AC9" s="430"/>
      <c r="AD9" s="430"/>
      <c r="AE9" s="430"/>
      <c r="AF9" s="430"/>
      <c r="AG9" s="430"/>
      <c r="AH9" s="430"/>
      <c r="AI9" s="430"/>
      <c r="AJ9" s="430"/>
      <c r="AK9" s="430"/>
      <c r="AL9" s="669"/>
      <c r="AM9" s="669"/>
      <c r="AN9"/>
    </row>
    <row r="10" spans="2:40" ht="15" customHeight="1">
      <c r="B10" s="897" t="s">
        <v>670</v>
      </c>
      <c r="C10" s="898"/>
      <c r="D10" s="898"/>
      <c r="E10" s="898"/>
      <c r="F10" s="898"/>
      <c r="G10" s="898"/>
      <c r="H10" s="898"/>
      <c r="I10" s="898"/>
      <c r="J10" s="898"/>
      <c r="K10" s="898"/>
      <c r="L10" s="898"/>
      <c r="M10" s="898"/>
      <c r="N10" s="898"/>
      <c r="O10" s="669"/>
      <c r="P10"/>
      <c r="S10" s="114" t="s">
        <v>209</v>
      </c>
      <c r="T10" s="95" t="s">
        <v>210</v>
      </c>
      <c r="U10" s="95" t="s">
        <v>211</v>
      </c>
      <c r="W10" s="112" t="s">
        <v>212</v>
      </c>
      <c r="Z10" s="669"/>
      <c r="AA10" s="669"/>
      <c r="AB10" s="669"/>
      <c r="AC10" s="669"/>
      <c r="AD10" s="669"/>
      <c r="AE10" s="669"/>
      <c r="AF10" s="669"/>
      <c r="AG10" s="669"/>
      <c r="AH10" s="669"/>
      <c r="AI10" s="669"/>
      <c r="AJ10" s="669"/>
      <c r="AK10" s="669"/>
      <c r="AL10" s="669"/>
      <c r="AM10" s="669"/>
      <c r="AN10"/>
    </row>
    <row r="11" spans="2:40" ht="15" customHeight="1">
      <c r="B11" s="898"/>
      <c r="C11" s="898"/>
      <c r="D11" s="898"/>
      <c r="E11" s="898"/>
      <c r="F11" s="898"/>
      <c r="G11" s="898"/>
      <c r="H11" s="898"/>
      <c r="I11" s="898"/>
      <c r="J11" s="898"/>
      <c r="K11" s="898"/>
      <c r="L11" s="898"/>
      <c r="M11" s="898"/>
      <c r="N11" s="898"/>
      <c r="O11" s="667"/>
      <c r="P11" s="667"/>
      <c r="T11" s="95" t="s">
        <v>206</v>
      </c>
      <c r="Z11" s="678"/>
      <c r="AA11" s="667"/>
      <c r="AB11" s="667"/>
      <c r="AC11" s="667"/>
      <c r="AD11" s="667"/>
      <c r="AE11" s="667"/>
      <c r="AF11" s="667"/>
      <c r="AG11" s="667"/>
      <c r="AH11" s="667"/>
      <c r="AI11" s="667"/>
      <c r="AJ11" s="667"/>
      <c r="AK11" s="667"/>
      <c r="AL11" s="667"/>
      <c r="AM11" s="667"/>
      <c r="AN11" s="667"/>
    </row>
    <row r="12" spans="2:40" ht="15" customHeight="1">
      <c r="B12" s="898"/>
      <c r="C12" s="898"/>
      <c r="D12" s="898"/>
      <c r="E12" s="898"/>
      <c r="F12" s="898"/>
      <c r="G12" s="898"/>
      <c r="H12" s="898"/>
      <c r="I12" s="898"/>
      <c r="J12" s="898"/>
      <c r="K12" s="898"/>
      <c r="L12" s="898"/>
      <c r="M12" s="898"/>
      <c r="N12" s="898"/>
      <c r="O12" s="667"/>
      <c r="P12" s="667"/>
      <c r="T12" s="95" t="s">
        <v>213</v>
      </c>
      <c r="U12" s="119" t="s">
        <v>214</v>
      </c>
      <c r="V12" s="119"/>
      <c r="W12" s="119" t="s">
        <v>215</v>
      </c>
      <c r="Z12" s="667"/>
      <c r="AA12" s="667"/>
      <c r="AB12" s="667"/>
      <c r="AC12" s="667"/>
      <c r="AD12" s="667"/>
      <c r="AE12" s="667"/>
      <c r="AF12" s="667"/>
      <c r="AG12" s="667"/>
      <c r="AH12" s="667"/>
      <c r="AI12" s="667"/>
      <c r="AJ12" s="667"/>
      <c r="AK12" s="667"/>
      <c r="AL12" s="667"/>
      <c r="AM12" s="667"/>
      <c r="AN12" s="667"/>
    </row>
    <row r="13" spans="2:40" ht="15" customHeight="1">
      <c r="B13" s="898"/>
      <c r="C13" s="898"/>
      <c r="D13" s="898"/>
      <c r="E13" s="898"/>
      <c r="F13" s="898"/>
      <c r="G13" s="898"/>
      <c r="H13" s="898"/>
      <c r="I13" s="898"/>
      <c r="J13" s="898"/>
      <c r="K13" s="898"/>
      <c r="L13" s="898"/>
      <c r="M13" s="898"/>
      <c r="N13" s="898"/>
      <c r="O13" s="667"/>
      <c r="P13" s="667"/>
      <c r="R13" s="115"/>
      <c r="U13" s="119" t="s">
        <v>216</v>
      </c>
      <c r="V13" s="119"/>
      <c r="W13" s="120" t="s">
        <v>217</v>
      </c>
      <c r="Z13" s="667"/>
      <c r="AA13" s="667"/>
      <c r="AB13" s="667"/>
      <c r="AC13" s="667"/>
      <c r="AD13" s="667"/>
      <c r="AE13" s="667"/>
      <c r="AF13" s="667"/>
      <c r="AG13" s="667"/>
      <c r="AH13" s="667"/>
      <c r="AI13" s="667"/>
      <c r="AJ13" s="667"/>
      <c r="AK13" s="667"/>
      <c r="AL13" s="667"/>
      <c r="AM13" s="667"/>
      <c r="AN13" s="667"/>
    </row>
    <row r="14" spans="2:40" ht="15" customHeight="1">
      <c r="B14" s="898"/>
      <c r="C14" s="898"/>
      <c r="D14" s="898"/>
      <c r="E14" s="898"/>
      <c r="F14" s="898"/>
      <c r="G14" s="898"/>
      <c r="H14" s="898"/>
      <c r="I14" s="898"/>
      <c r="J14" s="898"/>
      <c r="K14" s="898"/>
      <c r="L14" s="898"/>
      <c r="M14" s="898"/>
      <c r="N14" s="898"/>
      <c r="O14" s="667"/>
      <c r="P14" s="667"/>
      <c r="R14" s="115"/>
      <c r="U14" s="119" t="s">
        <v>216</v>
      </c>
      <c r="V14" s="119"/>
      <c r="W14" s="119"/>
      <c r="Z14" s="667"/>
      <c r="AA14" s="667"/>
      <c r="AB14" s="667"/>
      <c r="AC14" s="667"/>
      <c r="AD14" s="667"/>
      <c r="AE14" s="667"/>
      <c r="AF14" s="667"/>
      <c r="AG14" s="667"/>
      <c r="AH14" s="667"/>
      <c r="AI14" s="667"/>
      <c r="AJ14" s="667"/>
      <c r="AK14" s="667"/>
      <c r="AL14" s="667"/>
      <c r="AM14" s="667"/>
      <c r="AN14" s="667"/>
    </row>
    <row r="15" spans="2:40" ht="15" customHeight="1">
      <c r="B15" s="898"/>
      <c r="C15" s="898"/>
      <c r="D15" s="898"/>
      <c r="E15" s="898"/>
      <c r="F15" s="898"/>
      <c r="G15" s="898"/>
      <c r="H15" s="898"/>
      <c r="I15" s="898"/>
      <c r="J15" s="898"/>
      <c r="K15" s="898"/>
      <c r="L15" s="898"/>
      <c r="M15" s="898"/>
      <c r="N15" s="898"/>
      <c r="O15" s="667"/>
      <c r="P15" s="667"/>
      <c r="U15" s="119" t="s">
        <v>218</v>
      </c>
      <c r="V15" s="119"/>
      <c r="W15" s="119" t="s">
        <v>219</v>
      </c>
      <c r="Z15" s="667"/>
      <c r="AA15" s="667"/>
      <c r="AB15" s="667"/>
      <c r="AC15" s="667"/>
      <c r="AD15" s="667"/>
      <c r="AE15" s="667"/>
      <c r="AF15" s="667"/>
      <c r="AG15" s="667"/>
      <c r="AH15" s="667"/>
      <c r="AI15" s="667"/>
      <c r="AJ15" s="667"/>
      <c r="AK15" s="667"/>
      <c r="AL15" s="667"/>
      <c r="AM15" s="667"/>
      <c r="AN15" s="667"/>
    </row>
    <row r="16" spans="2:40" ht="15" customHeight="1">
      <c r="B16" s="898"/>
      <c r="C16" s="898"/>
      <c r="D16" s="898"/>
      <c r="E16" s="898"/>
      <c r="F16" s="898"/>
      <c r="G16" s="898"/>
      <c r="H16" s="898"/>
      <c r="I16" s="898"/>
      <c r="J16" s="898"/>
      <c r="K16" s="898"/>
      <c r="L16" s="898"/>
      <c r="M16" s="898"/>
      <c r="N16" s="898"/>
      <c r="O16" s="667"/>
      <c r="P16" s="667"/>
      <c r="U16" s="119" t="s">
        <v>207</v>
      </c>
      <c r="V16" s="119"/>
      <c r="W16" s="120" t="s">
        <v>220</v>
      </c>
      <c r="Z16" s="667"/>
      <c r="AA16" s="667"/>
      <c r="AB16" s="667"/>
      <c r="AC16" s="667"/>
      <c r="AD16" s="667"/>
      <c r="AE16" s="667"/>
      <c r="AF16" s="667"/>
      <c r="AG16" s="667"/>
      <c r="AH16" s="667"/>
      <c r="AI16" s="667"/>
      <c r="AJ16" s="667"/>
      <c r="AK16" s="667"/>
      <c r="AL16" s="667"/>
      <c r="AM16" s="667"/>
      <c r="AN16" s="667"/>
    </row>
    <row r="17" spans="2:74" ht="15" customHeight="1">
      <c r="B17" s="898"/>
      <c r="C17" s="898"/>
      <c r="D17" s="898"/>
      <c r="E17" s="898"/>
      <c r="F17" s="898"/>
      <c r="G17" s="898"/>
      <c r="H17" s="898"/>
      <c r="I17" s="898"/>
      <c r="J17" s="898"/>
      <c r="K17" s="898"/>
      <c r="L17" s="898"/>
      <c r="M17" s="898"/>
      <c r="N17" s="898"/>
      <c r="O17" s="667"/>
      <c r="P17" s="667"/>
      <c r="U17" s="119" t="s">
        <v>207</v>
      </c>
      <c r="V17" s="119"/>
      <c r="W17" s="119"/>
      <c r="Z17" s="667"/>
      <c r="AA17" s="667"/>
      <c r="AB17" s="667"/>
      <c r="AC17" s="667"/>
      <c r="AD17" s="667"/>
      <c r="AE17" s="667"/>
      <c r="AF17" s="667"/>
      <c r="AG17" s="667"/>
      <c r="AH17" s="667"/>
      <c r="AI17" s="667"/>
      <c r="AJ17" s="667"/>
      <c r="AK17" s="667"/>
      <c r="AL17" s="667"/>
      <c r="AM17" s="667"/>
      <c r="AN17" s="667"/>
    </row>
    <row r="18" spans="2:74" ht="15" customHeight="1">
      <c r="B18" s="898"/>
      <c r="C18" s="898"/>
      <c r="D18" s="898"/>
      <c r="E18" s="898"/>
      <c r="F18" s="898"/>
      <c r="G18" s="898"/>
      <c r="H18" s="898"/>
      <c r="I18" s="898"/>
      <c r="J18" s="898"/>
      <c r="K18" s="898"/>
      <c r="L18" s="898"/>
      <c r="M18" s="898"/>
      <c r="N18" s="898"/>
      <c r="O18" s="667"/>
      <c r="P18" s="667"/>
      <c r="U18" s="119" t="s">
        <v>211</v>
      </c>
      <c r="V18" s="119"/>
      <c r="W18" s="119" t="s">
        <v>221</v>
      </c>
      <c r="Z18" s="667"/>
      <c r="AA18" s="667"/>
      <c r="AB18" s="667"/>
      <c r="AC18" s="667"/>
      <c r="AD18" s="667"/>
      <c r="AE18" s="667"/>
      <c r="AF18" s="667"/>
      <c r="AG18" s="667"/>
      <c r="AH18" s="667"/>
      <c r="AI18" s="667"/>
      <c r="AJ18" s="667"/>
      <c r="AK18" s="667"/>
      <c r="AL18" s="667"/>
      <c r="AM18" s="667"/>
      <c r="AN18" s="667"/>
    </row>
    <row r="19" spans="2:74" ht="15" customHeight="1">
      <c r="B19" s="898"/>
      <c r="C19" s="898"/>
      <c r="D19" s="898"/>
      <c r="E19" s="898"/>
      <c r="F19" s="898"/>
      <c r="G19" s="898"/>
      <c r="H19" s="898"/>
      <c r="I19" s="898"/>
      <c r="J19" s="898"/>
      <c r="K19" s="898"/>
      <c r="L19" s="898"/>
      <c r="M19" s="898"/>
      <c r="N19" s="898"/>
      <c r="O19" s="667"/>
      <c r="P19" s="667"/>
      <c r="U19" s="119"/>
      <c r="V19" s="119"/>
      <c r="W19" s="120" t="s">
        <v>222</v>
      </c>
      <c r="Z19" s="667"/>
      <c r="AA19" s="667"/>
      <c r="AB19" s="667"/>
      <c r="AC19" s="667"/>
      <c r="AD19" s="667"/>
      <c r="AE19" s="667"/>
      <c r="AF19" s="667"/>
      <c r="AG19" s="667"/>
      <c r="AH19" s="667"/>
      <c r="AI19" s="667"/>
      <c r="AJ19" s="667"/>
      <c r="AK19" s="667"/>
      <c r="AL19" s="667"/>
      <c r="AM19" s="667"/>
      <c r="AN19" s="667"/>
    </row>
    <row r="20" spans="2:74" ht="15" customHeight="1">
      <c r="B20" s="898"/>
      <c r="C20" s="898"/>
      <c r="D20" s="898"/>
      <c r="E20" s="898"/>
      <c r="F20" s="898"/>
      <c r="G20" s="898"/>
      <c r="H20" s="898"/>
      <c r="I20" s="898"/>
      <c r="J20" s="898"/>
      <c r="K20" s="898"/>
      <c r="L20" s="898"/>
      <c r="M20" s="898"/>
      <c r="N20" s="898"/>
      <c r="O20" s="667"/>
      <c r="P20" s="667"/>
      <c r="Z20" s="667"/>
      <c r="AA20" s="667"/>
      <c r="AB20" s="667"/>
      <c r="AC20" s="667"/>
      <c r="AD20" s="667"/>
      <c r="AE20" s="667"/>
      <c r="AF20" s="667"/>
      <c r="AG20" s="667"/>
      <c r="AH20" s="667"/>
      <c r="AI20" s="667"/>
      <c r="AJ20" s="667"/>
      <c r="AK20" s="667"/>
      <c r="AL20" s="667"/>
      <c r="AM20" s="667"/>
      <c r="AN20" s="667"/>
    </row>
    <row r="21" spans="2:74" ht="15" customHeight="1" thickBot="1">
      <c r="B21" s="898"/>
      <c r="C21" s="898"/>
      <c r="D21" s="898"/>
      <c r="E21" s="898"/>
      <c r="F21" s="898"/>
      <c r="G21" s="898"/>
      <c r="H21" s="898"/>
      <c r="I21" s="898"/>
      <c r="J21" s="898"/>
      <c r="K21" s="898"/>
      <c r="L21" s="898"/>
      <c r="M21" s="898"/>
      <c r="N21" s="898"/>
      <c r="O21" s="667"/>
      <c r="P21" s="667"/>
      <c r="R21" s="114" t="s">
        <v>223</v>
      </c>
      <c r="S21" s="95" t="s">
        <v>224</v>
      </c>
      <c r="Z21" s="667"/>
      <c r="AA21" s="667"/>
      <c r="AB21" s="667"/>
      <c r="AC21" s="667"/>
      <c r="AD21" s="667"/>
      <c r="AE21" s="667"/>
      <c r="AF21" s="667"/>
      <c r="AG21" s="667"/>
      <c r="AH21" s="667"/>
      <c r="AI21" s="667"/>
      <c r="AJ21" s="667"/>
      <c r="AK21" s="667"/>
      <c r="AL21" s="667"/>
      <c r="AM21" s="667"/>
      <c r="AN21" s="667"/>
    </row>
    <row r="22" spans="2:74" ht="15" customHeight="1" thickBot="1">
      <c r="B22" s="898"/>
      <c r="C22" s="898"/>
      <c r="D22" s="898"/>
      <c r="E22" s="898"/>
      <c r="F22" s="898"/>
      <c r="G22" s="898"/>
      <c r="H22" s="898"/>
      <c r="I22" s="898"/>
      <c r="J22" s="898"/>
      <c r="K22" s="898"/>
      <c r="L22" s="898"/>
      <c r="M22" s="898"/>
      <c r="N22" s="898"/>
      <c r="O22" s="667"/>
      <c r="P22" s="667"/>
      <c r="R22" s="115"/>
      <c r="S22" s="899" t="s">
        <v>225</v>
      </c>
      <c r="T22" s="900"/>
      <c r="U22" s="900"/>
      <c r="V22" s="901"/>
      <c r="W22" s="116" t="s">
        <v>226</v>
      </c>
      <c r="Z22" s="667"/>
      <c r="AA22" s="667"/>
      <c r="AB22" s="667"/>
      <c r="AC22" s="667"/>
      <c r="AD22" s="667"/>
      <c r="AE22" s="667"/>
      <c r="AF22" s="667"/>
      <c r="AG22" s="667"/>
      <c r="AH22" s="667"/>
      <c r="AI22" s="667"/>
      <c r="AJ22" s="667"/>
      <c r="AK22" s="667"/>
      <c r="AL22" s="667"/>
      <c r="AM22" s="667"/>
      <c r="AN22" s="667"/>
    </row>
    <row r="23" spans="2:74" ht="15" customHeight="1" thickTop="1">
      <c r="B23" s="898"/>
      <c r="C23" s="898"/>
      <c r="D23" s="898"/>
      <c r="E23" s="898"/>
      <c r="F23" s="898"/>
      <c r="G23" s="898"/>
      <c r="H23" s="898"/>
      <c r="I23" s="898"/>
      <c r="J23" s="898"/>
      <c r="K23" s="898"/>
      <c r="L23" s="898"/>
      <c r="M23" s="898"/>
      <c r="N23" s="898"/>
      <c r="O23" s="667"/>
      <c r="P23" s="667"/>
      <c r="R23" s="115"/>
      <c r="S23" s="902" t="s">
        <v>227</v>
      </c>
      <c r="T23" s="340">
        <v>1</v>
      </c>
      <c r="U23" s="452" t="s">
        <v>179</v>
      </c>
      <c r="V23" s="453"/>
      <c r="W23" s="342" t="s">
        <v>228</v>
      </c>
      <c r="Z23" s="667"/>
      <c r="AA23" s="667"/>
      <c r="AB23" s="667"/>
      <c r="AC23" s="667"/>
      <c r="AD23" s="667"/>
      <c r="AE23" s="667"/>
      <c r="AF23" s="667"/>
      <c r="AG23" s="667"/>
      <c r="AH23" s="667"/>
      <c r="AI23" s="667"/>
      <c r="AJ23" s="667"/>
      <c r="AK23" s="667"/>
      <c r="AL23" s="667"/>
      <c r="AM23" s="667"/>
      <c r="AN23" s="667"/>
      <c r="BV23" s="95">
        <v>159</v>
      </c>
    </row>
    <row r="24" spans="2:74" ht="15" customHeight="1">
      <c r="B24" s="898"/>
      <c r="C24" s="898"/>
      <c r="D24" s="898"/>
      <c r="E24" s="898"/>
      <c r="F24" s="898"/>
      <c r="G24" s="898"/>
      <c r="H24" s="898"/>
      <c r="I24" s="898"/>
      <c r="J24" s="898"/>
      <c r="K24" s="898"/>
      <c r="L24" s="898"/>
      <c r="M24" s="898"/>
      <c r="N24" s="898"/>
      <c r="O24" s="667"/>
      <c r="P24" s="667"/>
      <c r="S24" s="903"/>
      <c r="T24" s="905">
        <v>2</v>
      </c>
      <c r="U24" s="907" t="s">
        <v>229</v>
      </c>
      <c r="V24" s="454" t="s">
        <v>468</v>
      </c>
      <c r="W24" s="455" t="s">
        <v>469</v>
      </c>
      <c r="Z24" s="667"/>
      <c r="AA24" s="667"/>
      <c r="AB24" s="667"/>
      <c r="AC24" s="667"/>
      <c r="AD24" s="667"/>
      <c r="AE24" s="667"/>
      <c r="AF24" s="667"/>
      <c r="AG24" s="667"/>
      <c r="AH24" s="667"/>
      <c r="AI24" s="667"/>
      <c r="AJ24" s="667"/>
      <c r="AK24" s="667"/>
      <c r="AL24" s="667"/>
      <c r="AM24" s="667"/>
      <c r="AN24" s="667"/>
    </row>
    <row r="25" spans="2:74" ht="15" customHeight="1">
      <c r="B25" s="898"/>
      <c r="C25" s="898"/>
      <c r="D25" s="898"/>
      <c r="E25" s="898"/>
      <c r="F25" s="898"/>
      <c r="G25" s="898"/>
      <c r="H25" s="898"/>
      <c r="I25" s="898"/>
      <c r="J25" s="898"/>
      <c r="K25" s="898"/>
      <c r="L25" s="898"/>
      <c r="M25" s="898"/>
      <c r="N25" s="898"/>
      <c r="O25" s="667"/>
      <c r="P25" s="667"/>
      <c r="S25" s="903"/>
      <c r="T25" s="906"/>
      <c r="U25" s="908"/>
      <c r="V25" s="341" t="s">
        <v>470</v>
      </c>
      <c r="W25" s="342" t="s">
        <v>471</v>
      </c>
      <c r="Z25" s="667"/>
      <c r="AA25" s="667"/>
      <c r="AB25" s="667"/>
      <c r="AC25" s="667"/>
      <c r="AD25" s="667"/>
      <c r="AE25" s="667"/>
      <c r="AF25" s="667"/>
      <c r="AG25" s="667"/>
      <c r="AH25" s="667"/>
      <c r="AI25" s="667"/>
      <c r="AJ25" s="667"/>
      <c r="AK25" s="667"/>
      <c r="AL25" s="667"/>
      <c r="AM25" s="667"/>
      <c r="AN25" s="667"/>
    </row>
    <row r="26" spans="2:74" ht="15" customHeight="1">
      <c r="B26" s="898"/>
      <c r="C26" s="898"/>
      <c r="D26" s="898"/>
      <c r="E26" s="898"/>
      <c r="F26" s="898"/>
      <c r="G26" s="898"/>
      <c r="H26" s="898"/>
      <c r="I26" s="898"/>
      <c r="J26" s="898"/>
      <c r="K26" s="898"/>
      <c r="L26" s="898"/>
      <c r="M26" s="898"/>
      <c r="N26" s="898"/>
      <c r="O26" s="667"/>
      <c r="P26" s="667"/>
      <c r="R26" s="117"/>
      <c r="S26" s="903"/>
      <c r="T26" s="343">
        <v>3</v>
      </c>
      <c r="U26" s="359" t="s">
        <v>230</v>
      </c>
      <c r="V26" s="358"/>
      <c r="W26" s="344" t="s">
        <v>231</v>
      </c>
      <c r="Z26" s="667"/>
      <c r="AA26" s="667"/>
      <c r="AB26" s="667"/>
      <c r="AC26" s="667"/>
      <c r="AD26" s="667"/>
      <c r="AE26" s="667"/>
      <c r="AF26" s="667"/>
      <c r="AG26" s="667"/>
      <c r="AH26" s="667"/>
      <c r="AI26" s="667"/>
      <c r="AJ26" s="667"/>
      <c r="AK26" s="667"/>
      <c r="AL26" s="667"/>
      <c r="AM26" s="667"/>
      <c r="AN26" s="667"/>
    </row>
    <row r="27" spans="2:74" ht="15" customHeight="1">
      <c r="B27" s="898"/>
      <c r="C27" s="898"/>
      <c r="D27" s="898"/>
      <c r="E27" s="898"/>
      <c r="F27" s="898"/>
      <c r="G27" s="898"/>
      <c r="H27" s="898"/>
      <c r="I27" s="898"/>
      <c r="J27" s="898"/>
      <c r="K27" s="898"/>
      <c r="L27" s="898"/>
      <c r="M27" s="898"/>
      <c r="N27" s="898"/>
      <c r="O27" s="667"/>
      <c r="P27" s="667"/>
      <c r="R27" s="117"/>
      <c r="S27" s="903"/>
      <c r="T27" s="343">
        <v>4</v>
      </c>
      <c r="U27" s="359" t="s">
        <v>56</v>
      </c>
      <c r="V27" s="358"/>
      <c r="W27" s="344" t="s">
        <v>232</v>
      </c>
      <c r="Z27" s="667"/>
      <c r="AA27" s="667"/>
      <c r="AB27" s="667"/>
      <c r="AC27" s="667"/>
      <c r="AD27" s="667"/>
      <c r="AE27" s="667"/>
      <c r="AF27" s="667"/>
      <c r="AG27" s="667"/>
      <c r="AH27" s="667"/>
      <c r="AI27" s="667"/>
      <c r="AJ27" s="667"/>
      <c r="AK27" s="667"/>
      <c r="AL27" s="667"/>
      <c r="AM27" s="667"/>
      <c r="AN27" s="667"/>
    </row>
    <row r="28" spans="2:74" ht="15" customHeight="1">
      <c r="B28" s="898"/>
      <c r="C28" s="898"/>
      <c r="D28" s="898"/>
      <c r="E28" s="898"/>
      <c r="F28" s="898"/>
      <c r="G28" s="898"/>
      <c r="H28" s="898"/>
      <c r="I28" s="898"/>
      <c r="J28" s="898"/>
      <c r="K28" s="898"/>
      <c r="L28" s="898"/>
      <c r="M28" s="898"/>
      <c r="N28" s="898"/>
      <c r="O28" s="667"/>
      <c r="P28" s="667"/>
      <c r="R28" s="117"/>
      <c r="S28" s="903"/>
      <c r="T28" s="343">
        <v>5</v>
      </c>
      <c r="U28" s="359" t="s">
        <v>59</v>
      </c>
      <c r="V28" s="358"/>
      <c r="W28" s="344" t="s">
        <v>233</v>
      </c>
      <c r="Z28" s="667"/>
      <c r="AA28" s="667"/>
      <c r="AB28" s="667"/>
      <c r="AC28" s="667"/>
      <c r="AD28" s="667"/>
      <c r="AE28" s="667"/>
      <c r="AF28" s="667"/>
      <c r="AG28" s="667"/>
      <c r="AH28" s="667"/>
      <c r="AI28" s="667"/>
      <c r="AJ28" s="667"/>
      <c r="AK28" s="667"/>
      <c r="AL28" s="667"/>
      <c r="AM28" s="667"/>
      <c r="AN28" s="667"/>
    </row>
    <row r="29" spans="2:74" ht="24">
      <c r="B29" s="898"/>
      <c r="C29" s="898"/>
      <c r="D29" s="898"/>
      <c r="E29" s="898"/>
      <c r="F29" s="898"/>
      <c r="G29" s="898"/>
      <c r="H29" s="898"/>
      <c r="I29" s="898"/>
      <c r="J29" s="898"/>
      <c r="K29" s="898"/>
      <c r="L29" s="898"/>
      <c r="M29" s="898"/>
      <c r="N29" s="898"/>
      <c r="O29" s="667"/>
      <c r="P29" s="667"/>
      <c r="R29" s="117"/>
      <c r="S29" s="903"/>
      <c r="T29" s="343">
        <v>6</v>
      </c>
      <c r="U29" s="359" t="s">
        <v>234</v>
      </c>
      <c r="V29" s="358"/>
      <c r="W29" s="344" t="s">
        <v>235</v>
      </c>
      <c r="Z29" s="667"/>
      <c r="AA29" s="667"/>
      <c r="AB29" s="667"/>
      <c r="AC29" s="667"/>
      <c r="AD29" s="667"/>
      <c r="AE29" s="667"/>
      <c r="AF29" s="667"/>
      <c r="AG29" s="667"/>
      <c r="AH29" s="667"/>
      <c r="AI29" s="667"/>
      <c r="AJ29" s="667"/>
      <c r="AK29" s="667"/>
      <c r="AL29" s="667"/>
      <c r="AM29" s="667"/>
      <c r="AN29" s="667"/>
    </row>
    <row r="30" spans="2:74" ht="15" customHeight="1">
      <c r="B30" s="898"/>
      <c r="C30" s="898"/>
      <c r="D30" s="898"/>
      <c r="E30" s="898"/>
      <c r="F30" s="898"/>
      <c r="G30" s="898"/>
      <c r="H30" s="898"/>
      <c r="I30" s="898"/>
      <c r="J30" s="898"/>
      <c r="K30" s="898"/>
      <c r="L30" s="898"/>
      <c r="M30" s="898"/>
      <c r="N30" s="898"/>
      <c r="O30" s="667"/>
      <c r="P30" s="667"/>
      <c r="R30" s="117"/>
      <c r="S30" s="903"/>
      <c r="T30" s="343">
        <v>7</v>
      </c>
      <c r="U30" s="359" t="s">
        <v>79</v>
      </c>
      <c r="V30" s="358"/>
      <c r="W30" s="344" t="s">
        <v>236</v>
      </c>
      <c r="Z30" s="667"/>
      <c r="AA30" s="667"/>
      <c r="AB30" s="667"/>
      <c r="AC30" s="667"/>
      <c r="AD30" s="667"/>
      <c r="AE30" s="667"/>
      <c r="AF30" s="667"/>
      <c r="AG30" s="667"/>
      <c r="AH30" s="667"/>
      <c r="AI30" s="667"/>
      <c r="AJ30" s="667"/>
      <c r="AK30" s="667"/>
      <c r="AL30" s="667"/>
      <c r="AM30" s="667"/>
      <c r="AN30" s="667"/>
    </row>
    <row r="31" spans="2:74" ht="15" customHeight="1">
      <c r="B31" s="898"/>
      <c r="C31" s="898"/>
      <c r="D31" s="898"/>
      <c r="E31" s="898"/>
      <c r="F31" s="898"/>
      <c r="G31" s="898"/>
      <c r="H31" s="898"/>
      <c r="I31" s="898"/>
      <c r="J31" s="898"/>
      <c r="K31" s="898"/>
      <c r="L31" s="898"/>
      <c r="M31" s="898"/>
      <c r="N31" s="898"/>
      <c r="O31" s="667"/>
      <c r="P31" s="667"/>
      <c r="R31" s="117"/>
      <c r="S31" s="903"/>
      <c r="T31" s="343">
        <v>8</v>
      </c>
      <c r="U31" s="359" t="s">
        <v>237</v>
      </c>
      <c r="V31" s="358"/>
      <c r="W31" s="344" t="s">
        <v>238</v>
      </c>
      <c r="Z31" s="667"/>
      <c r="AA31" s="667"/>
      <c r="AB31" s="667"/>
      <c r="AC31" s="667"/>
      <c r="AD31" s="667"/>
      <c r="AE31" s="667"/>
      <c r="AF31" s="667"/>
      <c r="AG31" s="667"/>
      <c r="AH31" s="667"/>
      <c r="AI31" s="667"/>
      <c r="AJ31" s="667"/>
      <c r="AK31" s="667"/>
      <c r="AL31" s="667"/>
      <c r="AM31" s="667"/>
      <c r="AN31" s="667"/>
    </row>
    <row r="32" spans="2:74" ht="38.1" customHeight="1">
      <c r="B32" s="898"/>
      <c r="C32" s="898"/>
      <c r="D32" s="898"/>
      <c r="E32" s="898"/>
      <c r="F32" s="898"/>
      <c r="G32" s="898"/>
      <c r="H32" s="898"/>
      <c r="I32" s="898"/>
      <c r="J32" s="898"/>
      <c r="K32" s="898"/>
      <c r="L32" s="898"/>
      <c r="M32" s="898"/>
      <c r="N32" s="898"/>
      <c r="O32" s="667"/>
      <c r="P32" s="667"/>
      <c r="R32" s="117"/>
      <c r="S32" s="903"/>
      <c r="T32" s="343">
        <v>9</v>
      </c>
      <c r="U32" s="909" t="s">
        <v>239</v>
      </c>
      <c r="V32" s="910"/>
      <c r="W32" s="344" t="s">
        <v>240</v>
      </c>
      <c r="Z32" s="667"/>
      <c r="AA32" s="667"/>
      <c r="AB32" s="667"/>
      <c r="AC32" s="667"/>
      <c r="AD32" s="667"/>
      <c r="AE32" s="667"/>
      <c r="AF32" s="667"/>
      <c r="AG32" s="667"/>
      <c r="AH32" s="667"/>
      <c r="AI32" s="667"/>
      <c r="AJ32" s="667"/>
      <c r="AK32" s="667"/>
      <c r="AL32" s="667"/>
      <c r="AM32" s="667"/>
      <c r="AN32" s="667"/>
    </row>
    <row r="33" spans="2:40" ht="15" customHeight="1">
      <c r="B33" s="898"/>
      <c r="C33" s="898"/>
      <c r="D33" s="898"/>
      <c r="E33" s="898"/>
      <c r="F33" s="898"/>
      <c r="G33" s="898"/>
      <c r="H33" s="898"/>
      <c r="I33" s="898"/>
      <c r="J33" s="898"/>
      <c r="K33" s="898"/>
      <c r="L33" s="898"/>
      <c r="M33" s="898"/>
      <c r="N33" s="898"/>
      <c r="O33" s="667"/>
      <c r="P33" s="667"/>
      <c r="S33" s="903"/>
      <c r="T33" s="343">
        <v>10</v>
      </c>
      <c r="U33" s="359" t="s">
        <v>180</v>
      </c>
      <c r="V33" s="358"/>
      <c r="W33" s="344" t="s">
        <v>241</v>
      </c>
      <c r="Z33" s="667"/>
      <c r="AA33" s="667"/>
      <c r="AB33" s="667"/>
      <c r="AC33" s="667"/>
      <c r="AD33" s="667"/>
      <c r="AE33" s="667"/>
      <c r="AF33" s="667"/>
      <c r="AG33" s="667"/>
      <c r="AH33" s="667"/>
      <c r="AI33" s="667"/>
      <c r="AJ33" s="667"/>
      <c r="AK33" s="667"/>
      <c r="AL33" s="667"/>
      <c r="AM33" s="667"/>
      <c r="AN33" s="667"/>
    </row>
    <row r="34" spans="2:40" ht="24">
      <c r="B34" s="898"/>
      <c r="C34" s="898"/>
      <c r="D34" s="898"/>
      <c r="E34" s="898"/>
      <c r="F34" s="898"/>
      <c r="G34" s="898"/>
      <c r="H34" s="898"/>
      <c r="I34" s="898"/>
      <c r="J34" s="898"/>
      <c r="K34" s="898"/>
      <c r="L34" s="898"/>
      <c r="M34" s="898"/>
      <c r="N34" s="898"/>
      <c r="O34" s="667"/>
      <c r="P34" s="667"/>
      <c r="R34" s="118"/>
      <c r="S34" s="903"/>
      <c r="T34" s="343">
        <v>11</v>
      </c>
      <c r="U34" s="359" t="s">
        <v>84</v>
      </c>
      <c r="V34" s="358"/>
      <c r="W34" s="344" t="s">
        <v>242</v>
      </c>
      <c r="Z34" s="667"/>
      <c r="AA34" s="667"/>
      <c r="AB34" s="667"/>
      <c r="AC34" s="667"/>
      <c r="AD34" s="667"/>
      <c r="AE34" s="667"/>
      <c r="AF34" s="667"/>
      <c r="AG34" s="667"/>
      <c r="AH34" s="667"/>
      <c r="AI34" s="667"/>
      <c r="AJ34" s="667"/>
      <c r="AK34" s="667"/>
      <c r="AL34" s="667"/>
      <c r="AM34" s="667"/>
      <c r="AN34" s="667"/>
    </row>
    <row r="35" spans="2:40" ht="26.1" customHeight="1" thickBot="1">
      <c r="B35" s="898"/>
      <c r="C35" s="898"/>
      <c r="D35" s="898"/>
      <c r="E35" s="898"/>
      <c r="F35" s="898"/>
      <c r="G35" s="898"/>
      <c r="H35" s="898"/>
      <c r="I35" s="898"/>
      <c r="J35" s="898"/>
      <c r="K35" s="898"/>
      <c r="L35" s="898"/>
      <c r="M35" s="898"/>
      <c r="N35" s="898"/>
      <c r="O35" s="667"/>
      <c r="P35" s="667"/>
      <c r="R35" s="117"/>
      <c r="S35" s="904"/>
      <c r="T35" s="345">
        <v>12</v>
      </c>
      <c r="U35" s="364" t="s">
        <v>190</v>
      </c>
      <c r="V35" s="456"/>
      <c r="W35" s="346" t="s">
        <v>243</v>
      </c>
      <c r="X35" s="96"/>
      <c r="Z35" s="667"/>
      <c r="AA35" s="667"/>
      <c r="AB35" s="667"/>
      <c r="AC35" s="667"/>
      <c r="AD35" s="667"/>
      <c r="AE35" s="667"/>
      <c r="AF35" s="667"/>
      <c r="AG35" s="667"/>
      <c r="AH35" s="667"/>
      <c r="AI35" s="667"/>
      <c r="AJ35" s="667"/>
      <c r="AK35" s="667"/>
      <c r="AL35" s="667"/>
      <c r="AM35" s="667"/>
      <c r="AN35" s="667"/>
    </row>
    <row r="36" spans="2:40" ht="26.1" customHeight="1">
      <c r="B36" s="898"/>
      <c r="C36" s="898"/>
      <c r="D36" s="898"/>
      <c r="E36" s="898"/>
      <c r="F36" s="898"/>
      <c r="G36" s="898"/>
      <c r="H36" s="898"/>
      <c r="I36" s="898"/>
      <c r="J36" s="898"/>
      <c r="K36" s="898"/>
      <c r="L36" s="898"/>
      <c r="M36" s="898"/>
      <c r="N36" s="898"/>
      <c r="O36" s="667"/>
      <c r="P36" s="667"/>
      <c r="R36" s="117"/>
      <c r="S36" s="911" t="s">
        <v>244</v>
      </c>
      <c r="T36" s="347">
        <v>13</v>
      </c>
      <c r="U36" s="457" t="s">
        <v>75</v>
      </c>
      <c r="V36" s="458"/>
      <c r="W36" s="348" t="s">
        <v>245</v>
      </c>
      <c r="X36" s="96"/>
      <c r="Z36" s="667"/>
      <c r="AA36" s="667"/>
      <c r="AB36" s="667"/>
      <c r="AC36" s="667"/>
      <c r="AD36" s="667"/>
      <c r="AE36" s="667"/>
      <c r="AF36" s="667"/>
      <c r="AG36" s="667"/>
      <c r="AH36" s="667"/>
      <c r="AI36" s="667"/>
      <c r="AJ36" s="667"/>
      <c r="AK36" s="667"/>
      <c r="AL36" s="667"/>
      <c r="AM36" s="667"/>
      <c r="AN36" s="667"/>
    </row>
    <row r="37" spans="2:40" ht="26.1" customHeight="1">
      <c r="B37" s="898"/>
      <c r="C37" s="898"/>
      <c r="D37" s="898"/>
      <c r="E37" s="898"/>
      <c r="F37" s="898"/>
      <c r="G37" s="898"/>
      <c r="H37" s="898"/>
      <c r="I37" s="898"/>
      <c r="J37" s="898"/>
      <c r="K37" s="898"/>
      <c r="L37" s="898"/>
      <c r="M37" s="898"/>
      <c r="N37" s="898"/>
      <c r="O37" s="667"/>
      <c r="P37" s="667"/>
      <c r="R37" s="117"/>
      <c r="S37" s="912"/>
      <c r="T37" s="349">
        <v>14</v>
      </c>
      <c r="U37" s="459" t="s">
        <v>77</v>
      </c>
      <c r="V37" s="460"/>
      <c r="W37" s="344" t="s">
        <v>246</v>
      </c>
      <c r="X37" s="96"/>
      <c r="Z37" s="667"/>
      <c r="AA37" s="667"/>
      <c r="AB37" s="667"/>
      <c r="AC37" s="667"/>
      <c r="AD37" s="667"/>
      <c r="AE37" s="667"/>
      <c r="AF37" s="667"/>
      <c r="AG37" s="667"/>
      <c r="AH37" s="667"/>
      <c r="AI37" s="667"/>
      <c r="AJ37" s="667"/>
      <c r="AK37" s="667"/>
      <c r="AL37" s="667"/>
      <c r="AM37" s="667"/>
      <c r="AN37" s="667"/>
    </row>
    <row r="38" spans="2:40" ht="15" customHeight="1">
      <c r="R38" s="117"/>
      <c r="S38" s="912"/>
      <c r="T38" s="350"/>
      <c r="U38" s="452"/>
      <c r="V38" s="356"/>
      <c r="W38" s="344" t="s">
        <v>247</v>
      </c>
      <c r="X38" s="96"/>
    </row>
    <row r="39" spans="2:40" ht="26.1" customHeight="1">
      <c r="C39" s="431" t="s">
        <v>438</v>
      </c>
      <c r="S39" s="912"/>
      <c r="T39" s="343">
        <v>15</v>
      </c>
      <c r="U39" s="359" t="s">
        <v>78</v>
      </c>
      <c r="V39" s="358"/>
      <c r="W39" s="344" t="s">
        <v>248</v>
      </c>
      <c r="AA39" s="431"/>
    </row>
    <row r="40" spans="2:40" ht="26.1" customHeight="1" thickBot="1">
      <c r="C40" s="432"/>
      <c r="D40" s="433" t="s">
        <v>181</v>
      </c>
      <c r="E40" s="434"/>
      <c r="F40" s="435" t="s">
        <v>182</v>
      </c>
      <c r="G40" s="436"/>
      <c r="H40" s="437"/>
      <c r="I40" s="433" t="s">
        <v>181</v>
      </c>
      <c r="J40" s="434"/>
      <c r="K40" s="435" t="s">
        <v>182</v>
      </c>
      <c r="R40" s="117"/>
      <c r="S40" s="912"/>
      <c r="T40" s="343">
        <v>16</v>
      </c>
      <c r="U40" s="359" t="s">
        <v>249</v>
      </c>
      <c r="V40" s="358"/>
      <c r="W40" s="344" t="s">
        <v>250</v>
      </c>
      <c r="X40" s="96"/>
      <c r="AA40" s="38"/>
      <c r="AB40" s="436"/>
      <c r="AC40" s="436"/>
      <c r="AD40" s="679"/>
      <c r="AE40" s="436"/>
      <c r="AF40" s="436"/>
      <c r="AG40" s="436"/>
      <c r="AH40" s="436"/>
      <c r="AI40" s="679"/>
    </row>
    <row r="41" spans="2:40" ht="15" customHeight="1" thickTop="1">
      <c r="C41" s="438"/>
      <c r="D41" s="439" t="s">
        <v>439</v>
      </c>
      <c r="E41" s="440"/>
      <c r="F41" s="670">
        <v>1.1399999999999999</v>
      </c>
      <c r="G41" s="38"/>
      <c r="H41" s="441"/>
      <c r="I41" s="442" t="s">
        <v>440</v>
      </c>
      <c r="J41" s="443"/>
      <c r="K41" s="671">
        <v>1.48</v>
      </c>
      <c r="R41" s="117"/>
      <c r="S41" s="912"/>
      <c r="T41" s="343">
        <v>17</v>
      </c>
      <c r="U41" s="359" t="s">
        <v>251</v>
      </c>
      <c r="V41" s="358"/>
      <c r="W41" s="344" t="s">
        <v>252</v>
      </c>
      <c r="AA41" s="38"/>
      <c r="AB41" s="675"/>
      <c r="AC41" s="675"/>
      <c r="AD41" s="676"/>
      <c r="AE41" s="38"/>
      <c r="AF41" s="38"/>
      <c r="AG41" s="675"/>
      <c r="AH41" s="675"/>
      <c r="AI41" s="676"/>
    </row>
    <row r="42" spans="2:40" ht="15" customHeight="1">
      <c r="C42" s="441"/>
      <c r="D42" s="442" t="s">
        <v>177</v>
      </c>
      <c r="E42" s="443"/>
      <c r="F42" s="671">
        <v>1.1000000000000001</v>
      </c>
      <c r="G42" s="38"/>
      <c r="H42" s="441"/>
      <c r="I42" s="442" t="s">
        <v>441</v>
      </c>
      <c r="J42" s="443"/>
      <c r="K42" s="671">
        <v>1</v>
      </c>
      <c r="R42" s="117"/>
      <c r="S42" s="912"/>
      <c r="T42" s="343">
        <v>18</v>
      </c>
      <c r="U42" s="359" t="s">
        <v>253</v>
      </c>
      <c r="V42" s="358"/>
      <c r="W42" s="344" t="s">
        <v>254</v>
      </c>
      <c r="AA42" s="38"/>
      <c r="AB42" s="675"/>
      <c r="AC42" s="675"/>
      <c r="AD42" s="676"/>
      <c r="AE42" s="38"/>
      <c r="AF42" s="38"/>
      <c r="AG42" s="675"/>
      <c r="AH42" s="675"/>
      <c r="AI42" s="676"/>
    </row>
    <row r="43" spans="2:40" ht="15" customHeight="1" thickBot="1">
      <c r="C43" s="441"/>
      <c r="D43" s="442" t="s">
        <v>442</v>
      </c>
      <c r="E43" s="443"/>
      <c r="F43" s="671">
        <v>0.9</v>
      </c>
      <c r="G43" s="38"/>
      <c r="H43" s="441"/>
      <c r="I43" s="442" t="s">
        <v>443</v>
      </c>
      <c r="J43" s="443"/>
      <c r="K43" s="671">
        <v>1</v>
      </c>
      <c r="S43" s="913"/>
      <c r="T43" s="345">
        <v>19</v>
      </c>
      <c r="U43" s="364" t="s">
        <v>255</v>
      </c>
      <c r="V43" s="456"/>
      <c r="W43" s="346" t="s">
        <v>256</v>
      </c>
      <c r="AA43" s="38"/>
      <c r="AB43" s="675"/>
      <c r="AC43" s="675"/>
      <c r="AD43" s="676"/>
      <c r="AE43" s="38"/>
      <c r="AF43" s="38"/>
      <c r="AG43" s="675"/>
      <c r="AH43" s="675"/>
      <c r="AI43" s="676"/>
    </row>
    <row r="44" spans="2:40" ht="15" customHeight="1" thickBot="1">
      <c r="C44" s="441"/>
      <c r="D44" s="442" t="s">
        <v>444</v>
      </c>
      <c r="E44" s="443"/>
      <c r="F44" s="671">
        <v>1.25</v>
      </c>
      <c r="G44" s="38"/>
      <c r="H44" s="441"/>
      <c r="I44" s="442" t="s">
        <v>186</v>
      </c>
      <c r="J44" s="443"/>
      <c r="K44" s="671">
        <v>1.26</v>
      </c>
      <c r="S44" s="351">
        <v>20</v>
      </c>
      <c r="T44" s="352" t="s">
        <v>257</v>
      </c>
      <c r="U44" s="352"/>
      <c r="V44" s="352"/>
      <c r="W44" s="353"/>
      <c r="AA44" s="38"/>
      <c r="AB44" s="675"/>
      <c r="AC44" s="675"/>
      <c r="AD44" s="676"/>
      <c r="AE44" s="38"/>
      <c r="AF44" s="38"/>
      <c r="AG44" s="675"/>
      <c r="AH44" s="675"/>
      <c r="AI44" s="676"/>
    </row>
    <row r="45" spans="2:40" ht="15" customHeight="1">
      <c r="C45" s="441"/>
      <c r="D45" s="442" t="s">
        <v>445</v>
      </c>
      <c r="E45" s="443"/>
      <c r="F45" s="671">
        <v>1.1299999999999999</v>
      </c>
      <c r="G45" s="38"/>
      <c r="H45" s="441"/>
      <c r="I45" s="442" t="s">
        <v>446</v>
      </c>
      <c r="J45" s="443"/>
      <c r="K45" s="671">
        <v>0.26</v>
      </c>
      <c r="S45" s="354"/>
      <c r="AA45" s="38"/>
      <c r="AB45" s="675"/>
      <c r="AC45" s="675"/>
      <c r="AD45" s="676"/>
      <c r="AE45" s="38"/>
      <c r="AF45" s="38"/>
      <c r="AG45" s="675"/>
      <c r="AH45" s="675"/>
      <c r="AI45" s="676"/>
    </row>
    <row r="46" spans="2:40" ht="15" customHeight="1" thickBot="1">
      <c r="C46" s="441"/>
      <c r="D46" s="442" t="s">
        <v>178</v>
      </c>
      <c r="E46" s="443"/>
      <c r="F46" s="671">
        <v>0.35</v>
      </c>
      <c r="G46" s="38"/>
      <c r="H46" s="441"/>
      <c r="I46" s="442" t="s">
        <v>171</v>
      </c>
      <c r="J46" s="443"/>
      <c r="K46" s="671">
        <v>0.26</v>
      </c>
      <c r="R46" s="114" t="s">
        <v>223</v>
      </c>
      <c r="S46" s="95" t="s">
        <v>258</v>
      </c>
      <c r="AA46" s="38"/>
      <c r="AB46" s="675"/>
      <c r="AC46" s="675"/>
      <c r="AD46" s="676"/>
      <c r="AE46" s="38"/>
      <c r="AF46" s="38"/>
      <c r="AG46" s="675"/>
      <c r="AH46" s="675"/>
      <c r="AI46" s="676"/>
    </row>
    <row r="47" spans="2:40" ht="14.25" customHeight="1" thickBot="1">
      <c r="C47" s="441"/>
      <c r="D47" s="442" t="s">
        <v>30</v>
      </c>
      <c r="E47" s="443"/>
      <c r="F47" s="671">
        <v>0.3</v>
      </c>
      <c r="G47" s="38"/>
      <c r="H47" s="441"/>
      <c r="I47" s="442" t="s">
        <v>172</v>
      </c>
      <c r="J47" s="443"/>
      <c r="K47" s="671">
        <v>0.26</v>
      </c>
      <c r="R47" s="96"/>
      <c r="S47" s="899" t="s">
        <v>225</v>
      </c>
      <c r="T47" s="900"/>
      <c r="U47" s="900"/>
      <c r="V47" s="901"/>
      <c r="W47" s="116" t="s">
        <v>226</v>
      </c>
      <c r="X47" s="96"/>
      <c r="AA47" s="38"/>
      <c r="AB47" s="675"/>
      <c r="AC47" s="675"/>
      <c r="AD47" s="676"/>
      <c r="AE47" s="38"/>
      <c r="AF47" s="38"/>
      <c r="AG47" s="675"/>
      <c r="AH47" s="675"/>
      <c r="AI47" s="676"/>
    </row>
    <row r="48" spans="2:40" ht="15" customHeight="1" thickTop="1">
      <c r="C48" s="441"/>
      <c r="D48" s="442" t="s">
        <v>12</v>
      </c>
      <c r="E48" s="443"/>
      <c r="F48" s="671">
        <v>0.55000000000000004</v>
      </c>
      <c r="G48" s="38"/>
      <c r="H48" s="441"/>
      <c r="I48" s="442" t="s">
        <v>447</v>
      </c>
      <c r="J48" s="443"/>
      <c r="K48" s="671">
        <v>0.26</v>
      </c>
      <c r="R48" s="96"/>
      <c r="S48" s="355" t="s">
        <v>230</v>
      </c>
      <c r="T48" s="356"/>
      <c r="U48" s="356"/>
      <c r="V48" s="356"/>
      <c r="W48" s="342" t="s">
        <v>259</v>
      </c>
      <c r="X48" s="96"/>
      <c r="AA48" s="38"/>
      <c r="AB48" s="675"/>
      <c r="AC48" s="675"/>
      <c r="AD48" s="676"/>
      <c r="AE48" s="38"/>
      <c r="AF48" s="38"/>
      <c r="AG48" s="675"/>
      <c r="AH48" s="675"/>
      <c r="AI48" s="676"/>
    </row>
    <row r="49" spans="3:35" ht="15" customHeight="1">
      <c r="C49" s="441"/>
      <c r="D49" s="442" t="s">
        <v>448</v>
      </c>
      <c r="E49" s="443"/>
      <c r="F49" s="671">
        <v>0.12</v>
      </c>
      <c r="G49" s="38"/>
      <c r="H49" s="441"/>
      <c r="I49" s="442" t="s">
        <v>449</v>
      </c>
      <c r="J49" s="443"/>
      <c r="K49" s="671">
        <v>1</v>
      </c>
      <c r="S49" s="357" t="s">
        <v>414</v>
      </c>
      <c r="T49" s="358"/>
      <c r="U49" s="358"/>
      <c r="V49" s="358"/>
      <c r="W49" s="344" t="s">
        <v>260</v>
      </c>
      <c r="AA49" s="38"/>
      <c r="AB49" s="675"/>
      <c r="AC49" s="675"/>
      <c r="AD49" s="676"/>
      <c r="AE49" s="38"/>
      <c r="AF49" s="38"/>
      <c r="AG49" s="675"/>
      <c r="AH49" s="675"/>
      <c r="AI49" s="676"/>
    </row>
    <row r="50" spans="3:35" ht="13.5" customHeight="1">
      <c r="C50" s="441"/>
      <c r="D50" s="442" t="s">
        <v>450</v>
      </c>
      <c r="E50" s="443"/>
      <c r="F50" s="671">
        <v>1</v>
      </c>
      <c r="G50" s="38"/>
      <c r="H50" s="441"/>
      <c r="I50" s="442" t="s">
        <v>451</v>
      </c>
      <c r="J50" s="443"/>
      <c r="K50" s="671">
        <v>1</v>
      </c>
      <c r="S50" s="926" t="s">
        <v>261</v>
      </c>
      <c r="T50" s="915"/>
      <c r="U50" s="915"/>
      <c r="V50" s="916"/>
      <c r="W50" s="923" t="s">
        <v>262</v>
      </c>
      <c r="AA50" s="38"/>
      <c r="AB50" s="675"/>
      <c r="AC50" s="675"/>
      <c r="AD50" s="676"/>
      <c r="AE50" s="38"/>
      <c r="AF50" s="38"/>
      <c r="AG50" s="675"/>
      <c r="AH50" s="675"/>
      <c r="AI50" s="676"/>
    </row>
    <row r="51" spans="3:35" ht="13.5" customHeight="1">
      <c r="C51" s="441"/>
      <c r="D51" s="442" t="s">
        <v>452</v>
      </c>
      <c r="E51" s="443"/>
      <c r="F51" s="671">
        <v>1</v>
      </c>
      <c r="G51" s="38"/>
      <c r="H51" s="441"/>
      <c r="I51" s="442" t="s">
        <v>453</v>
      </c>
      <c r="J51" s="443"/>
      <c r="K51" s="671">
        <v>1</v>
      </c>
      <c r="S51" s="927"/>
      <c r="T51" s="928"/>
      <c r="U51" s="928"/>
      <c r="V51" s="929"/>
      <c r="W51" s="930"/>
      <c r="AA51" s="38"/>
      <c r="AB51" s="675"/>
      <c r="AC51" s="675"/>
      <c r="AD51" s="676"/>
      <c r="AE51" s="38"/>
      <c r="AF51" s="38"/>
      <c r="AG51" s="675"/>
      <c r="AH51" s="675"/>
      <c r="AI51" s="676"/>
    </row>
    <row r="52" spans="3:35" ht="15" customHeight="1">
      <c r="C52" s="441"/>
      <c r="D52" s="442" t="s">
        <v>454</v>
      </c>
      <c r="E52" s="443"/>
      <c r="F52" s="671">
        <v>0.52</v>
      </c>
      <c r="G52" s="38"/>
      <c r="H52" s="441"/>
      <c r="I52" s="442" t="s">
        <v>455</v>
      </c>
      <c r="J52" s="443"/>
      <c r="K52" s="671">
        <v>1</v>
      </c>
      <c r="S52" s="903" t="s">
        <v>263</v>
      </c>
      <c r="T52" s="360" t="s">
        <v>264</v>
      </c>
      <c r="U52" s="358"/>
      <c r="V52" s="358"/>
      <c r="W52" s="344" t="s">
        <v>265</v>
      </c>
      <c r="AA52" s="38"/>
      <c r="AB52" s="675"/>
      <c r="AC52" s="675"/>
      <c r="AD52" s="676"/>
      <c r="AE52" s="38"/>
      <c r="AF52" s="38"/>
      <c r="AG52" s="675"/>
      <c r="AH52" s="675"/>
      <c r="AI52" s="676"/>
    </row>
    <row r="53" spans="3:35" ht="18.75" customHeight="1">
      <c r="C53" s="444"/>
      <c r="D53" s="445" t="s">
        <v>25</v>
      </c>
      <c r="E53" s="446"/>
      <c r="F53" s="672">
        <v>1.1299999999999999</v>
      </c>
      <c r="H53" s="441"/>
      <c r="I53" s="442" t="s">
        <v>456</v>
      </c>
      <c r="J53" s="443"/>
      <c r="K53" s="671">
        <v>0.3</v>
      </c>
      <c r="S53" s="903"/>
      <c r="T53" s="907" t="s">
        <v>266</v>
      </c>
      <c r="U53" s="915"/>
      <c r="V53" s="916"/>
      <c r="W53" s="923" t="s">
        <v>267</v>
      </c>
      <c r="AA53" s="38"/>
      <c r="AB53" s="675"/>
      <c r="AC53" s="675"/>
      <c r="AD53" s="676"/>
      <c r="AF53" s="38"/>
      <c r="AG53" s="675"/>
      <c r="AH53" s="675"/>
      <c r="AI53" s="676"/>
    </row>
    <row r="54" spans="3:35" ht="18.75" customHeight="1">
      <c r="C54" s="441"/>
      <c r="D54" s="447" t="s">
        <v>457</v>
      </c>
      <c r="E54" s="443"/>
      <c r="F54" s="671">
        <v>1</v>
      </c>
      <c r="H54" s="441"/>
      <c r="I54" s="442" t="s">
        <v>458</v>
      </c>
      <c r="J54" s="443"/>
      <c r="K54" s="671">
        <v>1</v>
      </c>
      <c r="S54" s="903"/>
      <c r="T54" s="932"/>
      <c r="U54" s="928"/>
      <c r="V54" s="929"/>
      <c r="W54" s="930"/>
      <c r="AA54" s="38"/>
      <c r="AB54" s="680"/>
      <c r="AC54" s="675"/>
      <c r="AD54" s="676"/>
      <c r="AF54" s="38"/>
      <c r="AG54" s="675"/>
      <c r="AH54" s="675"/>
      <c r="AI54" s="676"/>
    </row>
    <row r="55" spans="3:35" ht="17.25" customHeight="1">
      <c r="C55" s="441"/>
      <c r="D55" s="442" t="s">
        <v>459</v>
      </c>
      <c r="E55" s="443"/>
      <c r="F55" s="671">
        <v>1.93</v>
      </c>
      <c r="H55" s="441"/>
      <c r="I55" s="442" t="s">
        <v>460</v>
      </c>
      <c r="J55" s="443"/>
      <c r="K55" s="671">
        <v>0.3</v>
      </c>
      <c r="S55" s="903"/>
      <c r="T55" s="933" t="s">
        <v>268</v>
      </c>
      <c r="U55" s="934"/>
      <c r="V55" s="935"/>
      <c r="W55" s="939" t="s">
        <v>269</v>
      </c>
      <c r="AA55" s="38"/>
      <c r="AB55" s="675"/>
      <c r="AC55" s="675"/>
      <c r="AD55" s="676"/>
      <c r="AF55" s="38"/>
      <c r="AG55" s="675"/>
      <c r="AH55" s="675"/>
      <c r="AI55" s="676"/>
    </row>
    <row r="56" spans="3:35" ht="17.25" customHeight="1">
      <c r="C56" s="95"/>
      <c r="D56" s="95"/>
      <c r="E56" s="95"/>
      <c r="F56" s="95"/>
      <c r="G56" s="95"/>
      <c r="H56" s="95"/>
      <c r="I56" s="95"/>
      <c r="J56" s="95"/>
      <c r="K56" s="95"/>
      <c r="S56" s="903"/>
      <c r="T56" s="936"/>
      <c r="U56" s="937"/>
      <c r="V56" s="938"/>
      <c r="W56" s="940"/>
      <c r="AA56" s="95"/>
      <c r="AB56" s="95"/>
      <c r="AC56" s="95"/>
      <c r="AD56" s="95"/>
      <c r="AE56" s="95"/>
      <c r="AF56" s="95"/>
      <c r="AG56" s="95"/>
      <c r="AH56" s="95"/>
      <c r="AI56" s="95"/>
    </row>
    <row r="57" spans="3:35" ht="18" customHeight="1">
      <c r="S57" s="903"/>
      <c r="T57" s="361" t="s">
        <v>270</v>
      </c>
      <c r="U57" s="461"/>
      <c r="V57" s="461"/>
      <c r="W57" s="362" t="s">
        <v>271</v>
      </c>
    </row>
    <row r="58" spans="3:35" ht="18" customHeight="1">
      <c r="C58" s="95"/>
      <c r="D58" s="95"/>
      <c r="E58" s="95"/>
      <c r="F58" s="95"/>
      <c r="G58" s="95"/>
      <c r="H58" s="95"/>
      <c r="I58" s="95"/>
      <c r="J58" s="95"/>
      <c r="K58" s="95"/>
      <c r="S58" s="903"/>
      <c r="T58" s="363" t="s">
        <v>272</v>
      </c>
      <c r="U58" s="356"/>
      <c r="V58" s="356"/>
      <c r="W58" s="342" t="s">
        <v>273</v>
      </c>
      <c r="AA58" s="95"/>
      <c r="AB58" s="95"/>
      <c r="AC58" s="95"/>
      <c r="AD58" s="95"/>
      <c r="AE58" s="95"/>
      <c r="AF58" s="95"/>
      <c r="AG58" s="95"/>
      <c r="AH58" s="95"/>
      <c r="AI58" s="95"/>
    </row>
    <row r="59" spans="3:35" ht="22.5" customHeight="1">
      <c r="C59" s="431" t="s">
        <v>461</v>
      </c>
      <c r="S59" s="903"/>
      <c r="T59" s="907" t="s">
        <v>274</v>
      </c>
      <c r="U59" s="915"/>
      <c r="V59" s="916"/>
      <c r="W59" s="923" t="s">
        <v>275</v>
      </c>
      <c r="AA59" s="431"/>
    </row>
    <row r="60" spans="3:35" ht="31.5" customHeight="1" thickBot="1">
      <c r="C60" s="432"/>
      <c r="D60" s="433" t="s">
        <v>181</v>
      </c>
      <c r="E60" s="434"/>
      <c r="F60" s="435" t="s">
        <v>182</v>
      </c>
      <c r="G60" s="436"/>
      <c r="H60" s="437"/>
      <c r="I60" s="433" t="s">
        <v>181</v>
      </c>
      <c r="J60" s="434"/>
      <c r="K60" s="435" t="s">
        <v>182</v>
      </c>
      <c r="S60" s="903"/>
      <c r="T60" s="932"/>
      <c r="U60" s="928"/>
      <c r="V60" s="929"/>
      <c r="W60" s="930"/>
      <c r="AA60" s="38"/>
      <c r="AB60" s="436"/>
      <c r="AC60" s="436"/>
      <c r="AD60" s="679"/>
      <c r="AE60" s="436"/>
      <c r="AF60" s="436"/>
      <c r="AG60" s="436"/>
      <c r="AH60" s="436"/>
      <c r="AI60" s="679"/>
    </row>
    <row r="61" spans="3:35" ht="20.25" customHeight="1" thickTop="1">
      <c r="C61" s="438"/>
      <c r="D61" s="439" t="s">
        <v>462</v>
      </c>
      <c r="E61" s="440"/>
      <c r="F61" s="670">
        <v>1</v>
      </c>
      <c r="G61" s="38"/>
      <c r="H61" s="438"/>
      <c r="I61" s="448" t="s">
        <v>463</v>
      </c>
      <c r="J61" s="449"/>
      <c r="K61" s="671">
        <v>1</v>
      </c>
      <c r="S61" s="931"/>
      <c r="T61" s="914" t="s">
        <v>276</v>
      </c>
      <c r="U61" s="915"/>
      <c r="V61" s="916"/>
      <c r="W61" s="923" t="s">
        <v>277</v>
      </c>
      <c r="AA61" s="38"/>
      <c r="AB61" s="675"/>
      <c r="AC61" s="675"/>
      <c r="AD61" s="676"/>
      <c r="AE61" s="38"/>
      <c r="AF61" s="38"/>
      <c r="AG61" s="677"/>
      <c r="AH61" s="38"/>
      <c r="AI61" s="676"/>
    </row>
    <row r="62" spans="3:35" ht="20.25" customHeight="1">
      <c r="C62" s="441"/>
      <c r="D62" s="442" t="s">
        <v>464</v>
      </c>
      <c r="E62" s="443"/>
      <c r="F62" s="671">
        <v>0.15</v>
      </c>
      <c r="G62" s="38"/>
      <c r="H62" s="441"/>
      <c r="I62" s="450" t="s">
        <v>465</v>
      </c>
      <c r="J62" s="451"/>
      <c r="K62" s="671">
        <v>1</v>
      </c>
      <c r="S62" s="931"/>
      <c r="T62" s="917"/>
      <c r="U62" s="918"/>
      <c r="V62" s="919"/>
      <c r="W62" s="924"/>
      <c r="AA62" s="38"/>
      <c r="AB62" s="675"/>
      <c r="AC62" s="675"/>
      <c r="AD62" s="676"/>
      <c r="AE62" s="38"/>
      <c r="AF62" s="38"/>
      <c r="AG62" s="677"/>
      <c r="AH62" s="38"/>
      <c r="AI62" s="676"/>
    </row>
    <row r="63" spans="3:35" ht="20.25" customHeight="1">
      <c r="C63" s="441"/>
      <c r="D63" s="442" t="s">
        <v>466</v>
      </c>
      <c r="E63" s="443"/>
      <c r="F63" s="671">
        <v>0.05</v>
      </c>
      <c r="G63" s="38"/>
      <c r="H63" s="441"/>
      <c r="I63" s="442" t="s">
        <v>467</v>
      </c>
      <c r="J63" s="443"/>
      <c r="K63" s="671">
        <v>13.57</v>
      </c>
      <c r="S63" s="931"/>
      <c r="T63" s="917"/>
      <c r="U63" s="918"/>
      <c r="V63" s="919"/>
      <c r="W63" s="924"/>
      <c r="AA63" s="38"/>
      <c r="AB63" s="675"/>
      <c r="AC63" s="675"/>
      <c r="AD63" s="676"/>
      <c r="AE63" s="38"/>
      <c r="AF63" s="38"/>
      <c r="AG63" s="675"/>
      <c r="AH63" s="675"/>
      <c r="AI63" s="676"/>
    </row>
    <row r="64" spans="3:35" ht="20.25" customHeight="1" thickBot="1">
      <c r="S64" s="904"/>
      <c r="T64" s="920"/>
      <c r="U64" s="921"/>
      <c r="V64" s="922"/>
      <c r="W64" s="925"/>
    </row>
  </sheetData>
  <sheetProtection algorithmName="SHA-512" hashValue="VQpli4rM9O1zX0hI1oH+q1sd7TDm76lGdhClv+ucvISkdSMxapb5tNZXLXX3+Jych0mnS2M/00uiKVXhxlJknA==" saltValue="O5BOGnNuJFY+KiFnuNoBlw==" spinCount="100000" sheet="1" selectLockedCells="1" selectUnlockedCells="1"/>
  <mergeCells count="20">
    <mergeCell ref="T61:V64"/>
    <mergeCell ref="W61:W64"/>
    <mergeCell ref="S47:V47"/>
    <mergeCell ref="S50:V51"/>
    <mergeCell ref="W50:W51"/>
    <mergeCell ref="S52:S64"/>
    <mergeCell ref="T53:V54"/>
    <mergeCell ref="W53:W54"/>
    <mergeCell ref="T55:V56"/>
    <mergeCell ref="W55:W56"/>
    <mergeCell ref="T59:V60"/>
    <mergeCell ref="W59:W60"/>
    <mergeCell ref="B4:N7"/>
    <mergeCell ref="B10:N37"/>
    <mergeCell ref="S22:V22"/>
    <mergeCell ref="S23:S35"/>
    <mergeCell ref="T24:T25"/>
    <mergeCell ref="U24:U25"/>
    <mergeCell ref="U32:V32"/>
    <mergeCell ref="S36:S43"/>
  </mergeCells>
  <phoneticPr fontId="2"/>
  <dataValidations count="3">
    <dataValidation imeMode="disabled" allowBlank="1" showInputMessage="1" showErrorMessage="1" sqref="X38 AI61:AI63 AD61:AD63 AD41:AD55 AI41:AI55 K61:K63 F61:F63 F41:F55 K41:K55" xr:uid="{C4D6E8E5-CA3F-444C-9013-3431A34FF700}"/>
    <dataValidation imeMode="hiragana" allowBlank="1" showInputMessage="1" showErrorMessage="1" sqref="X30 X28 X26" xr:uid="{EE5021AF-1A5B-44A2-9A0C-E681F15312FC}"/>
    <dataValidation imeMode="fullKatakana" allowBlank="1" showInputMessage="1" showErrorMessage="1" sqref="X29" xr:uid="{0863B2BF-5B25-4C70-B5B6-7C9FD2C367E7}"/>
  </dataValidations>
  <pageMargins left="0.59055118110236227" right="0" top="0.39370078740157483" bottom="0.19685039370078741" header="0" footer="0"/>
  <pageSetup paperSize="8"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9A5F-8DC7-444E-A844-F05484530E26}">
  <sheetPr codeName="Sheet4">
    <pageSetUpPr fitToPage="1"/>
  </sheetPr>
  <dimension ref="A1:AS75"/>
  <sheetViews>
    <sheetView showGridLines="0" zoomScale="85" zoomScaleNormal="85" zoomScaleSheetLayoutView="85" workbookViewId="0">
      <selection activeCell="AO39" sqref="AO39"/>
    </sheetView>
  </sheetViews>
  <sheetFormatPr defaultColWidth="9" defaultRowHeight="12"/>
  <cols>
    <col min="1" max="1" width="14.625" style="1" customWidth="1"/>
    <col min="2" max="2" width="3.25" style="14" customWidth="1"/>
    <col min="3" max="3" width="30.625" style="1" customWidth="1"/>
    <col min="4" max="7" width="2.625" style="1" customWidth="1"/>
    <col min="8" max="8" width="10.625" style="14" customWidth="1"/>
    <col min="9" max="9" width="8.625" style="1" customWidth="1"/>
    <col min="10" max="11" width="2.75" style="1" customWidth="1"/>
    <col min="12" max="12" width="2.875" style="1" customWidth="1"/>
    <col min="13" max="16" width="2.75" style="1" customWidth="1"/>
    <col min="17" max="17" width="7.875" style="1" customWidth="1"/>
    <col min="18" max="18" width="2.625" style="1" customWidth="1"/>
    <col min="19" max="21" width="4.625" style="1" customWidth="1"/>
    <col min="22" max="28" width="2.75" style="1" customWidth="1"/>
    <col min="29" max="29" width="7.875" style="1" customWidth="1"/>
    <col min="30" max="30" width="2.625" style="1" customWidth="1"/>
    <col min="31" max="32" width="3.375" style="1" customWidth="1"/>
    <col min="33" max="33" width="22.625" style="1" customWidth="1"/>
    <col min="34" max="34" width="16.375" style="1" customWidth="1"/>
    <col min="35" max="36" width="11.625" style="1" customWidth="1"/>
    <col min="37" max="39" width="4.625" style="1" customWidth="1"/>
    <col min="40" max="40" width="8.75" style="1" customWidth="1"/>
    <col min="41" max="41" width="6.625" style="1" customWidth="1"/>
    <col min="42" max="42" width="22.625" style="1" customWidth="1"/>
    <col min="43" max="44" width="11.625" style="1" customWidth="1"/>
    <col min="45" max="45" width="2.625" style="1" customWidth="1"/>
    <col min="46" max="16384" width="9" style="1"/>
  </cols>
  <sheetData>
    <row r="1" spans="1:35" ht="28.5" customHeight="1">
      <c r="A1" s="42"/>
    </row>
    <row r="2" spans="1:35" ht="7.5" customHeight="1"/>
    <row r="3" spans="1:35" s="19" customFormat="1" ht="13.5" customHeight="1">
      <c r="B3" s="365"/>
      <c r="H3" s="365"/>
      <c r="I3" s="366"/>
      <c r="Q3" s="367"/>
      <c r="AC3" s="367"/>
      <c r="AH3" s="368"/>
      <c r="AI3" s="366"/>
    </row>
    <row r="4" spans="1:35" s="19" customFormat="1" ht="13.5" customHeight="1">
      <c r="B4" s="365"/>
      <c r="H4" s="365"/>
      <c r="I4" s="366"/>
      <c r="Q4" s="367"/>
      <c r="AC4" s="367"/>
      <c r="AH4" s="368"/>
      <c r="AI4" s="366"/>
    </row>
    <row r="5" spans="1:35" ht="13.5" customHeight="1"/>
    <row r="6" spans="1:35">
      <c r="AH6" s="33"/>
    </row>
    <row r="26" spans="2:36" ht="13.5">
      <c r="B26" s="280"/>
      <c r="C26" s="369" t="s">
        <v>415</v>
      </c>
    </row>
    <row r="27" spans="2:36" s="2" customFormat="1" ht="13.5">
      <c r="B27" s="370" t="s">
        <v>416</v>
      </c>
      <c r="D27" s="91"/>
      <c r="E27" s="91"/>
      <c r="F27" s="91"/>
      <c r="G27" s="91"/>
      <c r="H27" s="91"/>
      <c r="I27" s="91"/>
      <c r="J27" s="91"/>
      <c r="K27" s="91"/>
      <c r="L27" s="91"/>
      <c r="M27" s="91"/>
      <c r="N27" s="91"/>
      <c r="O27" s="91"/>
      <c r="P27" s="91"/>
      <c r="Q27" s="91"/>
      <c r="R27" s="91"/>
      <c r="S27" s="371"/>
      <c r="AE27" s="7"/>
    </row>
    <row r="28" spans="2:36" s="2" customFormat="1" ht="13.5"/>
    <row r="30" spans="2:36">
      <c r="AJ30" s="15"/>
    </row>
    <row r="31" spans="2:36">
      <c r="AJ31" s="15"/>
    </row>
    <row r="32" spans="2:36">
      <c r="AJ32" s="15"/>
    </row>
    <row r="33" spans="2:45">
      <c r="AJ33" s="15"/>
    </row>
    <row r="34" spans="2:45">
      <c r="B34" s="483"/>
      <c r="C34" s="484"/>
      <c r="D34" s="484"/>
      <c r="E34" s="484"/>
      <c r="F34" s="484"/>
      <c r="G34" s="484"/>
      <c r="H34" s="483"/>
      <c r="I34" s="484"/>
      <c r="J34" s="484"/>
      <c r="K34" s="484"/>
      <c r="L34" s="484"/>
      <c r="M34" s="484"/>
      <c r="N34" s="484"/>
      <c r="O34" s="484"/>
      <c r="P34" s="484"/>
      <c r="Q34" s="484"/>
      <c r="S34" s="484"/>
      <c r="T34" s="484"/>
      <c r="U34" s="484"/>
      <c r="V34" s="484"/>
      <c r="W34" s="484"/>
      <c r="X34" s="484"/>
      <c r="Y34" s="484"/>
      <c r="Z34" s="484"/>
      <c r="AA34" s="484"/>
      <c r="AB34" s="484"/>
      <c r="AC34" s="484"/>
      <c r="AE34" s="484"/>
      <c r="AF34" s="484"/>
      <c r="AG34" s="484"/>
      <c r="AH34" s="484"/>
      <c r="AI34" s="484"/>
      <c r="AJ34" s="484"/>
      <c r="AK34" s="484"/>
      <c r="AL34" s="484"/>
      <c r="AM34" s="484"/>
      <c r="AN34" s="484"/>
      <c r="AO34" s="484"/>
      <c r="AP34" s="484"/>
      <c r="AQ34" s="484"/>
      <c r="AR34" s="484"/>
    </row>
    <row r="35" spans="2:45" s="16" customFormat="1" ht="18" customHeight="1">
      <c r="B35" s="979" t="s">
        <v>14</v>
      </c>
      <c r="C35" s="372" t="s">
        <v>595</v>
      </c>
      <c r="D35" s="980" t="s">
        <v>32</v>
      </c>
      <c r="E35" s="981"/>
      <c r="F35" s="981"/>
      <c r="G35" s="982"/>
      <c r="H35" s="983" t="s">
        <v>329</v>
      </c>
      <c r="I35" s="984"/>
      <c r="J35" s="966" t="s">
        <v>308</v>
      </c>
      <c r="K35" s="967"/>
      <c r="L35" s="967"/>
      <c r="M35" s="967"/>
      <c r="N35" s="967"/>
      <c r="O35" s="967"/>
      <c r="P35" s="967"/>
      <c r="Q35" s="987"/>
      <c r="R35" s="133"/>
      <c r="S35" s="969" t="s">
        <v>333</v>
      </c>
      <c r="T35" s="969"/>
      <c r="U35" s="969"/>
      <c r="V35" s="977" t="s">
        <v>353</v>
      </c>
      <c r="W35" s="977"/>
      <c r="X35" s="977"/>
      <c r="Y35" s="977"/>
      <c r="Z35" s="977"/>
      <c r="AA35" s="977"/>
      <c r="AB35" s="977"/>
      <c r="AC35" s="969"/>
      <c r="AD35" s="133"/>
      <c r="AE35" s="978" t="s">
        <v>334</v>
      </c>
      <c r="AF35" s="978"/>
      <c r="AG35" s="966" t="s">
        <v>417</v>
      </c>
      <c r="AH35" s="967"/>
      <c r="AI35" s="967"/>
      <c r="AJ35" s="968"/>
      <c r="AK35" s="969" t="s">
        <v>361</v>
      </c>
      <c r="AL35" s="969"/>
      <c r="AM35" s="969"/>
      <c r="AN35" s="465" t="s">
        <v>596</v>
      </c>
      <c r="AO35" s="260" t="s">
        <v>359</v>
      </c>
      <c r="AP35" s="970" t="s">
        <v>301</v>
      </c>
      <c r="AQ35" s="971"/>
      <c r="AR35" s="972"/>
    </row>
    <row r="36" spans="2:45" s="17" customFormat="1" ht="15.75" customHeight="1">
      <c r="B36" s="952"/>
      <c r="C36" s="466"/>
      <c r="D36" s="973"/>
      <c r="E36" s="974"/>
      <c r="F36" s="974"/>
      <c r="G36" s="975"/>
      <c r="H36" s="973"/>
      <c r="I36" s="975"/>
      <c r="J36" s="976"/>
      <c r="K36" s="957"/>
      <c r="L36" s="957"/>
      <c r="M36" s="957"/>
      <c r="N36" s="957"/>
      <c r="O36" s="957"/>
      <c r="P36" s="958"/>
      <c r="Q36" s="465" t="s">
        <v>15</v>
      </c>
      <c r="R36" s="136"/>
      <c r="S36" s="962" t="s">
        <v>16</v>
      </c>
      <c r="T36" s="964" t="s">
        <v>17</v>
      </c>
      <c r="U36" s="950" t="s">
        <v>18</v>
      </c>
      <c r="V36" s="976"/>
      <c r="W36" s="957"/>
      <c r="X36" s="957"/>
      <c r="Y36" s="957"/>
      <c r="Z36" s="957"/>
      <c r="AA36" s="957"/>
      <c r="AB36" s="958"/>
      <c r="AC36" s="465" t="s">
        <v>15</v>
      </c>
      <c r="AD36" s="136"/>
      <c r="AE36" s="978"/>
      <c r="AF36" s="978"/>
      <c r="AG36" s="959" t="s">
        <v>302</v>
      </c>
      <c r="AH36" s="960"/>
      <c r="AI36" s="960"/>
      <c r="AJ36" s="961"/>
      <c r="AK36" s="962" t="s">
        <v>16</v>
      </c>
      <c r="AL36" s="964" t="s">
        <v>17</v>
      </c>
      <c r="AM36" s="950" t="s">
        <v>18</v>
      </c>
      <c r="AN36" s="952" t="s">
        <v>599</v>
      </c>
      <c r="AO36" s="952" t="s">
        <v>370</v>
      </c>
      <c r="AP36" s="954" t="s">
        <v>381</v>
      </c>
      <c r="AQ36" s="955"/>
      <c r="AR36" s="956"/>
    </row>
    <row r="37" spans="2:45" s="17" customFormat="1" ht="15.75" customHeight="1">
      <c r="B37" s="953"/>
      <c r="C37" s="262"/>
      <c r="D37" s="462"/>
      <c r="E37" s="463"/>
      <c r="F37" s="463"/>
      <c r="G37" s="463"/>
      <c r="H37" s="985"/>
      <c r="I37" s="986"/>
      <c r="J37" s="954"/>
      <c r="K37" s="955"/>
      <c r="L37" s="955"/>
      <c r="M37" s="955"/>
      <c r="N37" s="955"/>
      <c r="O37" s="955"/>
      <c r="P37" s="956"/>
      <c r="Q37" s="467"/>
      <c r="R37" s="136"/>
      <c r="S37" s="988"/>
      <c r="T37" s="965"/>
      <c r="U37" s="951"/>
      <c r="V37" s="954"/>
      <c r="W37" s="955"/>
      <c r="X37" s="955"/>
      <c r="Y37" s="955"/>
      <c r="Z37" s="955"/>
      <c r="AA37" s="955"/>
      <c r="AB37" s="956"/>
      <c r="AC37" s="467"/>
      <c r="AD37" s="136"/>
      <c r="AE37" s="978"/>
      <c r="AF37" s="978"/>
      <c r="AG37" s="464" t="s">
        <v>303</v>
      </c>
      <c r="AH37" s="261" t="s">
        <v>304</v>
      </c>
      <c r="AI37" s="262" t="s">
        <v>305</v>
      </c>
      <c r="AJ37" s="263" t="s">
        <v>306</v>
      </c>
      <c r="AK37" s="963"/>
      <c r="AL37" s="965"/>
      <c r="AM37" s="951"/>
      <c r="AN37" s="953"/>
      <c r="AO37" s="953"/>
      <c r="AP37" s="464" t="s">
        <v>303</v>
      </c>
      <c r="AQ37" s="265" t="s">
        <v>305</v>
      </c>
      <c r="AR37" s="263" t="s">
        <v>306</v>
      </c>
    </row>
    <row r="38" spans="2:45" s="19" customFormat="1" ht="34.5" customHeight="1">
      <c r="B38" s="373">
        <v>1</v>
      </c>
      <c r="C38" s="374" t="s">
        <v>418</v>
      </c>
      <c r="D38" s="255">
        <v>0</v>
      </c>
      <c r="E38" s="256">
        <v>8</v>
      </c>
      <c r="F38" s="256">
        <v>1</v>
      </c>
      <c r="G38" s="257">
        <v>0</v>
      </c>
      <c r="H38" s="264" t="s">
        <v>34</v>
      </c>
      <c r="I38" s="173" t="s">
        <v>332</v>
      </c>
      <c r="J38" s="592"/>
      <c r="K38" s="593"/>
      <c r="L38" s="593"/>
      <c r="M38" s="593"/>
      <c r="N38" s="593"/>
      <c r="O38" s="594">
        <v>3</v>
      </c>
      <c r="P38" s="595">
        <v>0</v>
      </c>
      <c r="Q38" s="375" t="s">
        <v>297</v>
      </c>
      <c r="R38" s="41" t="s">
        <v>8</v>
      </c>
      <c r="S38" s="20"/>
      <c r="T38" s="21"/>
      <c r="U38" s="22"/>
      <c r="V38" s="23"/>
      <c r="W38" s="30"/>
      <c r="X38" s="30"/>
      <c r="Y38" s="30"/>
      <c r="Z38" s="30"/>
      <c r="AA38" s="30"/>
      <c r="AB38" s="599"/>
      <c r="AC38" s="376" t="s">
        <v>351</v>
      </c>
      <c r="AD38" s="18" t="s">
        <v>8</v>
      </c>
      <c r="AE38" s="946" t="s">
        <v>335</v>
      </c>
      <c r="AF38" s="947"/>
      <c r="AG38" s="266" t="s">
        <v>10</v>
      </c>
      <c r="AH38" s="175" t="s">
        <v>338</v>
      </c>
      <c r="AI38" s="178" t="s">
        <v>339</v>
      </c>
      <c r="AJ38" s="179" t="s">
        <v>40</v>
      </c>
      <c r="AK38" s="269" t="s">
        <v>20</v>
      </c>
      <c r="AL38" s="285"/>
      <c r="AM38" s="282"/>
      <c r="AN38" s="271">
        <v>1</v>
      </c>
      <c r="AO38" s="271">
        <v>30</v>
      </c>
      <c r="AP38" s="272" t="s">
        <v>371</v>
      </c>
      <c r="AQ38" s="273" t="s">
        <v>339</v>
      </c>
      <c r="AR38" s="274" t="s">
        <v>41</v>
      </c>
    </row>
    <row r="39" spans="2:45" s="19" customFormat="1" ht="34.5" customHeight="1">
      <c r="B39" s="373">
        <v>2</v>
      </c>
      <c r="C39" s="374" t="s">
        <v>419</v>
      </c>
      <c r="D39" s="255">
        <v>0</v>
      </c>
      <c r="E39" s="256">
        <v>6</v>
      </c>
      <c r="F39" s="256">
        <v>0</v>
      </c>
      <c r="G39" s="257">
        <v>8</v>
      </c>
      <c r="H39" s="264" t="s">
        <v>35</v>
      </c>
      <c r="I39" s="174" t="s">
        <v>326</v>
      </c>
      <c r="J39" s="592"/>
      <c r="K39" s="593"/>
      <c r="L39" s="593"/>
      <c r="M39" s="593"/>
      <c r="N39" s="593"/>
      <c r="O39" s="594">
        <v>1</v>
      </c>
      <c r="P39" s="595">
        <v>0</v>
      </c>
      <c r="Q39" s="377" t="s">
        <v>297</v>
      </c>
      <c r="R39" s="41" t="s">
        <v>8</v>
      </c>
      <c r="S39" s="258" t="s">
        <v>6</v>
      </c>
      <c r="T39" s="281"/>
      <c r="U39" s="282"/>
      <c r="V39" s="259"/>
      <c r="W39" s="600"/>
      <c r="X39" s="600"/>
      <c r="Y39" s="600"/>
      <c r="Z39" s="600"/>
      <c r="AA39" s="600"/>
      <c r="AB39" s="601">
        <v>1</v>
      </c>
      <c r="AC39" s="377" t="s">
        <v>297</v>
      </c>
      <c r="AD39" s="18" t="s">
        <v>8</v>
      </c>
      <c r="AE39" s="946" t="s">
        <v>336</v>
      </c>
      <c r="AF39" s="947"/>
      <c r="AG39" s="267" t="s">
        <v>11</v>
      </c>
      <c r="AH39" s="176"/>
      <c r="AI39" s="180" t="s">
        <v>339</v>
      </c>
      <c r="AJ39" s="179" t="s">
        <v>340</v>
      </c>
      <c r="AK39" s="275"/>
      <c r="AL39" s="285"/>
      <c r="AM39" s="282"/>
      <c r="AN39" s="278"/>
      <c r="AO39" s="278"/>
      <c r="AP39" s="378"/>
      <c r="AQ39" s="379"/>
      <c r="AR39" s="380"/>
    </row>
    <row r="40" spans="2:45" s="19" customFormat="1" ht="34.5" customHeight="1">
      <c r="B40" s="373">
        <v>3</v>
      </c>
      <c r="C40" s="374" t="s">
        <v>13</v>
      </c>
      <c r="D40" s="255">
        <v>0</v>
      </c>
      <c r="E40" s="256">
        <v>6</v>
      </c>
      <c r="F40" s="256">
        <v>0</v>
      </c>
      <c r="G40" s="257">
        <v>0</v>
      </c>
      <c r="H40" s="264" t="s">
        <v>36</v>
      </c>
      <c r="I40" s="174" t="s">
        <v>326</v>
      </c>
      <c r="J40" s="592"/>
      <c r="K40" s="593"/>
      <c r="L40" s="593"/>
      <c r="M40" s="593"/>
      <c r="N40" s="593"/>
      <c r="O40" s="594">
        <v>5</v>
      </c>
      <c r="P40" s="595">
        <v>0</v>
      </c>
      <c r="Q40" s="377" t="s">
        <v>297</v>
      </c>
      <c r="R40" s="41" t="s">
        <v>8</v>
      </c>
      <c r="S40" s="39"/>
      <c r="T40" s="283"/>
      <c r="U40" s="284"/>
      <c r="V40" s="40"/>
      <c r="W40" s="602"/>
      <c r="X40" s="602"/>
      <c r="Y40" s="602"/>
      <c r="Z40" s="602"/>
      <c r="AA40" s="602"/>
      <c r="AB40" s="603"/>
      <c r="AC40" s="376" t="s">
        <v>351</v>
      </c>
      <c r="AD40" s="18" t="s">
        <v>8</v>
      </c>
      <c r="AE40" s="946" t="s">
        <v>335</v>
      </c>
      <c r="AF40" s="947"/>
      <c r="AG40" s="267" t="s">
        <v>371</v>
      </c>
      <c r="AH40" s="176" t="s">
        <v>338</v>
      </c>
      <c r="AI40" s="180" t="s">
        <v>341</v>
      </c>
      <c r="AJ40" s="179" t="s">
        <v>342</v>
      </c>
      <c r="AK40" s="269" t="s">
        <v>6</v>
      </c>
      <c r="AL40" s="285"/>
      <c r="AM40" s="282"/>
      <c r="AN40" s="271">
        <v>2</v>
      </c>
      <c r="AO40" s="278"/>
      <c r="AP40" s="272" t="s">
        <v>372</v>
      </c>
      <c r="AQ40" s="273" t="s">
        <v>341</v>
      </c>
      <c r="AR40" s="279" t="s">
        <v>342</v>
      </c>
    </row>
    <row r="41" spans="2:45" s="19" customFormat="1" ht="34.5" customHeight="1">
      <c r="B41" s="373">
        <v>4</v>
      </c>
      <c r="C41" s="374" t="s">
        <v>42</v>
      </c>
      <c r="D41" s="255">
        <v>0</v>
      </c>
      <c r="E41" s="256">
        <v>2</v>
      </c>
      <c r="F41" s="256">
        <v>2</v>
      </c>
      <c r="G41" s="257">
        <v>1</v>
      </c>
      <c r="H41" s="264" t="s">
        <v>34</v>
      </c>
      <c r="I41" s="174" t="s">
        <v>326</v>
      </c>
      <c r="J41" s="592"/>
      <c r="K41" s="593"/>
      <c r="L41" s="593"/>
      <c r="M41" s="593"/>
      <c r="N41" s="594">
        <v>6</v>
      </c>
      <c r="O41" s="594">
        <v>0</v>
      </c>
      <c r="P41" s="595">
        <v>0</v>
      </c>
      <c r="Q41" s="377" t="s">
        <v>297</v>
      </c>
      <c r="R41" s="41" t="s">
        <v>8</v>
      </c>
      <c r="S41" s="258" t="s">
        <v>21</v>
      </c>
      <c r="T41" s="281"/>
      <c r="U41" s="282"/>
      <c r="V41" s="259"/>
      <c r="W41" s="600"/>
      <c r="X41" s="600"/>
      <c r="Y41" s="600"/>
      <c r="Z41" s="600">
        <v>1</v>
      </c>
      <c r="AA41" s="600">
        <v>0</v>
      </c>
      <c r="AB41" s="601">
        <v>0</v>
      </c>
      <c r="AC41" s="377" t="s">
        <v>297</v>
      </c>
      <c r="AD41" s="18" t="s">
        <v>8</v>
      </c>
      <c r="AE41" s="946" t="s">
        <v>337</v>
      </c>
      <c r="AF41" s="947"/>
      <c r="AG41" s="267" t="s">
        <v>373</v>
      </c>
      <c r="AH41" s="176" t="s">
        <v>338</v>
      </c>
      <c r="AI41" s="180" t="s">
        <v>339</v>
      </c>
      <c r="AJ41" s="179" t="s">
        <v>40</v>
      </c>
      <c r="AK41" s="275"/>
      <c r="AL41" s="276"/>
      <c r="AM41" s="277"/>
      <c r="AN41" s="278"/>
      <c r="AO41" s="278"/>
      <c r="AP41" s="378"/>
      <c r="AQ41" s="379"/>
      <c r="AR41" s="381"/>
    </row>
    <row r="42" spans="2:45" s="19" customFormat="1" ht="34.5" customHeight="1">
      <c r="B42" s="373">
        <v>5</v>
      </c>
      <c r="C42" s="374" t="s">
        <v>22</v>
      </c>
      <c r="D42" s="255">
        <v>1</v>
      </c>
      <c r="E42" s="256">
        <v>5</v>
      </c>
      <c r="F42" s="256">
        <v>0</v>
      </c>
      <c r="G42" s="257">
        <v>1</v>
      </c>
      <c r="H42" s="264" t="s">
        <v>37</v>
      </c>
      <c r="I42" s="174" t="s">
        <v>326</v>
      </c>
      <c r="J42" s="592"/>
      <c r="K42" s="593"/>
      <c r="L42" s="593"/>
      <c r="M42" s="593"/>
      <c r="N42" s="593"/>
      <c r="O42" s="594">
        <v>4</v>
      </c>
      <c r="P42" s="595">
        <v>0</v>
      </c>
      <c r="Q42" s="377" t="s">
        <v>297</v>
      </c>
      <c r="R42" s="41" t="s">
        <v>8</v>
      </c>
      <c r="S42" s="34"/>
      <c r="T42" s="35"/>
      <c r="U42" s="36"/>
      <c r="V42" s="37"/>
      <c r="W42" s="604"/>
      <c r="X42" s="604"/>
      <c r="Y42" s="604"/>
      <c r="Z42" s="604"/>
      <c r="AA42" s="604"/>
      <c r="AB42" s="605"/>
      <c r="AC42" s="376" t="s">
        <v>351</v>
      </c>
      <c r="AD42" s="18" t="s">
        <v>8</v>
      </c>
      <c r="AE42" s="946" t="s">
        <v>337</v>
      </c>
      <c r="AF42" s="947"/>
      <c r="AG42" s="267" t="s">
        <v>374</v>
      </c>
      <c r="AH42" s="176" t="s">
        <v>338</v>
      </c>
      <c r="AI42" s="180" t="s">
        <v>339</v>
      </c>
      <c r="AJ42" s="179" t="s">
        <v>40</v>
      </c>
      <c r="AK42" s="275"/>
      <c r="AL42" s="276"/>
      <c r="AM42" s="277"/>
      <c r="AN42" s="278"/>
      <c r="AO42" s="278"/>
      <c r="AP42" s="378"/>
      <c r="AQ42" s="379"/>
      <c r="AR42" s="380"/>
    </row>
    <row r="43" spans="2:45" s="19" customFormat="1" ht="34.5" customHeight="1">
      <c r="B43" s="373">
        <v>6</v>
      </c>
      <c r="C43" s="374" t="s">
        <v>22</v>
      </c>
      <c r="D43" s="255">
        <v>1</v>
      </c>
      <c r="E43" s="256">
        <v>5</v>
      </c>
      <c r="F43" s="256">
        <v>0</v>
      </c>
      <c r="G43" s="257">
        <v>1</v>
      </c>
      <c r="H43" s="264" t="s">
        <v>37</v>
      </c>
      <c r="I43" s="173" t="s">
        <v>326</v>
      </c>
      <c r="J43" s="592"/>
      <c r="K43" s="593"/>
      <c r="L43" s="593"/>
      <c r="M43" s="593"/>
      <c r="N43" s="593"/>
      <c r="O43" s="594">
        <v>8</v>
      </c>
      <c r="P43" s="595">
        <v>0</v>
      </c>
      <c r="Q43" s="377" t="s">
        <v>297</v>
      </c>
      <c r="R43" s="41" t="s">
        <v>8</v>
      </c>
      <c r="S43" s="34"/>
      <c r="T43" s="35"/>
      <c r="U43" s="36"/>
      <c r="V43" s="37"/>
      <c r="W43" s="604"/>
      <c r="X43" s="604"/>
      <c r="Y43" s="604"/>
      <c r="Z43" s="604"/>
      <c r="AA43" s="604"/>
      <c r="AB43" s="605"/>
      <c r="AC43" s="382" t="s">
        <v>351</v>
      </c>
      <c r="AD43" s="18" t="s">
        <v>8</v>
      </c>
      <c r="AE43" s="946" t="s">
        <v>335</v>
      </c>
      <c r="AF43" s="947"/>
      <c r="AG43" s="267" t="s">
        <v>375</v>
      </c>
      <c r="AH43" s="176" t="s">
        <v>338</v>
      </c>
      <c r="AI43" s="180" t="s">
        <v>339</v>
      </c>
      <c r="AJ43" s="179" t="s">
        <v>39</v>
      </c>
      <c r="AK43" s="269" t="s">
        <v>20</v>
      </c>
      <c r="AL43" s="270" t="s">
        <v>23</v>
      </c>
      <c r="AM43" s="282"/>
      <c r="AN43" s="271">
        <v>1</v>
      </c>
      <c r="AO43" s="271">
        <v>52</v>
      </c>
      <c r="AP43" s="272" t="s">
        <v>378</v>
      </c>
      <c r="AQ43" s="273" t="s">
        <v>339</v>
      </c>
      <c r="AR43" s="274" t="s">
        <v>39</v>
      </c>
    </row>
    <row r="44" spans="2:45" s="19" customFormat="1" ht="34.5" customHeight="1">
      <c r="B44" s="373">
        <v>7</v>
      </c>
      <c r="C44" s="374" t="s">
        <v>420</v>
      </c>
      <c r="D44" s="255">
        <v>0</v>
      </c>
      <c r="E44" s="256">
        <v>7</v>
      </c>
      <c r="F44" s="256">
        <v>1</v>
      </c>
      <c r="G44" s="257">
        <v>0</v>
      </c>
      <c r="H44" s="264" t="s">
        <v>38</v>
      </c>
      <c r="I44" s="174" t="s">
        <v>326</v>
      </c>
      <c r="J44" s="592"/>
      <c r="K44" s="593"/>
      <c r="L44" s="593"/>
      <c r="M44" s="593"/>
      <c r="N44" s="594"/>
      <c r="O44" s="594">
        <v>1</v>
      </c>
      <c r="P44" s="595">
        <v>0</v>
      </c>
      <c r="Q44" s="377" t="s">
        <v>296</v>
      </c>
      <c r="R44" s="41" t="s">
        <v>8</v>
      </c>
      <c r="S44" s="383"/>
      <c r="T44" s="384"/>
      <c r="U44" s="385"/>
      <c r="V44" s="386"/>
      <c r="AB44" s="606"/>
      <c r="AC44" s="376" t="s">
        <v>351</v>
      </c>
      <c r="AD44" s="18"/>
      <c r="AE44" s="946" t="s">
        <v>335</v>
      </c>
      <c r="AF44" s="947"/>
      <c r="AG44" s="268" t="s">
        <v>376</v>
      </c>
      <c r="AH44" s="176" t="s">
        <v>338</v>
      </c>
      <c r="AI44" s="180" t="s">
        <v>339</v>
      </c>
      <c r="AJ44" s="179" t="s">
        <v>343</v>
      </c>
      <c r="AK44" s="269" t="s">
        <v>6</v>
      </c>
      <c r="AL44" s="285"/>
      <c r="AM44" s="282"/>
      <c r="AN44" s="271">
        <v>2</v>
      </c>
      <c r="AO44" s="387"/>
      <c r="AP44" s="272" t="s">
        <v>377</v>
      </c>
      <c r="AQ44" s="273" t="s">
        <v>339</v>
      </c>
      <c r="AR44" s="274" t="s">
        <v>40</v>
      </c>
    </row>
    <row r="45" spans="2:45" s="19" customFormat="1" ht="34.5" customHeight="1">
      <c r="B45" s="373">
        <v>8</v>
      </c>
      <c r="C45" s="24"/>
      <c r="D45" s="25"/>
      <c r="E45" s="26"/>
      <c r="F45" s="26"/>
      <c r="G45" s="27"/>
      <c r="H45" s="464"/>
      <c r="I45" s="87" t="s">
        <v>331</v>
      </c>
      <c r="J45" s="596"/>
      <c r="K45" s="597"/>
      <c r="L45" s="597"/>
      <c r="M45" s="597"/>
      <c r="N45" s="597"/>
      <c r="O45" s="597"/>
      <c r="P45" s="598"/>
      <c r="Q45" s="382" t="s">
        <v>352</v>
      </c>
      <c r="R45" s="41" t="s">
        <v>8</v>
      </c>
      <c r="S45" s="29"/>
      <c r="T45" s="21"/>
      <c r="U45" s="22"/>
      <c r="V45" s="23"/>
      <c r="W45" s="30"/>
      <c r="X45" s="30"/>
      <c r="Y45" s="30"/>
      <c r="Z45" s="30"/>
      <c r="AA45" s="30"/>
      <c r="AB45" s="599"/>
      <c r="AC45" s="382" t="s">
        <v>351</v>
      </c>
      <c r="AD45" s="18" t="s">
        <v>8</v>
      </c>
      <c r="AE45" s="948"/>
      <c r="AF45" s="949"/>
      <c r="AG45" s="31"/>
      <c r="AH45" s="388"/>
      <c r="AI45" s="177"/>
      <c r="AJ45" s="28"/>
      <c r="AK45" s="30"/>
      <c r="AL45" s="21"/>
      <c r="AM45" s="22"/>
      <c r="AN45" s="32"/>
      <c r="AO45" s="32"/>
      <c r="AP45" s="389"/>
      <c r="AQ45" s="29"/>
      <c r="AR45" s="390"/>
    </row>
    <row r="47" spans="2:45" s="394" customFormat="1" ht="20.100000000000001" customHeight="1">
      <c r="B47" s="391"/>
      <c r="C47" s="392"/>
      <c r="D47" s="941" t="s">
        <v>421</v>
      </c>
      <c r="E47" s="941"/>
      <c r="F47" s="941"/>
      <c r="G47" s="392"/>
      <c r="H47" s="393"/>
      <c r="I47" s="392"/>
      <c r="J47" s="392"/>
      <c r="K47" s="392"/>
      <c r="L47" s="392"/>
      <c r="M47" s="392"/>
      <c r="N47" s="392"/>
      <c r="O47" s="392"/>
      <c r="P47" s="392"/>
      <c r="Q47" s="392"/>
      <c r="R47" s="392"/>
      <c r="S47" s="392"/>
      <c r="T47" s="392"/>
      <c r="U47" s="392"/>
      <c r="V47" s="392"/>
      <c r="W47" s="392"/>
      <c r="X47" s="392"/>
      <c r="Y47" s="392"/>
      <c r="Z47" s="392"/>
      <c r="AA47" s="392"/>
      <c r="AB47" s="392"/>
      <c r="AC47" s="392"/>
      <c r="AE47" s="392"/>
      <c r="AF47" s="941" t="s">
        <v>422</v>
      </c>
      <c r="AG47" s="941"/>
      <c r="AH47" s="941"/>
      <c r="AI47" s="392"/>
      <c r="AJ47" s="392"/>
      <c r="AK47" s="392"/>
      <c r="AL47" s="392"/>
      <c r="AO47" s="941" t="s">
        <v>423</v>
      </c>
      <c r="AP47" s="941"/>
      <c r="AQ47" s="941"/>
    </row>
    <row r="48" spans="2:45" s="394" customFormat="1" ht="20.100000000000001" customHeight="1">
      <c r="B48" s="391"/>
      <c r="C48" s="395"/>
      <c r="D48" s="941"/>
      <c r="E48" s="941"/>
      <c r="F48" s="941"/>
      <c r="G48" s="396"/>
      <c r="H48" s="397"/>
      <c r="I48" s="396"/>
      <c r="J48" s="396"/>
      <c r="K48" s="396"/>
      <c r="L48" s="396"/>
      <c r="M48" s="396"/>
      <c r="N48" s="396"/>
      <c r="O48" s="396"/>
      <c r="P48" s="396"/>
      <c r="Q48" s="396"/>
      <c r="R48" s="396"/>
      <c r="S48" s="396"/>
      <c r="T48" s="396"/>
      <c r="U48" s="396"/>
      <c r="V48" s="396"/>
      <c r="W48" s="396"/>
      <c r="X48" s="396"/>
      <c r="Y48" s="396"/>
      <c r="Z48" s="396"/>
      <c r="AA48" s="396"/>
      <c r="AB48" s="396"/>
      <c r="AC48" s="396"/>
      <c r="AD48" s="398"/>
      <c r="AE48" s="399"/>
      <c r="AF48" s="941"/>
      <c r="AG48" s="941"/>
      <c r="AH48" s="941"/>
      <c r="AI48" s="396"/>
      <c r="AJ48" s="396"/>
      <c r="AK48" s="396"/>
      <c r="AL48" s="396"/>
      <c r="AM48" s="398"/>
      <c r="AN48" s="395"/>
      <c r="AO48" s="941"/>
      <c r="AP48" s="941"/>
      <c r="AQ48" s="941"/>
      <c r="AR48" s="400"/>
      <c r="AS48" s="398"/>
    </row>
    <row r="49" spans="2:45" s="394" customFormat="1" ht="17.25" customHeight="1">
      <c r="B49" s="391"/>
      <c r="C49" s="399"/>
      <c r="D49" s="396"/>
      <c r="E49" s="396"/>
      <c r="F49" s="396"/>
      <c r="G49" s="396"/>
      <c r="H49" s="397"/>
      <c r="I49" s="396"/>
      <c r="J49" s="396"/>
      <c r="K49" s="396"/>
      <c r="L49" s="396"/>
      <c r="M49" s="396"/>
      <c r="N49" s="396"/>
      <c r="O49" s="396"/>
      <c r="P49" s="396"/>
      <c r="Q49" s="396"/>
      <c r="R49" s="396"/>
      <c r="S49" s="396"/>
      <c r="T49" s="396"/>
      <c r="U49" s="396"/>
      <c r="V49" s="396"/>
      <c r="W49" s="396"/>
      <c r="X49" s="396"/>
      <c r="Y49" s="396"/>
      <c r="Z49" s="396"/>
      <c r="AA49" s="396"/>
      <c r="AB49" s="396"/>
      <c r="AC49" s="396"/>
      <c r="AD49" s="398"/>
      <c r="AE49" s="399"/>
      <c r="AF49" s="396"/>
      <c r="AG49" s="396"/>
      <c r="AH49" s="396"/>
      <c r="AI49" s="396"/>
      <c r="AJ49" s="396"/>
      <c r="AK49" s="396"/>
      <c r="AL49" s="396"/>
      <c r="AM49" s="398"/>
      <c r="AN49" s="399"/>
      <c r="AO49" s="396"/>
      <c r="AP49" s="396"/>
      <c r="AQ49" s="396"/>
      <c r="AR49" s="396"/>
      <c r="AS49" s="398"/>
    </row>
    <row r="50" spans="2:45" s="394" customFormat="1" ht="17.25" customHeight="1">
      <c r="B50" s="391"/>
      <c r="C50" s="399"/>
      <c r="D50" s="396"/>
      <c r="E50" s="396"/>
      <c r="F50" s="396"/>
      <c r="G50" s="396"/>
      <c r="H50" s="397"/>
      <c r="I50" s="396"/>
      <c r="J50" s="396"/>
      <c r="K50" s="396"/>
      <c r="L50" s="396"/>
      <c r="M50" s="396"/>
      <c r="N50" s="396"/>
      <c r="O50" s="396"/>
      <c r="P50" s="396"/>
      <c r="Q50" s="396"/>
      <c r="R50" s="396"/>
      <c r="S50" s="396"/>
      <c r="T50" s="396"/>
      <c r="U50" s="396"/>
      <c r="V50" s="396"/>
      <c r="W50" s="396"/>
      <c r="X50" s="396"/>
      <c r="Y50" s="396"/>
      <c r="Z50" s="396"/>
      <c r="AA50" s="396"/>
      <c r="AB50" s="396"/>
      <c r="AC50" s="396"/>
      <c r="AD50" s="398"/>
      <c r="AE50" s="399"/>
      <c r="AF50" s="396"/>
      <c r="AG50" s="396"/>
      <c r="AH50" s="396"/>
      <c r="AI50" s="396"/>
      <c r="AJ50" s="396"/>
      <c r="AK50" s="396"/>
      <c r="AL50" s="396"/>
      <c r="AM50" s="398"/>
      <c r="AN50" s="399"/>
      <c r="AO50" s="396"/>
      <c r="AP50" s="396"/>
      <c r="AQ50" s="396"/>
      <c r="AR50" s="396"/>
      <c r="AS50" s="398"/>
    </row>
    <row r="51" spans="2:45" s="394" customFormat="1" ht="17.25" customHeight="1">
      <c r="B51" s="391"/>
      <c r="C51" s="401"/>
      <c r="D51" s="396"/>
      <c r="E51" s="396"/>
      <c r="F51" s="396"/>
      <c r="G51" s="396"/>
      <c r="H51" s="397"/>
      <c r="I51" s="396"/>
      <c r="J51" s="396"/>
      <c r="K51" s="396"/>
      <c r="L51" s="396"/>
      <c r="M51" s="396"/>
      <c r="N51" s="396"/>
      <c r="O51" s="396"/>
      <c r="P51" s="396"/>
      <c r="Q51" s="396"/>
      <c r="R51" s="396"/>
      <c r="S51" s="396"/>
      <c r="T51" s="396"/>
      <c r="U51" s="396"/>
      <c r="V51" s="396"/>
      <c r="W51" s="396"/>
      <c r="X51" s="396"/>
      <c r="Y51" s="396"/>
      <c r="Z51" s="396"/>
      <c r="AA51" s="396"/>
      <c r="AB51" s="396"/>
      <c r="AC51" s="396"/>
      <c r="AD51" s="398"/>
      <c r="AE51" s="399"/>
      <c r="AF51" s="396"/>
      <c r="AG51" s="396"/>
      <c r="AH51" s="396"/>
      <c r="AI51" s="396"/>
      <c r="AJ51" s="396"/>
      <c r="AK51" s="396"/>
      <c r="AL51" s="396"/>
      <c r="AM51" s="398"/>
      <c r="AN51" s="399"/>
      <c r="AO51" s="396"/>
      <c r="AP51" s="396"/>
      <c r="AQ51" s="396"/>
      <c r="AR51" s="396"/>
      <c r="AS51" s="398"/>
    </row>
    <row r="52" spans="2:45" s="394" customFormat="1" ht="17.25" customHeight="1">
      <c r="B52" s="391"/>
      <c r="C52" s="399"/>
      <c r="D52" s="396"/>
      <c r="E52" s="396"/>
      <c r="F52" s="396"/>
      <c r="G52" s="396"/>
      <c r="H52" s="397"/>
      <c r="I52" s="396"/>
      <c r="J52" s="396"/>
      <c r="K52" s="396"/>
      <c r="L52" s="396"/>
      <c r="M52" s="396"/>
      <c r="N52" s="396"/>
      <c r="O52" s="396"/>
      <c r="P52" s="396"/>
      <c r="Q52" s="396"/>
      <c r="R52" s="396"/>
      <c r="S52" s="396"/>
      <c r="T52" s="396"/>
      <c r="U52" s="396"/>
      <c r="V52" s="396"/>
      <c r="W52" s="396"/>
      <c r="X52" s="396"/>
      <c r="Y52" s="396"/>
      <c r="Z52" s="396"/>
      <c r="AA52" s="396"/>
      <c r="AB52" s="396"/>
      <c r="AC52" s="396"/>
      <c r="AD52" s="398"/>
      <c r="AE52" s="399"/>
      <c r="AF52" s="396"/>
      <c r="AG52" s="396"/>
      <c r="AH52" s="396"/>
      <c r="AI52" s="396"/>
      <c r="AJ52" s="396"/>
      <c r="AK52" s="396"/>
      <c r="AL52" s="396"/>
      <c r="AM52" s="398"/>
      <c r="AN52" s="399"/>
      <c r="AO52" s="396"/>
      <c r="AP52" s="396"/>
      <c r="AQ52" s="396"/>
      <c r="AR52" s="396"/>
      <c r="AS52" s="398"/>
    </row>
    <row r="53" spans="2:45" s="394" customFormat="1" ht="17.25" customHeight="1">
      <c r="B53" s="391"/>
      <c r="C53" s="399"/>
      <c r="D53" s="396"/>
      <c r="E53" s="396"/>
      <c r="F53" s="396"/>
      <c r="G53" s="396"/>
      <c r="H53" s="397"/>
      <c r="I53" s="396"/>
      <c r="J53" s="396"/>
      <c r="K53" s="396"/>
      <c r="L53" s="396"/>
      <c r="M53" s="396"/>
      <c r="N53" s="396"/>
      <c r="O53" s="396"/>
      <c r="P53" s="396"/>
      <c r="Q53" s="396"/>
      <c r="R53" s="396"/>
      <c r="S53" s="396"/>
      <c r="T53" s="396"/>
      <c r="U53" s="396"/>
      <c r="V53" s="396"/>
      <c r="W53" s="396"/>
      <c r="X53" s="396"/>
      <c r="Y53" s="396"/>
      <c r="Z53" s="396"/>
      <c r="AA53" s="396"/>
      <c r="AB53" s="396"/>
      <c r="AC53" s="396"/>
      <c r="AD53" s="398"/>
      <c r="AE53" s="399"/>
      <c r="AF53" s="396"/>
      <c r="AG53" s="396"/>
      <c r="AH53" s="396"/>
      <c r="AI53" s="396"/>
      <c r="AJ53" s="396"/>
      <c r="AK53" s="396"/>
      <c r="AL53" s="396"/>
      <c r="AM53" s="398"/>
      <c r="AN53" s="399"/>
      <c r="AO53" s="396"/>
      <c r="AP53" s="396"/>
      <c r="AQ53" s="396"/>
      <c r="AR53" s="396"/>
      <c r="AS53" s="398"/>
    </row>
    <row r="54" spans="2:45" s="394" customFormat="1" ht="17.25" customHeight="1">
      <c r="B54" s="391"/>
      <c r="C54" s="399"/>
      <c r="D54" s="396"/>
      <c r="E54" s="396"/>
      <c r="F54" s="396"/>
      <c r="G54" s="396"/>
      <c r="H54" s="397"/>
      <c r="I54" s="396"/>
      <c r="J54" s="396"/>
      <c r="K54" s="396"/>
      <c r="L54" s="396"/>
      <c r="M54" s="396"/>
      <c r="N54" s="396"/>
      <c r="O54" s="396"/>
      <c r="P54" s="396"/>
      <c r="Q54" s="396"/>
      <c r="R54" s="396"/>
      <c r="S54" s="396"/>
      <c r="T54" s="396"/>
      <c r="U54" s="396"/>
      <c r="V54" s="396"/>
      <c r="W54" s="396"/>
      <c r="X54" s="396"/>
      <c r="Y54" s="396"/>
      <c r="Z54" s="396"/>
      <c r="AA54" s="396"/>
      <c r="AB54" s="396"/>
      <c r="AC54" s="396"/>
      <c r="AD54" s="398"/>
      <c r="AE54" s="399"/>
      <c r="AF54" s="396"/>
      <c r="AG54" s="396"/>
      <c r="AH54" s="402" t="s">
        <v>424</v>
      </c>
      <c r="AI54" s="403" t="s">
        <v>425</v>
      </c>
      <c r="AJ54" s="396"/>
      <c r="AK54" s="396"/>
      <c r="AL54" s="396"/>
      <c r="AM54" s="398"/>
      <c r="AN54" s="399"/>
      <c r="AO54" s="396"/>
      <c r="AP54" s="396"/>
      <c r="AQ54" s="396"/>
      <c r="AR54" s="396"/>
      <c r="AS54" s="398"/>
    </row>
    <row r="55" spans="2:45" s="394" customFormat="1" ht="17.25" customHeight="1">
      <c r="B55" s="391"/>
      <c r="C55" s="399"/>
      <c r="D55" s="396"/>
      <c r="E55" s="396"/>
      <c r="F55" s="396"/>
      <c r="G55" s="396"/>
      <c r="H55" s="397"/>
      <c r="I55" s="396"/>
      <c r="J55" s="396"/>
      <c r="K55" s="396"/>
      <c r="L55" s="396"/>
      <c r="M55" s="396"/>
      <c r="N55" s="396"/>
      <c r="O55" s="396"/>
      <c r="P55" s="396"/>
      <c r="Q55" s="396"/>
      <c r="R55" s="396"/>
      <c r="S55" s="396"/>
      <c r="T55" s="396"/>
      <c r="U55" s="396"/>
      <c r="V55" s="396"/>
      <c r="W55" s="396"/>
      <c r="X55" s="396"/>
      <c r="Y55" s="396"/>
      <c r="Z55" s="396"/>
      <c r="AA55" s="396"/>
      <c r="AB55" s="396"/>
      <c r="AC55" s="396"/>
      <c r="AD55" s="398"/>
      <c r="AE55" s="404"/>
      <c r="AF55" s="405"/>
      <c r="AG55" s="405"/>
      <c r="AH55" s="405"/>
      <c r="AI55" s="405"/>
      <c r="AJ55" s="405"/>
      <c r="AK55" s="405"/>
      <c r="AL55" s="406"/>
      <c r="AM55" s="398"/>
      <c r="AN55" s="399"/>
      <c r="AO55" s="396"/>
      <c r="AP55" s="396"/>
      <c r="AQ55" s="396"/>
      <c r="AR55" s="396"/>
      <c r="AS55" s="398"/>
    </row>
    <row r="56" spans="2:45" s="394" customFormat="1" ht="9.9499999999999993" customHeight="1">
      <c r="B56" s="391"/>
      <c r="C56" s="399"/>
      <c r="D56" s="396"/>
      <c r="E56" s="396"/>
      <c r="F56" s="396"/>
      <c r="G56" s="396"/>
      <c r="H56" s="397"/>
      <c r="I56" s="396"/>
      <c r="J56" s="396"/>
      <c r="K56" s="396"/>
      <c r="L56" s="396"/>
      <c r="M56" s="396"/>
      <c r="N56" s="396"/>
      <c r="O56" s="396"/>
      <c r="P56" s="396"/>
      <c r="Q56" s="396"/>
      <c r="R56" s="396"/>
      <c r="S56" s="396"/>
      <c r="T56" s="396"/>
      <c r="U56" s="396"/>
      <c r="V56" s="396"/>
      <c r="W56" s="396"/>
      <c r="X56" s="396"/>
      <c r="Y56" s="396"/>
      <c r="Z56" s="396"/>
      <c r="AA56" s="396"/>
      <c r="AB56" s="396"/>
      <c r="AC56" s="396"/>
      <c r="AD56" s="398"/>
      <c r="AN56" s="399"/>
      <c r="AO56" s="396"/>
      <c r="AP56" s="396"/>
      <c r="AQ56" s="396"/>
      <c r="AR56" s="396"/>
      <c r="AS56" s="398"/>
    </row>
    <row r="57" spans="2:45" s="394" customFormat="1" ht="17.25" customHeight="1">
      <c r="B57" s="391"/>
      <c r="C57" s="399"/>
      <c r="D57" s="396"/>
      <c r="E57" s="396"/>
      <c r="F57" s="396"/>
      <c r="G57" s="396"/>
      <c r="H57" s="397"/>
      <c r="I57" s="396"/>
      <c r="J57" s="396"/>
      <c r="K57" s="396"/>
      <c r="L57" s="396"/>
      <c r="M57" s="396"/>
      <c r="N57" s="396"/>
      <c r="O57" s="396"/>
      <c r="P57" s="396"/>
      <c r="Q57" s="396"/>
      <c r="R57" s="396"/>
      <c r="S57" s="407"/>
      <c r="T57" s="942" t="s">
        <v>426</v>
      </c>
      <c r="U57" s="942"/>
      <c r="V57" s="942"/>
      <c r="W57" s="942"/>
      <c r="X57" s="942"/>
      <c r="Y57" s="407"/>
      <c r="Z57" s="407"/>
      <c r="AA57" s="407"/>
      <c r="AB57" s="407"/>
      <c r="AC57" s="396"/>
      <c r="AD57" s="398"/>
      <c r="AE57" s="392"/>
      <c r="AF57" s="941" t="s">
        <v>427</v>
      </c>
      <c r="AG57" s="941"/>
      <c r="AH57" s="392"/>
      <c r="AI57" s="392"/>
      <c r="AJ57" s="392"/>
      <c r="AN57" s="399"/>
      <c r="AO57" s="396"/>
      <c r="AP57" s="402" t="s">
        <v>428</v>
      </c>
      <c r="AQ57" s="396"/>
      <c r="AR57" s="396"/>
      <c r="AS57" s="398"/>
    </row>
    <row r="58" spans="2:45" s="394" customFormat="1" ht="17.25" customHeight="1">
      <c r="B58" s="391"/>
      <c r="C58" s="399"/>
      <c r="D58" s="396"/>
      <c r="E58" s="396"/>
      <c r="F58" s="396"/>
      <c r="G58" s="396"/>
      <c r="H58" s="397"/>
      <c r="I58" s="396"/>
      <c r="J58" s="396"/>
      <c r="K58" s="396"/>
      <c r="L58" s="396"/>
      <c r="M58" s="396"/>
      <c r="N58" s="396"/>
      <c r="O58" s="396"/>
      <c r="P58" s="396"/>
      <c r="Q58" s="396"/>
      <c r="R58" s="396"/>
      <c r="S58" s="408"/>
      <c r="T58" s="942"/>
      <c r="U58" s="942"/>
      <c r="V58" s="942"/>
      <c r="W58" s="942"/>
      <c r="X58" s="942"/>
      <c r="Y58" s="396"/>
      <c r="Z58" s="396"/>
      <c r="AA58" s="396"/>
      <c r="AB58" s="396"/>
      <c r="AC58" s="408"/>
      <c r="AD58" s="398"/>
      <c r="AE58" s="399"/>
      <c r="AF58" s="941"/>
      <c r="AG58" s="941"/>
      <c r="AH58" s="396"/>
      <c r="AI58" s="396"/>
      <c r="AJ58" s="396"/>
      <c r="AK58" s="398"/>
      <c r="AN58" s="399"/>
      <c r="AO58" s="396"/>
      <c r="AP58" s="396"/>
      <c r="AQ58" s="396"/>
      <c r="AR58" s="396"/>
      <c r="AS58" s="398"/>
    </row>
    <row r="59" spans="2:45" s="394" customFormat="1" ht="18.75">
      <c r="B59" s="391"/>
      <c r="C59" s="399"/>
      <c r="D59" s="396"/>
      <c r="E59" s="396"/>
      <c r="F59" s="396"/>
      <c r="G59" s="396"/>
      <c r="H59" s="397"/>
      <c r="I59" s="396"/>
      <c r="J59" s="396"/>
      <c r="K59" s="396"/>
      <c r="L59" s="396"/>
      <c r="M59" s="396"/>
      <c r="N59" s="396"/>
      <c r="O59" s="396"/>
      <c r="P59" s="396"/>
      <c r="Q59" s="396"/>
      <c r="R59" s="396"/>
      <c r="S59" s="408"/>
      <c r="T59" s="396"/>
      <c r="U59" s="396"/>
      <c r="V59" s="396"/>
      <c r="W59" s="396"/>
      <c r="X59" s="396"/>
      <c r="Y59" s="396"/>
      <c r="Z59" s="396"/>
      <c r="AA59" s="396"/>
      <c r="AB59" s="396"/>
      <c r="AC59" s="408"/>
      <c r="AD59" s="398"/>
      <c r="AE59" s="399"/>
      <c r="AF59" s="396"/>
      <c r="AG59" s="396"/>
      <c r="AH59" s="396"/>
      <c r="AI59" s="396"/>
      <c r="AJ59" s="396"/>
      <c r="AK59" s="398"/>
      <c r="AN59" s="399"/>
      <c r="AO59" s="396"/>
      <c r="AP59" s="396"/>
      <c r="AQ59" s="396"/>
      <c r="AR59" s="396"/>
      <c r="AS59" s="398"/>
    </row>
    <row r="60" spans="2:45" s="394" customFormat="1" ht="9.9499999999999993" customHeight="1">
      <c r="B60" s="391"/>
      <c r="C60" s="399"/>
      <c r="D60" s="396"/>
      <c r="E60" s="396"/>
      <c r="F60" s="396"/>
      <c r="G60" s="396"/>
      <c r="H60" s="397"/>
      <c r="I60" s="396"/>
      <c r="J60" s="396"/>
      <c r="K60" s="396"/>
      <c r="L60" s="396"/>
      <c r="M60" s="396"/>
      <c r="N60" s="396"/>
      <c r="O60" s="396"/>
      <c r="P60" s="396"/>
      <c r="Q60" s="396"/>
      <c r="R60" s="396"/>
      <c r="S60" s="408"/>
      <c r="T60" s="396"/>
      <c r="U60" s="396"/>
      <c r="V60" s="396"/>
      <c r="W60" s="396"/>
      <c r="X60" s="396"/>
      <c r="Y60" s="396"/>
      <c r="Z60" s="396"/>
      <c r="AA60" s="396"/>
      <c r="AB60" s="396"/>
      <c r="AC60" s="408"/>
      <c r="AD60" s="398"/>
      <c r="AE60" s="399"/>
      <c r="AF60" s="396"/>
      <c r="AG60" s="396"/>
      <c r="AH60" s="396"/>
      <c r="AI60" s="396"/>
      <c r="AJ60" s="396"/>
      <c r="AK60" s="398"/>
      <c r="AN60" s="399"/>
      <c r="AO60" s="396"/>
      <c r="AP60" s="396"/>
      <c r="AQ60" s="396"/>
      <c r="AR60" s="396"/>
      <c r="AS60" s="398"/>
    </row>
    <row r="61" spans="2:45" s="394" customFormat="1" ht="17.25" customHeight="1">
      <c r="B61" s="391"/>
      <c r="C61" s="399"/>
      <c r="D61" s="396"/>
      <c r="E61" s="396"/>
      <c r="F61" s="396"/>
      <c r="G61" s="396"/>
      <c r="H61" s="397"/>
      <c r="I61" s="396"/>
      <c r="J61" s="396"/>
      <c r="K61" s="396"/>
      <c r="L61" s="396"/>
      <c r="M61" s="396"/>
      <c r="N61" s="396"/>
      <c r="O61" s="396"/>
      <c r="P61" s="396"/>
      <c r="Q61" s="396"/>
      <c r="R61" s="396"/>
      <c r="S61" s="408"/>
      <c r="T61" s="396"/>
      <c r="U61" s="396"/>
      <c r="V61" s="396"/>
      <c r="W61" s="396"/>
      <c r="X61" s="396"/>
      <c r="Y61" s="396"/>
      <c r="Z61" s="396"/>
      <c r="AA61" s="396"/>
      <c r="AB61" s="396"/>
      <c r="AC61" s="408"/>
      <c r="AD61" s="398"/>
      <c r="AE61" s="399"/>
      <c r="AF61" s="396"/>
      <c r="AG61" s="396"/>
      <c r="AH61" s="403" t="s">
        <v>429</v>
      </c>
      <c r="AI61" s="396"/>
      <c r="AJ61" s="396"/>
      <c r="AK61" s="398"/>
      <c r="AN61" s="399"/>
      <c r="AO61" s="396"/>
      <c r="AP61" s="396"/>
      <c r="AQ61" s="396"/>
      <c r="AR61" s="396"/>
      <c r="AS61" s="398"/>
    </row>
    <row r="62" spans="2:45" s="394" customFormat="1" ht="17.25" customHeight="1">
      <c r="B62" s="391"/>
      <c r="C62" s="399"/>
      <c r="D62" s="396"/>
      <c r="E62" s="396"/>
      <c r="F62" s="396"/>
      <c r="G62" s="396"/>
      <c r="H62" s="397"/>
      <c r="I62" s="396"/>
      <c r="J62" s="396"/>
      <c r="K62" s="396"/>
      <c r="L62" s="396"/>
      <c r="M62" s="396"/>
      <c r="N62" s="396"/>
      <c r="O62" s="396"/>
      <c r="P62" s="396"/>
      <c r="Q62" s="396"/>
      <c r="R62" s="396"/>
      <c r="S62" s="408"/>
      <c r="T62" s="396"/>
      <c r="U62" s="396"/>
      <c r="V62" s="396"/>
      <c r="W62" s="396"/>
      <c r="X62" s="396"/>
      <c r="Y62" s="396"/>
      <c r="Z62" s="396"/>
      <c r="AA62" s="396"/>
      <c r="AB62" s="396"/>
      <c r="AC62" s="408"/>
      <c r="AD62" s="398"/>
      <c r="AE62" s="404"/>
      <c r="AF62" s="405"/>
      <c r="AG62" s="405"/>
      <c r="AH62" s="405"/>
      <c r="AI62" s="405"/>
      <c r="AJ62" s="406"/>
      <c r="AK62" s="398"/>
      <c r="AN62" s="399"/>
      <c r="AO62" s="396"/>
      <c r="AP62" s="396"/>
      <c r="AQ62" s="396"/>
      <c r="AR62" s="396"/>
      <c r="AS62" s="398"/>
    </row>
    <row r="63" spans="2:45" s="394" customFormat="1" ht="17.25" customHeight="1">
      <c r="B63" s="391"/>
      <c r="C63" s="399"/>
      <c r="D63" s="396"/>
      <c r="E63" s="396"/>
      <c r="F63" s="396"/>
      <c r="G63" s="396"/>
      <c r="H63" s="397"/>
      <c r="I63" s="396"/>
      <c r="J63" s="396"/>
      <c r="K63" s="396"/>
      <c r="L63" s="396"/>
      <c r="M63" s="396"/>
      <c r="N63" s="396"/>
      <c r="O63" s="396"/>
      <c r="P63" s="396"/>
      <c r="Q63" s="396"/>
      <c r="R63" s="396"/>
      <c r="S63" s="408"/>
      <c r="T63" s="396"/>
      <c r="U63" s="396"/>
      <c r="V63" s="396"/>
      <c r="W63" s="396"/>
      <c r="X63" s="396"/>
      <c r="Y63" s="396"/>
      <c r="Z63" s="396"/>
      <c r="AA63" s="396"/>
      <c r="AB63" s="396"/>
      <c r="AC63" s="408"/>
      <c r="AD63" s="398"/>
      <c r="AE63" s="409"/>
      <c r="AF63" s="943" t="s">
        <v>430</v>
      </c>
      <c r="AG63" s="943"/>
      <c r="AH63" s="409"/>
      <c r="AI63" s="409"/>
      <c r="AJ63" s="409"/>
      <c r="AN63" s="399"/>
      <c r="AO63" s="396"/>
      <c r="AP63" s="396"/>
      <c r="AQ63" s="396"/>
      <c r="AR63" s="396"/>
      <c r="AS63" s="398"/>
    </row>
    <row r="64" spans="2:45" s="394" customFormat="1" ht="17.25" customHeight="1">
      <c r="B64" s="391"/>
      <c r="C64" s="399"/>
      <c r="D64" s="396"/>
      <c r="E64" s="396"/>
      <c r="F64" s="396"/>
      <c r="G64" s="396"/>
      <c r="H64" s="397"/>
      <c r="I64" s="396"/>
      <c r="J64" s="396"/>
      <c r="K64" s="396"/>
      <c r="L64" s="396"/>
      <c r="M64" s="396"/>
      <c r="N64" s="396"/>
      <c r="O64" s="396"/>
      <c r="P64" s="396"/>
      <c r="Q64" s="396"/>
      <c r="R64" s="396"/>
      <c r="S64" s="408"/>
      <c r="T64" s="396"/>
      <c r="U64" s="396"/>
      <c r="V64" s="396"/>
      <c r="W64" s="396"/>
      <c r="X64" s="396"/>
      <c r="Y64" s="396"/>
      <c r="Z64" s="396"/>
      <c r="AA64" s="396"/>
      <c r="AB64" s="396"/>
      <c r="AC64" s="408"/>
      <c r="AD64" s="398"/>
      <c r="AE64" s="399"/>
      <c r="AF64" s="941"/>
      <c r="AG64" s="941"/>
      <c r="AH64" s="396"/>
      <c r="AI64" s="396"/>
      <c r="AJ64" s="396"/>
      <c r="AK64" s="398"/>
      <c r="AN64" s="399"/>
      <c r="AO64" s="396"/>
      <c r="AP64" s="402" t="s">
        <v>431</v>
      </c>
      <c r="AQ64" s="396"/>
      <c r="AR64" s="396"/>
      <c r="AS64" s="398"/>
    </row>
    <row r="65" spans="2:45" s="394" customFormat="1" ht="18.75">
      <c r="B65" s="391"/>
      <c r="C65" s="399"/>
      <c r="D65" s="396"/>
      <c r="E65" s="396"/>
      <c r="F65" s="396"/>
      <c r="G65" s="396"/>
      <c r="H65" s="397"/>
      <c r="I65" s="396"/>
      <c r="J65" s="396"/>
      <c r="K65" s="396"/>
      <c r="L65" s="396"/>
      <c r="M65" s="396"/>
      <c r="N65" s="396"/>
      <c r="O65" s="396"/>
      <c r="P65" s="396"/>
      <c r="Q65" s="396"/>
      <c r="R65" s="396"/>
      <c r="S65" s="408"/>
      <c r="T65" s="396"/>
      <c r="U65" s="396"/>
      <c r="V65" s="396"/>
      <c r="W65" s="410" t="s">
        <v>432</v>
      </c>
      <c r="X65" s="396"/>
      <c r="Y65" s="396"/>
      <c r="Z65" s="396"/>
      <c r="AA65" s="396"/>
      <c r="AB65" s="396"/>
      <c r="AC65" s="408"/>
      <c r="AD65" s="398"/>
      <c r="AE65" s="399"/>
      <c r="AF65" s="944" t="s">
        <v>433</v>
      </c>
      <c r="AG65" s="944"/>
      <c r="AH65" s="944"/>
      <c r="AI65" s="396"/>
      <c r="AJ65" s="411"/>
      <c r="AK65" s="398"/>
      <c r="AN65" s="404"/>
      <c r="AO65" s="405"/>
      <c r="AP65" s="405"/>
      <c r="AQ65" s="405"/>
      <c r="AR65" s="406"/>
      <c r="AS65" s="398"/>
    </row>
    <row r="66" spans="2:45" s="394" customFormat="1" ht="18.75">
      <c r="B66" s="391"/>
      <c r="C66" s="399"/>
      <c r="D66" s="396"/>
      <c r="E66" s="396"/>
      <c r="F66" s="396"/>
      <c r="G66" s="396"/>
      <c r="H66" s="397"/>
      <c r="I66" s="396"/>
      <c r="J66" s="396"/>
      <c r="K66" s="396"/>
      <c r="L66" s="396"/>
      <c r="M66" s="396"/>
      <c r="N66" s="396"/>
      <c r="O66" s="396"/>
      <c r="P66" s="396"/>
      <c r="Q66" s="396"/>
      <c r="R66" s="396"/>
      <c r="S66" s="412"/>
      <c r="T66" s="407"/>
      <c r="U66" s="407"/>
      <c r="V66" s="407"/>
      <c r="W66" s="407"/>
      <c r="X66" s="407"/>
      <c r="Y66" s="407"/>
      <c r="Z66" s="407"/>
      <c r="AA66" s="407"/>
      <c r="AB66" s="407"/>
      <c r="AC66" s="408"/>
      <c r="AD66" s="398"/>
      <c r="AE66" s="404"/>
      <c r="AF66" s="945"/>
      <c r="AG66" s="945"/>
      <c r="AH66" s="945"/>
      <c r="AI66" s="405"/>
      <c r="AJ66" s="406"/>
    </row>
    <row r="67" spans="2:45" s="394" customFormat="1" ht="18.75">
      <c r="B67" s="391"/>
      <c r="C67" s="413"/>
      <c r="D67" s="396"/>
      <c r="E67" s="396"/>
      <c r="F67" s="396"/>
      <c r="G67" s="396"/>
      <c r="H67" s="397"/>
      <c r="I67" s="396"/>
      <c r="J67" s="396"/>
      <c r="K67" s="396"/>
      <c r="L67" s="396"/>
      <c r="M67" s="396"/>
      <c r="N67" s="396"/>
      <c r="O67" s="396"/>
      <c r="P67" s="396"/>
      <c r="Q67" s="396"/>
      <c r="R67" s="396"/>
      <c r="S67" s="396"/>
      <c r="T67" s="396"/>
      <c r="U67" s="396"/>
      <c r="V67" s="396"/>
      <c r="W67" s="396"/>
      <c r="X67" s="396"/>
      <c r="Y67" s="396"/>
      <c r="Z67" s="396"/>
      <c r="AA67" s="396"/>
      <c r="AB67" s="396"/>
      <c r="AC67" s="396"/>
      <c r="AD67" s="398"/>
    </row>
    <row r="68" spans="2:45" s="394" customFormat="1" ht="18.75">
      <c r="B68" s="391"/>
      <c r="C68" s="398"/>
      <c r="D68" s="396"/>
      <c r="E68" s="396"/>
      <c r="F68" s="396"/>
      <c r="G68" s="396"/>
      <c r="H68" s="397"/>
      <c r="I68" s="396"/>
      <c r="J68" s="396"/>
      <c r="K68" s="396"/>
      <c r="L68" s="396"/>
      <c r="M68" s="396"/>
      <c r="N68" s="396"/>
      <c r="O68" s="396"/>
      <c r="P68" s="396"/>
      <c r="Q68" s="396"/>
      <c r="R68" s="396"/>
      <c r="S68" s="396"/>
      <c r="T68" s="396"/>
      <c r="U68" s="396"/>
      <c r="V68" s="396"/>
      <c r="W68" s="396"/>
      <c r="X68" s="396"/>
      <c r="Y68" s="396"/>
      <c r="Z68" s="396"/>
      <c r="AA68" s="396"/>
      <c r="AB68" s="396"/>
      <c r="AC68" s="396"/>
      <c r="AD68" s="400"/>
      <c r="AE68" s="400"/>
      <c r="AF68" s="400"/>
      <c r="AG68" s="400"/>
      <c r="AH68" s="400"/>
      <c r="AI68" s="400"/>
      <c r="AJ68" s="414"/>
    </row>
    <row r="69" spans="2:45">
      <c r="C69" s="415"/>
      <c r="D69" s="416"/>
      <c r="E69" s="416"/>
      <c r="F69" s="416"/>
      <c r="G69" s="416"/>
      <c r="H69" s="417"/>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8"/>
    </row>
    <row r="70" spans="2:45">
      <c r="C70" s="415"/>
      <c r="D70" s="416"/>
      <c r="E70" s="416"/>
      <c r="F70" s="416"/>
      <c r="G70" s="416"/>
      <c r="H70" s="417"/>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8"/>
    </row>
    <row r="71" spans="2:45" ht="17.25" customHeight="1">
      <c r="C71" s="415"/>
      <c r="D71" s="416"/>
      <c r="E71" s="416"/>
      <c r="F71" s="416"/>
      <c r="G71" s="416"/>
      <c r="H71" s="417"/>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8"/>
    </row>
    <row r="72" spans="2:45">
      <c r="C72" s="415"/>
      <c r="D72" s="416"/>
      <c r="E72" s="416"/>
      <c r="F72" s="416"/>
      <c r="G72" s="416"/>
      <c r="H72" s="417"/>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8"/>
    </row>
    <row r="73" spans="2:45" s="422" customFormat="1" ht="17.25">
      <c r="B73" s="419"/>
      <c r="C73" s="420"/>
      <c r="D73" s="403"/>
      <c r="E73" s="403"/>
      <c r="F73" s="403"/>
      <c r="G73" s="421" t="s">
        <v>434</v>
      </c>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t="s">
        <v>435</v>
      </c>
      <c r="AG73" s="403"/>
      <c r="AH73" s="403"/>
      <c r="AI73" s="403" t="s">
        <v>436</v>
      </c>
      <c r="AJ73" s="423"/>
    </row>
    <row r="74" spans="2:45" s="422" customFormat="1" ht="17.25">
      <c r="B74" s="419"/>
      <c r="C74" s="420"/>
      <c r="D74" s="403"/>
      <c r="E74" s="403"/>
      <c r="F74" s="403"/>
      <c r="G74" s="403"/>
      <c r="H74" s="424"/>
      <c r="I74" s="403"/>
      <c r="J74" s="403"/>
      <c r="K74" s="403"/>
      <c r="L74" s="403"/>
      <c r="M74" s="403"/>
      <c r="N74" s="403"/>
      <c r="O74" s="403"/>
      <c r="P74" s="403"/>
      <c r="Q74" s="403"/>
      <c r="R74" s="403"/>
      <c r="S74" s="403"/>
      <c r="T74" s="403"/>
      <c r="U74" s="403"/>
      <c r="V74" s="403"/>
      <c r="W74" s="403"/>
      <c r="X74" s="403"/>
      <c r="Y74" s="403"/>
      <c r="Z74" s="403"/>
      <c r="AA74" s="403"/>
      <c r="AB74" s="403"/>
      <c r="AC74" s="403"/>
      <c r="AD74" s="403"/>
      <c r="AE74" s="425"/>
      <c r="AF74" s="425"/>
      <c r="AG74" s="425"/>
      <c r="AH74" s="425"/>
      <c r="AI74" s="425"/>
      <c r="AJ74" s="426"/>
    </row>
    <row r="75" spans="2:45">
      <c r="C75" s="427"/>
      <c r="D75" s="427"/>
      <c r="E75" s="427"/>
      <c r="F75" s="427"/>
      <c r="G75" s="427"/>
      <c r="H75" s="428"/>
      <c r="I75" s="427"/>
      <c r="J75" s="427"/>
      <c r="K75" s="427"/>
      <c r="L75" s="427"/>
      <c r="M75" s="427"/>
      <c r="N75" s="427"/>
      <c r="O75" s="427"/>
      <c r="P75" s="427"/>
      <c r="Q75" s="427"/>
      <c r="R75" s="427"/>
      <c r="S75" s="427"/>
      <c r="T75" s="427"/>
      <c r="U75" s="427"/>
      <c r="V75" s="427"/>
      <c r="W75" s="427"/>
      <c r="X75" s="427"/>
      <c r="Y75" s="427"/>
      <c r="Z75" s="427"/>
      <c r="AA75" s="427"/>
      <c r="AB75" s="427"/>
      <c r="AC75" s="427"/>
      <c r="AD75" s="427"/>
    </row>
  </sheetData>
  <sheetProtection algorithmName="SHA-512" hashValue="bBbC1fAT+baBQPoailMPs4B22bxyHA+rzzDTWdhD7lS1yUfZW/OUwBmd/95XLvfsBBYmANRFRoRyaK3WlY/+5g==" saltValue="EgqHDx7u3bIPQJQxnsbWag==" spinCount="100000" sheet="1" objects="1" scenarios="1" selectLockedCells="1" selectUnlockedCells="1"/>
  <mergeCells count="50">
    <mergeCell ref="B35:B37"/>
    <mergeCell ref="D35:G35"/>
    <mergeCell ref="H35:I37"/>
    <mergeCell ref="J35:Q35"/>
    <mergeCell ref="S35:U35"/>
    <mergeCell ref="N36:N37"/>
    <mergeCell ref="O36:O37"/>
    <mergeCell ref="P36:P37"/>
    <mergeCell ref="S36:S37"/>
    <mergeCell ref="AG35:AJ35"/>
    <mergeCell ref="AK35:AM35"/>
    <mergeCell ref="AP35:AR35"/>
    <mergeCell ref="D36:G36"/>
    <mergeCell ref="J36:J37"/>
    <mergeCell ref="K36:K37"/>
    <mergeCell ref="L36:L37"/>
    <mergeCell ref="M36:M37"/>
    <mergeCell ref="V35:AC35"/>
    <mergeCell ref="V36:V37"/>
    <mergeCell ref="W36:W37"/>
    <mergeCell ref="X36:X37"/>
    <mergeCell ref="Y36:Y37"/>
    <mergeCell ref="AE35:AF37"/>
    <mergeCell ref="AN36:AN37"/>
    <mergeCell ref="D47:F48"/>
    <mergeCell ref="AF47:AH48"/>
    <mergeCell ref="AM36:AM37"/>
    <mergeCell ref="AO36:AO37"/>
    <mergeCell ref="AP36:AR36"/>
    <mergeCell ref="AE38:AF38"/>
    <mergeCell ref="AE39:AF39"/>
    <mergeCell ref="AE40:AF40"/>
    <mergeCell ref="Z36:Z37"/>
    <mergeCell ref="AA36:AA37"/>
    <mergeCell ref="AB36:AB37"/>
    <mergeCell ref="AG36:AJ36"/>
    <mergeCell ref="AK36:AK37"/>
    <mergeCell ref="AL36:AL37"/>
    <mergeCell ref="T36:T37"/>
    <mergeCell ref="U36:U37"/>
    <mergeCell ref="AE41:AF41"/>
    <mergeCell ref="AE42:AF42"/>
    <mergeCell ref="AE43:AF43"/>
    <mergeCell ref="AE44:AF44"/>
    <mergeCell ref="AE45:AF45"/>
    <mergeCell ref="AO47:AQ48"/>
    <mergeCell ref="T57:X58"/>
    <mergeCell ref="AF57:AG58"/>
    <mergeCell ref="AF63:AG64"/>
    <mergeCell ref="AF65:AH66"/>
  </mergeCells>
  <phoneticPr fontId="2"/>
  <printOptions horizontalCentered="1"/>
  <pageMargins left="0.19685039370078741" right="0.19685039370078741" top="0.39370078740157483" bottom="0.19685039370078741" header="0" footer="0"/>
  <pageSetup paperSize="8"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BA4B-9E86-4123-BE47-859498D03BB9}">
  <sheetPr codeName="Sheet7">
    <pageSetUpPr fitToPage="1"/>
  </sheetPr>
  <dimension ref="A1:BG96"/>
  <sheetViews>
    <sheetView showGridLines="0" zoomScale="115" zoomScaleNormal="115" zoomScaleSheetLayoutView="100" workbookViewId="0">
      <selection activeCell="A2" sqref="A2"/>
    </sheetView>
  </sheetViews>
  <sheetFormatPr defaultColWidth="9" defaultRowHeight="13.5"/>
  <cols>
    <col min="1" max="2" width="30.625" style="13" customWidth="1"/>
    <col min="3" max="3" width="40.625" style="13" customWidth="1"/>
    <col min="4" max="4" width="8.625" style="13" customWidth="1"/>
    <col min="5" max="5" width="6" style="13" customWidth="1"/>
    <col min="6" max="7" width="30.625" style="13" customWidth="1"/>
    <col min="8" max="8" width="40.625" style="13" customWidth="1"/>
    <col min="9" max="9" width="8.625" style="13" customWidth="1"/>
    <col min="10" max="16384" width="9" style="13"/>
  </cols>
  <sheetData>
    <row r="1" spans="1:9" ht="28.5" customHeight="1"/>
    <row r="2" spans="1:9" ht="20.100000000000001" customHeight="1" thickBot="1">
      <c r="A2" s="486" t="s">
        <v>472</v>
      </c>
      <c r="F2" s="486"/>
    </row>
    <row r="3" spans="1:9" ht="15.95" customHeight="1" thickBot="1">
      <c r="A3" s="487" t="s">
        <v>183</v>
      </c>
      <c r="B3" s="488"/>
      <c r="C3" s="488"/>
      <c r="D3" s="489" t="s">
        <v>184</v>
      </c>
      <c r="E3" s="673"/>
      <c r="F3" s="989" t="s">
        <v>181</v>
      </c>
      <c r="G3" s="990"/>
      <c r="H3" s="991"/>
      <c r="I3" s="489" t="s">
        <v>184</v>
      </c>
    </row>
    <row r="4" spans="1:9" ht="15.95" customHeight="1" thickTop="1">
      <c r="A4" s="490" t="s">
        <v>439</v>
      </c>
      <c r="B4" s="491" t="s">
        <v>602</v>
      </c>
      <c r="C4" s="492"/>
      <c r="D4" s="521" t="s">
        <v>473</v>
      </c>
      <c r="E4" s="674"/>
      <c r="F4" s="507" t="s">
        <v>543</v>
      </c>
      <c r="G4" s="515"/>
      <c r="H4" s="515"/>
      <c r="I4" s="524">
        <v>1400</v>
      </c>
    </row>
    <row r="5" spans="1:9" ht="15.95" customHeight="1">
      <c r="A5" s="493"/>
      <c r="B5" s="494" t="s">
        <v>474</v>
      </c>
      <c r="C5" s="494"/>
      <c r="D5" s="522" t="s">
        <v>475</v>
      </c>
      <c r="E5" s="674"/>
      <c r="F5" s="505"/>
      <c r="G5" s="506" t="s">
        <v>544</v>
      </c>
      <c r="H5" s="494"/>
      <c r="I5" s="522">
        <v>1401</v>
      </c>
    </row>
    <row r="6" spans="1:9" ht="15.95" customHeight="1">
      <c r="A6" s="495"/>
      <c r="B6" s="494" t="s">
        <v>476</v>
      </c>
      <c r="C6" s="494"/>
      <c r="D6" s="522" t="s">
        <v>477</v>
      </c>
      <c r="E6" s="674"/>
      <c r="F6" s="504" t="s">
        <v>604</v>
      </c>
      <c r="G6" s="494"/>
      <c r="H6" s="494"/>
      <c r="I6" s="522">
        <v>1500</v>
      </c>
    </row>
    <row r="7" spans="1:9" ht="15.95" customHeight="1">
      <c r="A7" s="496" t="s">
        <v>478</v>
      </c>
      <c r="B7" s="497" t="s">
        <v>468</v>
      </c>
      <c r="C7" s="494"/>
      <c r="D7" s="522" t="s">
        <v>479</v>
      </c>
      <c r="E7" s="674"/>
      <c r="F7" s="507"/>
      <c r="G7" s="506" t="s">
        <v>545</v>
      </c>
      <c r="H7" s="494"/>
      <c r="I7" s="522">
        <v>1501</v>
      </c>
    </row>
    <row r="8" spans="1:9" ht="15.95" customHeight="1">
      <c r="A8" s="493"/>
      <c r="B8" s="498"/>
      <c r="C8" s="494" t="s">
        <v>480</v>
      </c>
      <c r="D8" s="522" t="s">
        <v>104</v>
      </c>
      <c r="E8" s="674"/>
      <c r="F8" s="505"/>
      <c r="G8" s="506" t="s">
        <v>546</v>
      </c>
      <c r="H8" s="494"/>
      <c r="I8" s="522">
        <v>1502</v>
      </c>
    </row>
    <row r="9" spans="1:9" ht="15.95" customHeight="1">
      <c r="A9" s="493"/>
      <c r="B9" s="499" t="s">
        <v>470</v>
      </c>
      <c r="C9" s="494"/>
      <c r="D9" s="522" t="s">
        <v>481</v>
      </c>
      <c r="E9" s="674"/>
      <c r="F9" s="511" t="s">
        <v>547</v>
      </c>
      <c r="G9" s="494"/>
      <c r="H9" s="494"/>
      <c r="I9" s="522">
        <v>1600</v>
      </c>
    </row>
    <row r="10" spans="1:9" ht="15.95" customHeight="1">
      <c r="A10" s="493"/>
      <c r="B10" s="500"/>
      <c r="C10" s="494" t="s">
        <v>482</v>
      </c>
      <c r="D10" s="522" t="s">
        <v>483</v>
      </c>
      <c r="E10" s="674"/>
      <c r="F10" s="511" t="s">
        <v>548</v>
      </c>
      <c r="G10" s="494"/>
      <c r="H10" s="494"/>
      <c r="I10" s="522">
        <v>1700</v>
      </c>
    </row>
    <row r="11" spans="1:9" ht="15.95" customHeight="1">
      <c r="A11" s="495"/>
      <c r="B11" s="498"/>
      <c r="C11" s="494" t="s">
        <v>484</v>
      </c>
      <c r="D11" s="522" t="s">
        <v>105</v>
      </c>
      <c r="E11" s="674"/>
      <c r="F11" s="511" t="s">
        <v>549</v>
      </c>
      <c r="G11" s="494"/>
      <c r="H11" s="494"/>
      <c r="I11" s="522">
        <v>1800</v>
      </c>
    </row>
    <row r="12" spans="1:9" ht="15.95" customHeight="1">
      <c r="A12" s="496" t="s">
        <v>442</v>
      </c>
      <c r="B12" s="497" t="s">
        <v>485</v>
      </c>
      <c r="C12" s="494"/>
      <c r="D12" s="522" t="s">
        <v>486</v>
      </c>
      <c r="E12" s="674"/>
      <c r="F12" s="504" t="s">
        <v>446</v>
      </c>
      <c r="G12" s="494"/>
      <c r="H12" s="494"/>
      <c r="I12" s="522" t="s">
        <v>550</v>
      </c>
    </row>
    <row r="13" spans="1:9" ht="15.95" customHeight="1">
      <c r="A13" s="493"/>
      <c r="B13" s="501"/>
      <c r="C13" s="502" t="s">
        <v>487</v>
      </c>
      <c r="D13" s="522" t="s">
        <v>109</v>
      </c>
      <c r="E13" s="674"/>
      <c r="F13" s="507"/>
      <c r="G13" s="506" t="s">
        <v>551</v>
      </c>
      <c r="H13" s="494"/>
      <c r="I13" s="522" t="s">
        <v>552</v>
      </c>
    </row>
    <row r="14" spans="1:9" ht="15.95" customHeight="1">
      <c r="A14" s="493"/>
      <c r="B14" s="503"/>
      <c r="C14" s="502" t="s">
        <v>488</v>
      </c>
      <c r="D14" s="522" t="s">
        <v>489</v>
      </c>
      <c r="E14" s="674"/>
      <c r="F14" s="505"/>
      <c r="G14" s="506" t="s">
        <v>553</v>
      </c>
      <c r="H14" s="494"/>
      <c r="I14" s="522" t="s">
        <v>554</v>
      </c>
    </row>
    <row r="15" spans="1:9" ht="15.95" customHeight="1">
      <c r="A15" s="493"/>
      <c r="B15" s="494" t="s">
        <v>490</v>
      </c>
      <c r="C15" s="494"/>
      <c r="D15" s="522" t="s">
        <v>110</v>
      </c>
      <c r="E15" s="674"/>
      <c r="F15" s="511" t="s">
        <v>555</v>
      </c>
      <c r="G15" s="494"/>
      <c r="H15" s="494"/>
      <c r="I15" s="522">
        <v>2100</v>
      </c>
    </row>
    <row r="16" spans="1:9" ht="15.95" customHeight="1">
      <c r="A16" s="493"/>
      <c r="B16" s="494" t="s">
        <v>491</v>
      </c>
      <c r="C16" s="494"/>
      <c r="D16" s="522" t="s">
        <v>111</v>
      </c>
      <c r="E16" s="674"/>
      <c r="F16" s="511" t="s">
        <v>172</v>
      </c>
      <c r="G16" s="494"/>
      <c r="H16" s="494"/>
      <c r="I16" s="522">
        <v>2200</v>
      </c>
    </row>
    <row r="17" spans="1:59" ht="15.95" customHeight="1">
      <c r="A17" s="493"/>
      <c r="B17" s="494" t="s">
        <v>492</v>
      </c>
      <c r="C17" s="494"/>
      <c r="D17" s="522" t="s">
        <v>112</v>
      </c>
      <c r="E17" s="674"/>
      <c r="F17" s="511" t="s">
        <v>447</v>
      </c>
      <c r="G17" s="494"/>
      <c r="H17" s="494"/>
      <c r="I17" s="522">
        <v>2300</v>
      </c>
    </row>
    <row r="18" spans="1:59" ht="15.95" customHeight="1">
      <c r="A18" s="495"/>
      <c r="B18" s="494" t="s">
        <v>493</v>
      </c>
      <c r="C18" s="494"/>
      <c r="D18" s="522" t="s">
        <v>113</v>
      </c>
      <c r="E18" s="674"/>
      <c r="F18" s="504" t="s">
        <v>556</v>
      </c>
      <c r="G18" s="506" t="s">
        <v>557</v>
      </c>
      <c r="H18" s="494"/>
      <c r="I18" s="522">
        <v>2410</v>
      </c>
    </row>
    <row r="19" spans="1:59" ht="15.95" customHeight="1">
      <c r="A19" s="504" t="s">
        <v>444</v>
      </c>
      <c r="B19" s="494"/>
      <c r="C19" s="494"/>
      <c r="D19" s="522" t="s">
        <v>494</v>
      </c>
      <c r="E19" s="674"/>
      <c r="F19" s="507"/>
      <c r="G19" s="506" t="s">
        <v>558</v>
      </c>
      <c r="H19" s="494"/>
      <c r="I19" s="522">
        <v>2420</v>
      </c>
    </row>
    <row r="20" spans="1:59" ht="15.95" customHeight="1">
      <c r="A20" s="505"/>
      <c r="B20" s="506" t="s">
        <v>495</v>
      </c>
      <c r="C20" s="494"/>
      <c r="D20" s="522" t="s">
        <v>114</v>
      </c>
      <c r="E20" s="674"/>
      <c r="F20" s="507"/>
      <c r="G20" s="506" t="s">
        <v>559</v>
      </c>
      <c r="H20" s="494"/>
      <c r="I20" s="522">
        <v>2430</v>
      </c>
    </row>
    <row r="21" spans="1:59" ht="15.95" customHeight="1">
      <c r="A21" s="504" t="s">
        <v>445</v>
      </c>
      <c r="B21" s="494"/>
      <c r="C21" s="494"/>
      <c r="D21" s="522" t="s">
        <v>496</v>
      </c>
      <c r="E21" s="674"/>
      <c r="F21" s="507"/>
      <c r="G21" s="506" t="s">
        <v>560</v>
      </c>
      <c r="H21" s="494"/>
      <c r="I21" s="522">
        <v>2440</v>
      </c>
    </row>
    <row r="22" spans="1:59" ht="15.95" customHeight="1">
      <c r="A22" s="505"/>
      <c r="B22" s="506" t="s">
        <v>497</v>
      </c>
      <c r="C22" s="494"/>
      <c r="D22" s="522" t="s">
        <v>115</v>
      </c>
      <c r="E22" s="674"/>
      <c r="F22" s="507"/>
      <c r="G22" s="506" t="s">
        <v>561</v>
      </c>
      <c r="H22" s="494"/>
      <c r="I22" s="522">
        <v>2450</v>
      </c>
    </row>
    <row r="23" spans="1:59" ht="15.95" customHeight="1">
      <c r="A23" s="504" t="s">
        <v>178</v>
      </c>
      <c r="B23" s="494"/>
      <c r="C23" s="494"/>
      <c r="D23" s="522" t="s">
        <v>498</v>
      </c>
      <c r="E23" s="674"/>
      <c r="F23" s="507"/>
      <c r="G23" s="506" t="s">
        <v>562</v>
      </c>
      <c r="H23" s="494"/>
      <c r="I23" s="522">
        <v>2460</v>
      </c>
      <c r="BG23" s="13">
        <v>159</v>
      </c>
    </row>
    <row r="24" spans="1:59" ht="15.95" customHeight="1">
      <c r="A24" s="507"/>
      <c r="B24" s="506" t="s">
        <v>499</v>
      </c>
      <c r="C24" s="494"/>
      <c r="D24" s="522" t="s">
        <v>500</v>
      </c>
      <c r="E24" s="674"/>
      <c r="F24" s="505"/>
      <c r="G24" s="506" t="s">
        <v>563</v>
      </c>
      <c r="H24" s="494"/>
      <c r="I24" s="522">
        <v>2470</v>
      </c>
    </row>
    <row r="25" spans="1:59" ht="15.95" customHeight="1">
      <c r="A25" s="507"/>
      <c r="B25" s="506" t="s">
        <v>501</v>
      </c>
      <c r="C25" s="494"/>
      <c r="D25" s="522" t="s">
        <v>502</v>
      </c>
      <c r="E25" s="674"/>
      <c r="F25" s="511" t="s">
        <v>449</v>
      </c>
      <c r="G25" s="494"/>
      <c r="H25" s="494"/>
      <c r="I25" s="522">
        <v>3000</v>
      </c>
    </row>
    <row r="26" spans="1:59" ht="15.95" customHeight="1">
      <c r="A26" s="507"/>
      <c r="B26" s="506" t="s">
        <v>503</v>
      </c>
      <c r="C26" s="494"/>
      <c r="D26" s="522" t="s">
        <v>504</v>
      </c>
      <c r="E26" s="674"/>
      <c r="F26" s="511" t="s">
        <v>451</v>
      </c>
      <c r="G26" s="494"/>
      <c r="H26" s="494"/>
      <c r="I26" s="522">
        <v>3100</v>
      </c>
    </row>
    <row r="27" spans="1:59" ht="15.95" customHeight="1">
      <c r="A27" s="507"/>
      <c r="B27" s="506" t="s">
        <v>505</v>
      </c>
      <c r="C27" s="494"/>
      <c r="D27" s="522" t="s">
        <v>506</v>
      </c>
      <c r="E27" s="674"/>
      <c r="F27" s="511" t="s">
        <v>453</v>
      </c>
      <c r="G27" s="494"/>
      <c r="H27" s="494"/>
      <c r="I27" s="522">
        <v>3500</v>
      </c>
    </row>
    <row r="28" spans="1:59" ht="15.95" customHeight="1" thickBot="1">
      <c r="A28" s="507"/>
      <c r="B28" s="506" t="s">
        <v>507</v>
      </c>
      <c r="C28" s="494"/>
      <c r="D28" s="522" t="s">
        <v>508</v>
      </c>
      <c r="E28" s="674"/>
      <c r="F28" s="516" t="s">
        <v>455</v>
      </c>
      <c r="G28" s="517"/>
      <c r="H28" s="517"/>
      <c r="I28" s="523">
        <v>3600</v>
      </c>
    </row>
    <row r="29" spans="1:59" ht="15.95" customHeight="1">
      <c r="A29" s="507"/>
      <c r="B29" s="506" t="s">
        <v>509</v>
      </c>
      <c r="C29" s="494"/>
      <c r="D29" s="522" t="s">
        <v>510</v>
      </c>
      <c r="E29" s="674"/>
      <c r="I29" s="518"/>
    </row>
    <row r="30" spans="1:59" ht="15.95" customHeight="1" thickBot="1">
      <c r="A30" s="507"/>
      <c r="B30" s="506" t="s">
        <v>511</v>
      </c>
      <c r="C30" s="494"/>
      <c r="D30" s="522" t="s">
        <v>512</v>
      </c>
      <c r="E30" s="674"/>
      <c r="F30" s="486" t="s">
        <v>564</v>
      </c>
      <c r="I30" s="518"/>
    </row>
    <row r="31" spans="1:59" ht="15.95" customHeight="1" thickBot="1">
      <c r="A31" s="505"/>
      <c r="B31" s="506" t="s">
        <v>419</v>
      </c>
      <c r="C31" s="494"/>
      <c r="D31" s="522" t="s">
        <v>513</v>
      </c>
      <c r="E31" s="674"/>
      <c r="F31" s="487" t="s">
        <v>183</v>
      </c>
      <c r="G31" s="488"/>
      <c r="H31" s="488"/>
      <c r="I31" s="489" t="s">
        <v>184</v>
      </c>
    </row>
    <row r="32" spans="1:59" ht="15.95" customHeight="1" thickTop="1">
      <c r="A32" s="504" t="s">
        <v>514</v>
      </c>
      <c r="B32" s="494"/>
      <c r="C32" s="494"/>
      <c r="D32" s="522" t="s">
        <v>515</v>
      </c>
      <c r="E32" s="674"/>
      <c r="F32" s="505" t="s">
        <v>565</v>
      </c>
      <c r="G32" s="515"/>
      <c r="H32" s="515"/>
      <c r="I32" s="524" t="s">
        <v>152</v>
      </c>
    </row>
    <row r="33" spans="1:9" ht="15.95" customHeight="1">
      <c r="A33" s="493"/>
      <c r="B33" s="497" t="s">
        <v>420</v>
      </c>
      <c r="C33" s="494"/>
      <c r="D33" s="522" t="s">
        <v>516</v>
      </c>
      <c r="E33" s="674"/>
      <c r="F33" s="511" t="s">
        <v>566</v>
      </c>
      <c r="G33" s="494"/>
      <c r="H33" s="494"/>
      <c r="I33" s="522" t="s">
        <v>154</v>
      </c>
    </row>
    <row r="34" spans="1:9" ht="15.95" customHeight="1">
      <c r="A34" s="505"/>
      <c r="B34" s="503"/>
      <c r="C34" s="502" t="s">
        <v>517</v>
      </c>
      <c r="D34" s="522" t="s">
        <v>518</v>
      </c>
      <c r="E34" s="674"/>
      <c r="F34" s="511" t="s">
        <v>567</v>
      </c>
      <c r="G34" s="494"/>
      <c r="H34" s="494"/>
      <c r="I34" s="522" t="s">
        <v>156</v>
      </c>
    </row>
    <row r="35" spans="1:9" ht="15.95" customHeight="1">
      <c r="A35" s="504" t="s">
        <v>519</v>
      </c>
      <c r="B35" s="494"/>
      <c r="C35" s="494"/>
      <c r="D35" s="522" t="s">
        <v>520</v>
      </c>
      <c r="E35" s="674"/>
      <c r="F35" s="511" t="s">
        <v>568</v>
      </c>
      <c r="G35" s="494"/>
      <c r="H35" s="494"/>
      <c r="I35" s="522">
        <v>2018</v>
      </c>
    </row>
    <row r="36" spans="1:9" ht="15.95" customHeight="1">
      <c r="A36" s="493"/>
      <c r="B36" s="497" t="s">
        <v>418</v>
      </c>
      <c r="C36" s="494"/>
      <c r="D36" s="522" t="s">
        <v>521</v>
      </c>
      <c r="E36" s="674"/>
      <c r="F36" s="496" t="s">
        <v>569</v>
      </c>
      <c r="G36" s="494" t="s">
        <v>570</v>
      </c>
      <c r="H36" s="494"/>
      <c r="I36" s="522">
        <v>7410</v>
      </c>
    </row>
    <row r="37" spans="1:9" ht="15.95" customHeight="1">
      <c r="A37" s="505"/>
      <c r="B37" s="503"/>
      <c r="C37" s="502" t="s">
        <v>522</v>
      </c>
      <c r="D37" s="522" t="s">
        <v>523</v>
      </c>
      <c r="E37" s="674"/>
      <c r="F37" s="493"/>
      <c r="G37" s="494" t="s">
        <v>571</v>
      </c>
      <c r="H37" s="494"/>
      <c r="I37" s="522">
        <v>7421</v>
      </c>
    </row>
    <row r="38" spans="1:9" ht="15.95" customHeight="1">
      <c r="A38" s="508" t="s">
        <v>524</v>
      </c>
      <c r="B38" s="509" t="s">
        <v>603</v>
      </c>
      <c r="C38" s="494"/>
      <c r="D38" s="522" t="s">
        <v>132</v>
      </c>
      <c r="E38" s="674"/>
      <c r="F38" s="493"/>
      <c r="G38" s="494" t="s">
        <v>572</v>
      </c>
      <c r="H38" s="494"/>
      <c r="I38" s="522">
        <v>7422</v>
      </c>
    </row>
    <row r="39" spans="1:9" ht="15.95" customHeight="1">
      <c r="A39" s="510"/>
      <c r="B39" s="494" t="s">
        <v>525</v>
      </c>
      <c r="C39" s="494"/>
      <c r="D39" s="522" t="s">
        <v>526</v>
      </c>
      <c r="E39" s="674"/>
      <c r="F39" s="493"/>
      <c r="G39" s="519" t="s">
        <v>573</v>
      </c>
      <c r="H39" s="519"/>
      <c r="I39" s="522" t="s">
        <v>574</v>
      </c>
    </row>
    <row r="40" spans="1:9" ht="15.95" customHeight="1">
      <c r="A40" s="511" t="s">
        <v>527</v>
      </c>
      <c r="B40" s="494"/>
      <c r="C40" s="494"/>
      <c r="D40" s="522">
        <v>1000</v>
      </c>
      <c r="E40" s="674"/>
      <c r="F40" s="493"/>
      <c r="G40" s="494" t="s">
        <v>439</v>
      </c>
      <c r="H40" s="494"/>
      <c r="I40" s="522" t="s">
        <v>575</v>
      </c>
    </row>
    <row r="41" spans="1:9" ht="15.95" customHeight="1">
      <c r="A41" s="511" t="s">
        <v>528</v>
      </c>
      <c r="B41" s="494"/>
      <c r="C41" s="494"/>
      <c r="D41" s="522">
        <v>4000</v>
      </c>
      <c r="E41" s="674"/>
      <c r="F41" s="493"/>
      <c r="G41" s="494" t="s">
        <v>442</v>
      </c>
      <c r="H41" s="494"/>
      <c r="I41" s="522" t="s">
        <v>576</v>
      </c>
    </row>
    <row r="42" spans="1:9" ht="15.95" customHeight="1">
      <c r="A42" s="511" t="s">
        <v>529</v>
      </c>
      <c r="B42" s="494"/>
      <c r="C42" s="494"/>
      <c r="D42" s="522">
        <v>1100</v>
      </c>
      <c r="E42" s="674"/>
      <c r="F42" s="493"/>
      <c r="G42" s="494" t="s">
        <v>177</v>
      </c>
      <c r="H42" s="494"/>
      <c r="I42" s="522" t="s">
        <v>577</v>
      </c>
    </row>
    <row r="43" spans="1:9" ht="15.95" customHeight="1">
      <c r="A43" s="504" t="s">
        <v>25</v>
      </c>
      <c r="B43" s="494"/>
      <c r="C43" s="494"/>
      <c r="D43" s="522">
        <v>1200</v>
      </c>
      <c r="E43" s="674"/>
      <c r="F43" s="493"/>
      <c r="G43" s="494" t="s">
        <v>444</v>
      </c>
      <c r="H43" s="494"/>
      <c r="I43" s="522" t="s">
        <v>578</v>
      </c>
    </row>
    <row r="44" spans="1:9" ht="15.95" customHeight="1">
      <c r="A44" s="507"/>
      <c r="B44" s="506" t="s">
        <v>26</v>
      </c>
      <c r="C44" s="494"/>
      <c r="D44" s="522">
        <v>1210</v>
      </c>
      <c r="E44" s="674"/>
      <c r="F44" s="493"/>
      <c r="G44" s="494" t="s">
        <v>445</v>
      </c>
      <c r="H44" s="494"/>
      <c r="I44" s="522" t="s">
        <v>579</v>
      </c>
    </row>
    <row r="45" spans="1:9" ht="15.95" customHeight="1" thickBot="1">
      <c r="A45" s="507"/>
      <c r="B45" s="499" t="s">
        <v>27</v>
      </c>
      <c r="C45" s="494"/>
      <c r="D45" s="522">
        <v>1220</v>
      </c>
      <c r="E45" s="674"/>
      <c r="F45" s="520"/>
      <c r="G45" s="517" t="s">
        <v>186</v>
      </c>
      <c r="H45" s="517"/>
      <c r="I45" s="523">
        <v>7429</v>
      </c>
    </row>
    <row r="46" spans="1:9" ht="15.95" customHeight="1">
      <c r="A46" s="507"/>
      <c r="B46" s="500"/>
      <c r="C46" s="502" t="s">
        <v>530</v>
      </c>
      <c r="D46" s="522">
        <v>1221</v>
      </c>
      <c r="E46" s="674"/>
      <c r="I46" s="518"/>
    </row>
    <row r="47" spans="1:9" ht="15.95" customHeight="1" thickBot="1">
      <c r="A47" s="505"/>
      <c r="B47" s="498"/>
      <c r="C47" s="502" t="s">
        <v>531</v>
      </c>
      <c r="D47" s="522">
        <v>1222</v>
      </c>
      <c r="E47" s="674"/>
      <c r="F47" s="486" t="s">
        <v>580</v>
      </c>
      <c r="I47" s="518"/>
    </row>
    <row r="48" spans="1:9" ht="15.95" customHeight="1" thickBot="1">
      <c r="A48" s="504" t="s">
        <v>532</v>
      </c>
      <c r="B48" s="494"/>
      <c r="C48" s="494"/>
      <c r="D48" s="522">
        <v>1300</v>
      </c>
      <c r="E48" s="674"/>
      <c r="F48" s="487" t="s">
        <v>183</v>
      </c>
      <c r="G48" s="488"/>
      <c r="H48" s="488"/>
      <c r="I48" s="489" t="s">
        <v>184</v>
      </c>
    </row>
    <row r="49" spans="1:9" ht="15.95" customHeight="1" thickTop="1">
      <c r="A49" s="507"/>
      <c r="B49" s="499" t="s">
        <v>185</v>
      </c>
      <c r="C49" s="494"/>
      <c r="D49" s="522">
        <v>1310</v>
      </c>
      <c r="E49" s="674"/>
      <c r="F49" s="493" t="s">
        <v>581</v>
      </c>
      <c r="G49" s="515" t="s">
        <v>462</v>
      </c>
      <c r="H49" s="515"/>
      <c r="I49" s="524" t="s">
        <v>582</v>
      </c>
    </row>
    <row r="50" spans="1:9" ht="15.95" customHeight="1">
      <c r="A50" s="507"/>
      <c r="B50" s="500"/>
      <c r="C50" s="502" t="s">
        <v>533</v>
      </c>
      <c r="D50" s="522">
        <v>1311</v>
      </c>
      <c r="E50" s="674"/>
      <c r="F50" s="493"/>
      <c r="G50" s="494" t="s">
        <v>583</v>
      </c>
      <c r="H50" s="494"/>
      <c r="I50" s="522" t="s">
        <v>584</v>
      </c>
    </row>
    <row r="51" spans="1:9" ht="15.95" customHeight="1">
      <c r="A51" s="507"/>
      <c r="B51" s="500"/>
      <c r="C51" s="502" t="s">
        <v>534</v>
      </c>
      <c r="D51" s="522">
        <v>1312</v>
      </c>
      <c r="E51" s="674"/>
      <c r="F51" s="493"/>
      <c r="G51" s="494" t="s">
        <v>585</v>
      </c>
      <c r="H51" s="494"/>
      <c r="I51" s="522">
        <v>2530</v>
      </c>
    </row>
    <row r="52" spans="1:9" ht="15.95" customHeight="1">
      <c r="A52" s="507"/>
      <c r="B52" s="500"/>
      <c r="C52" s="502" t="s">
        <v>535</v>
      </c>
      <c r="D52" s="522">
        <v>1313</v>
      </c>
      <c r="E52" s="674"/>
      <c r="F52" s="493"/>
      <c r="G52" s="494" t="s">
        <v>586</v>
      </c>
      <c r="H52" s="494"/>
      <c r="I52" s="522">
        <v>2550</v>
      </c>
    </row>
    <row r="53" spans="1:9" ht="15.95" customHeight="1">
      <c r="A53" s="507"/>
      <c r="B53" s="500"/>
      <c r="C53" s="502" t="s">
        <v>536</v>
      </c>
      <c r="D53" s="522">
        <v>1314</v>
      </c>
      <c r="E53" s="674"/>
      <c r="F53" s="495"/>
      <c r="G53" s="494" t="s">
        <v>587</v>
      </c>
      <c r="H53" s="494"/>
      <c r="I53" s="522">
        <v>2560</v>
      </c>
    </row>
    <row r="54" spans="1:9" ht="15.95" customHeight="1">
      <c r="A54" s="507"/>
      <c r="B54" s="500"/>
      <c r="C54" s="502" t="s">
        <v>537</v>
      </c>
      <c r="D54" s="522">
        <v>1315</v>
      </c>
      <c r="E54" s="674"/>
      <c r="F54" s="496" t="s">
        <v>588</v>
      </c>
      <c r="G54" s="494" t="s">
        <v>186</v>
      </c>
      <c r="H54" s="494"/>
      <c r="I54" s="522">
        <v>2610</v>
      </c>
    </row>
    <row r="55" spans="1:9" ht="15.95" customHeight="1">
      <c r="A55" s="507"/>
      <c r="B55" s="501"/>
      <c r="C55" s="502" t="s">
        <v>538</v>
      </c>
      <c r="D55" s="522">
        <v>1316</v>
      </c>
      <c r="E55" s="674"/>
      <c r="F55" s="493"/>
      <c r="G55" s="494" t="s">
        <v>179</v>
      </c>
      <c r="H55" s="494"/>
      <c r="I55" s="522">
        <v>2620</v>
      </c>
    </row>
    <row r="56" spans="1:9" ht="15.95" customHeight="1">
      <c r="A56" s="507"/>
      <c r="B56" s="498"/>
      <c r="C56" s="502" t="s">
        <v>539</v>
      </c>
      <c r="D56" s="522">
        <v>1317</v>
      </c>
      <c r="E56" s="674"/>
      <c r="F56" s="493"/>
      <c r="G56" s="494" t="s">
        <v>187</v>
      </c>
      <c r="H56" s="494"/>
      <c r="I56" s="522">
        <v>2630</v>
      </c>
    </row>
    <row r="57" spans="1:9" ht="15.95" customHeight="1">
      <c r="A57" s="507"/>
      <c r="B57" s="499" t="s">
        <v>540</v>
      </c>
      <c r="C57" s="494"/>
      <c r="D57" s="522">
        <v>1320</v>
      </c>
      <c r="E57" s="674"/>
      <c r="F57" s="493"/>
      <c r="G57" s="494" t="s">
        <v>188</v>
      </c>
      <c r="H57" s="494"/>
      <c r="I57" s="522">
        <v>2640</v>
      </c>
    </row>
    <row r="58" spans="1:9" ht="15.95" customHeight="1">
      <c r="A58" s="507"/>
      <c r="B58" s="500"/>
      <c r="C58" s="502" t="s">
        <v>140</v>
      </c>
      <c r="D58" s="522">
        <v>1321</v>
      </c>
      <c r="E58" s="674"/>
      <c r="F58" s="493"/>
      <c r="G58" s="494" t="s">
        <v>59</v>
      </c>
      <c r="H58" s="494"/>
      <c r="I58" s="522">
        <v>2650</v>
      </c>
    </row>
    <row r="59" spans="1:9" ht="15.95" customHeight="1">
      <c r="A59" s="507"/>
      <c r="B59" s="500"/>
      <c r="C59" s="502" t="s">
        <v>541</v>
      </c>
      <c r="D59" s="522">
        <v>1322</v>
      </c>
      <c r="E59" s="674"/>
      <c r="F59" s="495"/>
      <c r="G59" s="494" t="s">
        <v>180</v>
      </c>
      <c r="H59" s="494"/>
      <c r="I59" s="522">
        <v>2660</v>
      </c>
    </row>
    <row r="60" spans="1:9" ht="15.95" customHeight="1" thickBot="1">
      <c r="A60" s="512"/>
      <c r="B60" s="513"/>
      <c r="C60" s="514" t="s">
        <v>542</v>
      </c>
      <c r="D60" s="523">
        <v>1323</v>
      </c>
      <c r="E60" s="674"/>
      <c r="F60" s="516" t="s">
        <v>189</v>
      </c>
      <c r="G60" s="517"/>
      <c r="H60" s="517"/>
      <c r="I60" s="523">
        <v>7440</v>
      </c>
    </row>
    <row r="61" spans="1:9" ht="15.95" customHeight="1">
      <c r="D61" s="674"/>
      <c r="E61" s="674"/>
      <c r="I61" s="674"/>
    </row>
    <row r="62" spans="1:9" ht="15.95" customHeight="1">
      <c r="D62" s="674"/>
      <c r="E62" s="674"/>
      <c r="I62" s="674"/>
    </row>
    <row r="63" spans="1:9" ht="15.95" customHeight="1">
      <c r="D63" s="674"/>
      <c r="E63" s="674"/>
      <c r="I63" s="674"/>
    </row>
    <row r="64" spans="1:9" ht="15.95" customHeight="1">
      <c r="D64" s="674"/>
      <c r="E64" s="674"/>
      <c r="I64" s="674"/>
    </row>
    <row r="65" spans="4:9" ht="15.95" customHeight="1">
      <c r="D65" s="674"/>
      <c r="E65" s="674"/>
      <c r="I65" s="674"/>
    </row>
    <row r="66" spans="4:9" ht="15.95" customHeight="1">
      <c r="D66" s="674"/>
      <c r="E66" s="674"/>
      <c r="I66" s="674"/>
    </row>
    <row r="67" spans="4:9" ht="15.95" customHeight="1">
      <c r="D67" s="674"/>
      <c r="E67" s="674"/>
      <c r="I67" s="674"/>
    </row>
    <row r="68" spans="4:9" ht="15.95" customHeight="1">
      <c r="D68" s="674"/>
      <c r="E68" s="674"/>
      <c r="I68" s="674"/>
    </row>
    <row r="69" spans="4:9" ht="15.95" customHeight="1">
      <c r="D69" s="674"/>
      <c r="E69" s="674"/>
      <c r="I69" s="674"/>
    </row>
    <row r="70" spans="4:9" ht="15.95" customHeight="1">
      <c r="D70" s="674"/>
      <c r="E70" s="674"/>
      <c r="I70" s="674"/>
    </row>
    <row r="71" spans="4:9" ht="15.95" customHeight="1">
      <c r="D71" s="674"/>
      <c r="E71" s="674"/>
      <c r="I71" s="674"/>
    </row>
    <row r="72" spans="4:9" ht="15.95" customHeight="1">
      <c r="D72" s="674"/>
      <c r="E72" s="674"/>
      <c r="I72" s="674"/>
    </row>
    <row r="73" spans="4:9" ht="15.95" customHeight="1">
      <c r="D73" s="674"/>
      <c r="E73" s="674"/>
      <c r="I73" s="674"/>
    </row>
    <row r="74" spans="4:9" ht="15.95" customHeight="1">
      <c r="D74" s="674"/>
      <c r="E74" s="674"/>
      <c r="I74" s="674"/>
    </row>
    <row r="75" spans="4:9" ht="15.95" customHeight="1">
      <c r="D75" s="674"/>
      <c r="E75" s="674"/>
      <c r="I75" s="674"/>
    </row>
    <row r="76" spans="4:9" ht="15.95" customHeight="1">
      <c r="D76" s="674"/>
      <c r="E76" s="674"/>
      <c r="I76" s="674"/>
    </row>
    <row r="77" spans="4:9" ht="15.95" customHeight="1">
      <c r="D77" s="674"/>
      <c r="E77" s="674"/>
      <c r="I77" s="674"/>
    </row>
    <row r="78" spans="4:9" ht="15.95" customHeight="1">
      <c r="D78" s="674"/>
      <c r="E78" s="674"/>
      <c r="I78" s="674"/>
    </row>
    <row r="79" spans="4:9" ht="15.95" customHeight="1">
      <c r="D79" s="674"/>
      <c r="E79" s="674"/>
      <c r="I79" s="674"/>
    </row>
    <row r="80" spans="4:9" ht="15.95" customHeight="1">
      <c r="D80" s="674"/>
      <c r="E80" s="674"/>
      <c r="I80" s="674"/>
    </row>
    <row r="81" spans="4:9" ht="15.95" customHeight="1">
      <c r="D81" s="674"/>
      <c r="E81" s="674"/>
      <c r="I81" s="674"/>
    </row>
    <row r="82" spans="4:9" ht="15.95" customHeight="1">
      <c r="D82" s="674"/>
      <c r="E82" s="674"/>
      <c r="I82" s="674"/>
    </row>
    <row r="83" spans="4:9" ht="15.95" customHeight="1">
      <c r="D83" s="674"/>
      <c r="E83" s="674"/>
      <c r="I83" s="674"/>
    </row>
    <row r="84" spans="4:9" ht="15.95" customHeight="1">
      <c r="D84" s="674"/>
      <c r="E84" s="674"/>
      <c r="I84" s="674"/>
    </row>
    <row r="85" spans="4:9" ht="15.95" customHeight="1">
      <c r="D85" s="674"/>
      <c r="E85" s="674"/>
      <c r="I85" s="674"/>
    </row>
    <row r="86" spans="4:9" ht="12.6" customHeight="1">
      <c r="D86" s="518"/>
      <c r="E86" s="518"/>
      <c r="I86" s="518"/>
    </row>
    <row r="87" spans="4:9" ht="15.95" customHeight="1">
      <c r="D87" s="674"/>
      <c r="E87" s="674"/>
      <c r="I87" s="674"/>
    </row>
    <row r="88" spans="4:9" ht="15.95" customHeight="1">
      <c r="D88" s="674"/>
      <c r="E88" s="674"/>
      <c r="I88" s="674"/>
    </row>
    <row r="89" spans="4:9" ht="15.95" customHeight="1">
      <c r="D89" s="674"/>
      <c r="E89" s="674"/>
      <c r="I89" s="674"/>
    </row>
    <row r="90" spans="4:9" ht="15.95" customHeight="1">
      <c r="D90" s="674"/>
      <c r="E90" s="674"/>
      <c r="I90" s="674"/>
    </row>
    <row r="91" spans="4:9" ht="15.95" customHeight="1">
      <c r="D91" s="674"/>
      <c r="E91" s="674"/>
      <c r="I91" s="674"/>
    </row>
    <row r="92" spans="4:9" ht="15.95" customHeight="1">
      <c r="D92" s="674"/>
      <c r="E92" s="674"/>
      <c r="I92" s="674"/>
    </row>
    <row r="93" spans="4:9" ht="15.95" customHeight="1">
      <c r="D93" s="674"/>
      <c r="E93" s="674"/>
      <c r="I93" s="674"/>
    </row>
    <row r="94" spans="4:9" ht="15.95" customHeight="1">
      <c r="D94" s="674"/>
      <c r="E94" s="674"/>
      <c r="I94" s="674"/>
    </row>
    <row r="95" spans="4:9" ht="15.95" customHeight="1">
      <c r="D95" s="674"/>
      <c r="E95" s="674"/>
      <c r="I95" s="674"/>
    </row>
    <row r="96" spans="4:9" ht="15.95" customHeight="1">
      <c r="D96" s="674"/>
      <c r="E96" s="674"/>
      <c r="I96" s="674"/>
    </row>
  </sheetData>
  <sheetProtection algorithmName="SHA-512" hashValue="q0uKwBbx4x+1HoO9dfbQ5LLKRh8Z2zwxCb9EQKpxCyWRm4lc5TfVOVIWaONgU5bNGtgQSyLnuPDi2s1763xJGA==" saltValue="pxfU4i4ZpPQW8fg9LFLf/w==" spinCount="100000" sheet="1" selectLockedCells="1" selectUnlockedCells="1"/>
  <mergeCells count="1">
    <mergeCell ref="F3:H3"/>
  </mergeCells>
  <phoneticPr fontId="2"/>
  <pageMargins left="0.59055118110236227" right="0" top="0.39370078740157483" bottom="0.19685039370078741" header="0" footer="0"/>
  <pageSetup paperSize="8" scale="89" fitToHeight="0" orientation="landscape" r:id="rId1"/>
  <headerFooter alignWithMargins="0"/>
  <rowBreaks count="1" manualBreakCount="1">
    <brk id="60" max="7" man="1"/>
  </rowBreaks>
  <ignoredErrors>
    <ignoredError sqref="D4:D39 I12:I14 I32:I34 I39:I44 I49:I5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I49"/>
  <sheetViews>
    <sheetView workbookViewId="0"/>
  </sheetViews>
  <sheetFormatPr defaultColWidth="9" defaultRowHeight="12"/>
  <cols>
    <col min="1" max="1" width="2.875" style="43" customWidth="1"/>
    <col min="2" max="3" width="5" style="43" customWidth="1"/>
    <col min="4" max="5" width="2.25" style="43" customWidth="1"/>
    <col min="6" max="6" width="7" style="43" customWidth="1"/>
    <col min="7" max="7" width="12.125" style="43" customWidth="1"/>
    <col min="8" max="8" width="9" style="43"/>
    <col min="9" max="9" width="69.375" style="43" customWidth="1"/>
    <col min="10" max="10" width="2.25" style="43" customWidth="1"/>
    <col min="11" max="16384" width="9" style="43"/>
  </cols>
  <sheetData>
    <row r="1" spans="2:9" ht="26.25" customHeight="1">
      <c r="B1" s="1040" t="s">
        <v>100</v>
      </c>
      <c r="C1" s="1040"/>
      <c r="D1" s="1040"/>
      <c r="E1" s="1040"/>
      <c r="F1" s="1040"/>
      <c r="G1" s="1040"/>
      <c r="H1" s="1040"/>
      <c r="I1" s="1040"/>
    </row>
    <row r="2" spans="2:9" ht="18.75" customHeight="1">
      <c r="B2" s="1017" t="s">
        <v>101</v>
      </c>
      <c r="C2" s="1017"/>
      <c r="D2" s="1017"/>
      <c r="E2" s="1017"/>
      <c r="F2" s="1017"/>
      <c r="G2" s="1017"/>
      <c r="H2" s="1017"/>
      <c r="I2" s="1017"/>
    </row>
    <row r="3" spans="2:9" ht="19.5" customHeight="1">
      <c r="B3" s="1043" t="s">
        <v>102</v>
      </c>
      <c r="C3" s="1043"/>
      <c r="D3" s="1043"/>
      <c r="E3" s="1043"/>
      <c r="F3" s="1043"/>
      <c r="G3" s="1043"/>
      <c r="H3" s="44" t="s">
        <v>43</v>
      </c>
      <c r="I3" s="44" t="s">
        <v>103</v>
      </c>
    </row>
    <row r="4" spans="2:9" ht="19.5" customHeight="1">
      <c r="B4" s="1044" t="s">
        <v>170</v>
      </c>
      <c r="C4" s="1044"/>
      <c r="D4" s="1044"/>
      <c r="E4" s="1022" t="s">
        <v>44</v>
      </c>
      <c r="F4" s="1022"/>
      <c r="G4" s="1022"/>
      <c r="H4" s="45" t="s">
        <v>104</v>
      </c>
      <c r="I4" s="46" t="s">
        <v>45</v>
      </c>
    </row>
    <row r="5" spans="2:9" ht="19.5" customHeight="1" thickBot="1">
      <c r="B5" s="1045"/>
      <c r="C5" s="1045"/>
      <c r="D5" s="1045"/>
      <c r="E5" s="992" t="s">
        <v>46</v>
      </c>
      <c r="F5" s="1022"/>
      <c r="G5" s="1022"/>
      <c r="H5" s="45" t="s">
        <v>105</v>
      </c>
      <c r="I5" s="46" t="s">
        <v>106</v>
      </c>
    </row>
    <row r="6" spans="2:9" ht="19.5" customHeight="1" thickTop="1">
      <c r="B6" s="1041" t="s">
        <v>107</v>
      </c>
      <c r="C6" s="1024" t="s">
        <v>108</v>
      </c>
      <c r="D6" s="1024"/>
      <c r="E6" s="1036"/>
      <c r="F6" s="1036"/>
      <c r="G6" s="1036"/>
      <c r="H6" s="47" t="s">
        <v>109</v>
      </c>
      <c r="I6" s="48" t="s">
        <v>47</v>
      </c>
    </row>
    <row r="7" spans="2:9" ht="19.5" customHeight="1">
      <c r="B7" s="1042"/>
      <c r="C7" s="1022" t="s">
        <v>48</v>
      </c>
      <c r="D7" s="1022"/>
      <c r="E7" s="1022"/>
      <c r="F7" s="1022"/>
      <c r="G7" s="1022"/>
      <c r="H7" s="45" t="s">
        <v>110</v>
      </c>
      <c r="I7" s="46" t="s">
        <v>49</v>
      </c>
    </row>
    <row r="8" spans="2:9" ht="19.5" customHeight="1">
      <c r="B8" s="1042"/>
      <c r="C8" s="1022" t="s">
        <v>50</v>
      </c>
      <c r="D8" s="1022"/>
      <c r="E8" s="1022"/>
      <c r="F8" s="1022"/>
      <c r="G8" s="1022"/>
      <c r="H8" s="45" t="s">
        <v>111</v>
      </c>
      <c r="I8" s="46" t="s">
        <v>51</v>
      </c>
    </row>
    <row r="9" spans="2:9" ht="19.5" customHeight="1">
      <c r="B9" s="1042"/>
      <c r="C9" s="1022" t="s">
        <v>52</v>
      </c>
      <c r="D9" s="1022"/>
      <c r="E9" s="1022"/>
      <c r="F9" s="1022"/>
      <c r="G9" s="1022"/>
      <c r="H9" s="45" t="s">
        <v>112</v>
      </c>
      <c r="I9" s="46" t="s">
        <v>53</v>
      </c>
    </row>
    <row r="10" spans="2:9" ht="36" customHeight="1" thickBot="1">
      <c r="B10" s="1042"/>
      <c r="C10" s="1022" t="s">
        <v>54</v>
      </c>
      <c r="D10" s="1022"/>
      <c r="E10" s="1022"/>
      <c r="F10" s="1022"/>
      <c r="G10" s="1022"/>
      <c r="H10" s="45" t="s">
        <v>113</v>
      </c>
      <c r="I10" s="46" t="s">
        <v>55</v>
      </c>
    </row>
    <row r="11" spans="2:9" ht="19.5" customHeight="1" thickTop="1" thickBot="1">
      <c r="B11" s="999" t="s">
        <v>56</v>
      </c>
      <c r="C11" s="1039"/>
      <c r="D11" s="1036" t="s">
        <v>57</v>
      </c>
      <c r="E11" s="1036"/>
      <c r="F11" s="1036"/>
      <c r="G11" s="1036"/>
      <c r="H11" s="47" t="s">
        <v>114</v>
      </c>
      <c r="I11" s="48" t="s">
        <v>58</v>
      </c>
    </row>
    <row r="12" spans="2:9" ht="19.5" customHeight="1" thickTop="1" thickBot="1">
      <c r="B12" s="1037" t="s">
        <v>59</v>
      </c>
      <c r="C12" s="1037"/>
      <c r="D12" s="1021" t="s">
        <v>60</v>
      </c>
      <c r="E12" s="1021"/>
      <c r="F12" s="1021"/>
      <c r="G12" s="1021"/>
      <c r="H12" s="49" t="s">
        <v>115</v>
      </c>
      <c r="I12" s="50" t="s">
        <v>61</v>
      </c>
    </row>
    <row r="13" spans="2:9" ht="19.5" customHeight="1" thickTop="1">
      <c r="B13" s="1038" t="s">
        <v>116</v>
      </c>
      <c r="C13" s="1024" t="s">
        <v>62</v>
      </c>
      <c r="D13" s="1024"/>
      <c r="E13" s="1024"/>
      <c r="F13" s="1024"/>
      <c r="G13" s="1024"/>
      <c r="H13" s="51" t="s">
        <v>117</v>
      </c>
      <c r="I13" s="52" t="s">
        <v>63</v>
      </c>
    </row>
    <row r="14" spans="2:9" ht="19.5" customHeight="1">
      <c r="B14" s="1038"/>
      <c r="C14" s="1023" t="s">
        <v>64</v>
      </c>
      <c r="D14" s="1023"/>
      <c r="E14" s="1023"/>
      <c r="F14" s="1023"/>
      <c r="G14" s="1023"/>
      <c r="H14" s="45" t="s">
        <v>118</v>
      </c>
      <c r="I14" s="46" t="s">
        <v>65</v>
      </c>
    </row>
    <row r="15" spans="2:9" ht="36" customHeight="1">
      <c r="B15" s="1038"/>
      <c r="C15" s="1023" t="s">
        <v>66</v>
      </c>
      <c r="D15" s="1023"/>
      <c r="E15" s="1023"/>
      <c r="F15" s="1023"/>
      <c r="G15" s="1023"/>
      <c r="H15" s="45" t="s">
        <v>119</v>
      </c>
      <c r="I15" s="46" t="s">
        <v>67</v>
      </c>
    </row>
    <row r="16" spans="2:9" ht="48" customHeight="1">
      <c r="B16" s="1038"/>
      <c r="C16" s="1023" t="s">
        <v>68</v>
      </c>
      <c r="D16" s="1023"/>
      <c r="E16" s="1023"/>
      <c r="F16" s="1023"/>
      <c r="G16" s="1023"/>
      <c r="H16" s="45" t="s">
        <v>120</v>
      </c>
      <c r="I16" s="46" t="s">
        <v>121</v>
      </c>
    </row>
    <row r="17" spans="2:9" ht="19.5" customHeight="1">
      <c r="B17" s="1038"/>
      <c r="C17" s="1022" t="s">
        <v>122</v>
      </c>
      <c r="D17" s="1022"/>
      <c r="E17" s="1022"/>
      <c r="F17" s="1022"/>
      <c r="G17" s="1022"/>
      <c r="H17" s="45" t="s">
        <v>69</v>
      </c>
      <c r="I17" s="53" t="s">
        <v>70</v>
      </c>
    </row>
    <row r="18" spans="2:9" ht="19.5" customHeight="1">
      <c r="B18" s="1038"/>
      <c r="C18" s="1022" t="s">
        <v>123</v>
      </c>
      <c r="D18" s="1022"/>
      <c r="E18" s="1022"/>
      <c r="F18" s="1022"/>
      <c r="G18" s="1022"/>
      <c r="H18" s="54" t="s">
        <v>124</v>
      </c>
      <c r="I18" s="46" t="s">
        <v>125</v>
      </c>
    </row>
    <row r="19" spans="2:9" ht="19.5" customHeight="1">
      <c r="B19" s="1038"/>
      <c r="C19" s="1024" t="s">
        <v>71</v>
      </c>
      <c r="D19" s="1024"/>
      <c r="E19" s="1024"/>
      <c r="F19" s="1024"/>
      <c r="G19" s="1024"/>
      <c r="H19" s="51" t="s">
        <v>126</v>
      </c>
      <c r="I19" s="52" t="s">
        <v>72</v>
      </c>
    </row>
    <row r="20" spans="2:9" ht="19.5" customHeight="1" thickBot="1">
      <c r="B20" s="1038"/>
      <c r="C20" s="1022" t="s">
        <v>73</v>
      </c>
      <c r="D20" s="1022"/>
      <c r="E20" s="1022"/>
      <c r="F20" s="1022"/>
      <c r="G20" s="1022"/>
      <c r="H20" s="55" t="s">
        <v>127</v>
      </c>
      <c r="I20" s="56" t="s">
        <v>74</v>
      </c>
    </row>
    <row r="21" spans="2:9" ht="19.5" customHeight="1" thickTop="1" thickBot="1">
      <c r="B21" s="1018" t="s">
        <v>75</v>
      </c>
      <c r="C21" s="1019"/>
      <c r="D21" s="1019"/>
      <c r="E21" s="1019"/>
      <c r="F21" s="1019"/>
      <c r="G21" s="1020"/>
      <c r="H21" s="57" t="s">
        <v>128</v>
      </c>
      <c r="I21" s="58" t="s">
        <v>76</v>
      </c>
    </row>
    <row r="22" spans="2:9" ht="19.5" customHeight="1" thickTop="1" thickBot="1">
      <c r="B22" s="1021" t="s">
        <v>77</v>
      </c>
      <c r="C22" s="1021"/>
      <c r="D22" s="1021"/>
      <c r="E22" s="1021"/>
      <c r="F22" s="1021"/>
      <c r="G22" s="1021"/>
      <c r="H22" s="47" t="s">
        <v>129</v>
      </c>
      <c r="I22" s="48" t="s">
        <v>130</v>
      </c>
    </row>
    <row r="23" spans="2:9" ht="19.5" customHeight="1" thickTop="1" thickBot="1">
      <c r="B23" s="1021"/>
      <c r="C23" s="1021"/>
      <c r="D23" s="1021"/>
      <c r="E23" s="1021"/>
      <c r="F23" s="1021"/>
      <c r="G23" s="1021"/>
      <c r="H23" s="59" t="s">
        <v>131</v>
      </c>
      <c r="I23" s="56" t="s">
        <v>24</v>
      </c>
    </row>
    <row r="24" spans="2:9" ht="19.5" customHeight="1" thickTop="1" thickBot="1">
      <c r="B24" s="1021" t="s">
        <v>78</v>
      </c>
      <c r="C24" s="1021"/>
      <c r="D24" s="1021"/>
      <c r="E24" s="1021"/>
      <c r="F24" s="1021"/>
      <c r="G24" s="1021"/>
      <c r="H24" s="49" t="s">
        <v>132</v>
      </c>
      <c r="I24" s="50" t="s">
        <v>133</v>
      </c>
    </row>
    <row r="25" spans="2:9" ht="19.5" customHeight="1" thickTop="1" thickBot="1">
      <c r="B25" s="1021" t="s">
        <v>79</v>
      </c>
      <c r="C25" s="1021"/>
      <c r="D25" s="1021"/>
      <c r="E25" s="1021"/>
      <c r="F25" s="1021"/>
      <c r="G25" s="1021"/>
      <c r="H25" s="60">
        <v>1100</v>
      </c>
      <c r="I25" s="50" t="s">
        <v>80</v>
      </c>
    </row>
    <row r="26" spans="2:9" ht="19.5" customHeight="1" thickTop="1">
      <c r="B26" s="1005" t="s">
        <v>25</v>
      </c>
      <c r="C26" s="1006"/>
      <c r="D26" s="1006"/>
      <c r="E26" s="61"/>
      <c r="F26" s="999" t="s">
        <v>26</v>
      </c>
      <c r="G26" s="1000"/>
      <c r="H26" s="62">
        <v>1210</v>
      </c>
      <c r="I26" s="63" t="s">
        <v>134</v>
      </c>
    </row>
    <row r="27" spans="2:9" ht="19.5" customHeight="1">
      <c r="B27" s="1005"/>
      <c r="C27" s="1006"/>
      <c r="D27" s="1006"/>
      <c r="E27" s="64"/>
      <c r="F27" s="1001" t="s">
        <v>27</v>
      </c>
      <c r="G27" s="1002"/>
      <c r="H27" s="65">
        <v>1220</v>
      </c>
      <c r="I27" s="66" t="s">
        <v>28</v>
      </c>
    </row>
    <row r="28" spans="2:9" ht="19.5" customHeight="1" thickBot="1">
      <c r="B28" s="1007"/>
      <c r="C28" s="1008"/>
      <c r="D28" s="1008"/>
      <c r="E28" s="67"/>
      <c r="F28" s="1003" t="s">
        <v>29</v>
      </c>
      <c r="G28" s="1004"/>
      <c r="H28" s="68">
        <v>1230</v>
      </c>
      <c r="I28" s="56" t="s">
        <v>135</v>
      </c>
    </row>
    <row r="29" spans="2:9" ht="19.5" customHeight="1" thickTop="1">
      <c r="B29" s="1025" t="s">
        <v>136</v>
      </c>
      <c r="C29" s="1026"/>
      <c r="D29" s="1026"/>
      <c r="E29" s="1026"/>
      <c r="F29" s="1009" t="s">
        <v>81</v>
      </c>
      <c r="G29" s="1010"/>
      <c r="H29" s="69">
        <v>1310</v>
      </c>
      <c r="I29" s="52" t="s">
        <v>137</v>
      </c>
    </row>
    <row r="30" spans="2:9" ht="19.5" customHeight="1">
      <c r="B30" s="1027"/>
      <c r="C30" s="1028"/>
      <c r="D30" s="1028"/>
      <c r="E30" s="1028"/>
      <c r="F30" s="1001" t="s">
        <v>82</v>
      </c>
      <c r="G30" s="1011"/>
      <c r="H30" s="44">
        <v>1320</v>
      </c>
      <c r="I30" s="46" t="s">
        <v>138</v>
      </c>
    </row>
    <row r="31" spans="2:9" ht="19.5" customHeight="1">
      <c r="B31" s="1027"/>
      <c r="C31" s="1028"/>
      <c r="D31" s="1028"/>
      <c r="E31" s="1028"/>
      <c r="F31" s="1012" t="s">
        <v>83</v>
      </c>
      <c r="G31" s="1013"/>
      <c r="H31" s="70">
        <v>1330</v>
      </c>
      <c r="I31" s="71" t="s">
        <v>139</v>
      </c>
    </row>
    <row r="32" spans="2:9" ht="19.5" customHeight="1">
      <c r="B32" s="1027"/>
      <c r="C32" s="1028"/>
      <c r="D32" s="1028"/>
      <c r="E32" s="1028"/>
      <c r="F32" s="1012" t="s">
        <v>140</v>
      </c>
      <c r="G32" s="1013"/>
      <c r="H32" s="70">
        <v>1340</v>
      </c>
      <c r="I32" s="71" t="s">
        <v>141</v>
      </c>
    </row>
    <row r="33" spans="2:9" ht="29.25" customHeight="1" thickBot="1">
      <c r="B33" s="1027"/>
      <c r="C33" s="1028"/>
      <c r="D33" s="1028"/>
      <c r="E33" s="1028"/>
      <c r="F33" s="1012" t="s">
        <v>142</v>
      </c>
      <c r="G33" s="1013"/>
      <c r="H33" s="70">
        <v>1306</v>
      </c>
      <c r="I33" s="71" t="s">
        <v>143</v>
      </c>
    </row>
    <row r="34" spans="2:9" ht="19.5" customHeight="1" thickTop="1">
      <c r="B34" s="993" t="s">
        <v>84</v>
      </c>
      <c r="C34" s="994"/>
      <c r="D34" s="994"/>
      <c r="E34" s="995"/>
      <c r="F34" s="1036" t="s">
        <v>85</v>
      </c>
      <c r="G34" s="1036"/>
      <c r="H34" s="72">
        <v>1510</v>
      </c>
      <c r="I34" s="48" t="s">
        <v>86</v>
      </c>
    </row>
    <row r="35" spans="2:9" ht="19.5" customHeight="1">
      <c r="B35" s="1029" t="s">
        <v>144</v>
      </c>
      <c r="C35" s="1030"/>
      <c r="D35" s="1030"/>
      <c r="E35" s="1031"/>
      <c r="F35" s="1022" t="s">
        <v>87</v>
      </c>
      <c r="G35" s="1022"/>
      <c r="H35" s="44">
        <v>1520</v>
      </c>
      <c r="I35" s="46" t="s">
        <v>145</v>
      </c>
    </row>
    <row r="36" spans="2:9" ht="19.5" customHeight="1">
      <c r="B36" s="1029"/>
      <c r="C36" s="1030"/>
      <c r="D36" s="1030"/>
      <c r="E36" s="1031"/>
      <c r="F36" s="992" t="s">
        <v>33</v>
      </c>
      <c r="G36" s="992"/>
      <c r="H36" s="70">
        <v>1530</v>
      </c>
      <c r="I36" s="71" t="s">
        <v>146</v>
      </c>
    </row>
    <row r="37" spans="2:9" ht="19.5" customHeight="1">
      <c r="B37" s="1032"/>
      <c r="C37" s="1033"/>
      <c r="D37" s="1033"/>
      <c r="E37" s="1034"/>
      <c r="F37" s="1001" t="s">
        <v>147</v>
      </c>
      <c r="G37" s="1035"/>
      <c r="H37" s="44">
        <v>1536</v>
      </c>
      <c r="I37" s="46" t="s">
        <v>148</v>
      </c>
    </row>
    <row r="38" spans="2:9" ht="19.5" customHeight="1">
      <c r="B38" s="1001" t="s">
        <v>88</v>
      </c>
      <c r="C38" s="1014"/>
      <c r="D38" s="1014"/>
      <c r="E38" s="1014"/>
      <c r="F38" s="1014"/>
      <c r="G38" s="1011"/>
      <c r="H38" s="44">
        <v>1532</v>
      </c>
      <c r="I38" s="46" t="s">
        <v>149</v>
      </c>
    </row>
    <row r="39" spans="2:9" ht="9" customHeight="1">
      <c r="B39" s="73"/>
      <c r="C39" s="73"/>
      <c r="D39" s="73"/>
      <c r="E39" s="73"/>
      <c r="F39" s="73"/>
      <c r="G39" s="73"/>
      <c r="H39" s="73"/>
      <c r="I39" s="73"/>
    </row>
    <row r="40" spans="2:9" ht="24.75" customHeight="1">
      <c r="B40" s="74" t="s">
        <v>150</v>
      </c>
      <c r="C40" s="75"/>
      <c r="D40" s="75"/>
      <c r="E40" s="75"/>
      <c r="F40" s="75"/>
      <c r="G40" s="75"/>
      <c r="H40" s="1015" t="s">
        <v>151</v>
      </c>
      <c r="I40" s="1016"/>
    </row>
    <row r="41" spans="2:9" ht="19.5" customHeight="1">
      <c r="B41" s="76" t="s">
        <v>89</v>
      </c>
      <c r="C41" s="77"/>
      <c r="D41" s="77"/>
      <c r="E41" s="77"/>
      <c r="F41" s="77"/>
      <c r="G41" s="78"/>
      <c r="H41" s="79" t="s">
        <v>152</v>
      </c>
      <c r="I41" s="80" t="s">
        <v>153</v>
      </c>
    </row>
    <row r="42" spans="2:9" ht="19.5" customHeight="1">
      <c r="B42" s="76" t="s">
        <v>90</v>
      </c>
      <c r="C42" s="77"/>
      <c r="D42" s="77"/>
      <c r="E42" s="77"/>
      <c r="F42" s="77"/>
      <c r="G42" s="78"/>
      <c r="H42" s="79" t="s">
        <v>154</v>
      </c>
      <c r="I42" s="81" t="s">
        <v>155</v>
      </c>
    </row>
    <row r="43" spans="2:9" ht="19.5" customHeight="1">
      <c r="B43" s="76" t="s">
        <v>91</v>
      </c>
      <c r="C43" s="77"/>
      <c r="D43" s="77"/>
      <c r="E43" s="77"/>
      <c r="F43" s="77"/>
      <c r="G43" s="78"/>
      <c r="H43" s="79" t="s">
        <v>156</v>
      </c>
      <c r="I43" s="81" t="s">
        <v>157</v>
      </c>
    </row>
    <row r="44" spans="2:9" ht="19.5" customHeight="1">
      <c r="B44" s="996" t="s">
        <v>158</v>
      </c>
      <c r="C44" s="82" t="s">
        <v>159</v>
      </c>
      <c r="D44" s="77"/>
      <c r="E44" s="77"/>
      <c r="F44" s="77"/>
      <c r="G44" s="78"/>
      <c r="H44" s="79" t="s">
        <v>160</v>
      </c>
      <c r="I44" s="81" t="s">
        <v>92</v>
      </c>
    </row>
    <row r="45" spans="2:9" ht="19.5" customHeight="1">
      <c r="B45" s="997"/>
      <c r="C45" s="76" t="s">
        <v>93</v>
      </c>
      <c r="D45" s="77"/>
      <c r="E45" s="77"/>
      <c r="F45" s="77"/>
      <c r="G45" s="78"/>
      <c r="H45" s="79" t="s">
        <v>161</v>
      </c>
      <c r="I45" s="83" t="s">
        <v>94</v>
      </c>
    </row>
    <row r="46" spans="2:9" ht="19.5" customHeight="1">
      <c r="B46" s="997"/>
      <c r="C46" s="76" t="s">
        <v>95</v>
      </c>
      <c r="D46" s="77"/>
      <c r="E46" s="77"/>
      <c r="F46" s="77"/>
      <c r="G46" s="78"/>
      <c r="H46" s="79" t="s">
        <v>162</v>
      </c>
      <c r="I46" s="81" t="s">
        <v>96</v>
      </c>
    </row>
    <row r="47" spans="2:9" ht="19.5" customHeight="1">
      <c r="B47" s="997"/>
      <c r="C47" s="76" t="s">
        <v>97</v>
      </c>
      <c r="D47" s="77"/>
      <c r="E47" s="77"/>
      <c r="F47" s="77"/>
      <c r="G47" s="78"/>
      <c r="H47" s="79" t="s">
        <v>163</v>
      </c>
      <c r="I47" s="81" t="s">
        <v>98</v>
      </c>
    </row>
    <row r="48" spans="2:9" ht="19.5" customHeight="1">
      <c r="B48" s="998"/>
      <c r="C48" s="76" t="s">
        <v>99</v>
      </c>
      <c r="D48" s="77"/>
      <c r="E48" s="77"/>
      <c r="F48" s="77"/>
      <c r="G48" s="78"/>
      <c r="H48" s="79">
        <v>1538</v>
      </c>
      <c r="I48" s="81" t="s">
        <v>164</v>
      </c>
    </row>
    <row r="49" ht="6.75" customHeight="1"/>
  </sheetData>
  <mergeCells count="48">
    <mergeCell ref="B11:C11"/>
    <mergeCell ref="D11:G11"/>
    <mergeCell ref="C10:G10"/>
    <mergeCell ref="B1:I1"/>
    <mergeCell ref="C7:G7"/>
    <mergeCell ref="C8:G8"/>
    <mergeCell ref="C9:G9"/>
    <mergeCell ref="B6:B10"/>
    <mergeCell ref="C6:G6"/>
    <mergeCell ref="B3:G3"/>
    <mergeCell ref="E4:G4"/>
    <mergeCell ref="E5:G5"/>
    <mergeCell ref="B4:D5"/>
    <mergeCell ref="C14:G14"/>
    <mergeCell ref="B12:C12"/>
    <mergeCell ref="D12:G12"/>
    <mergeCell ref="B13:B20"/>
    <mergeCell ref="C17:G17"/>
    <mergeCell ref="C18:G18"/>
    <mergeCell ref="C13:G13"/>
    <mergeCell ref="H40:I40"/>
    <mergeCell ref="B2:I2"/>
    <mergeCell ref="B21:G21"/>
    <mergeCell ref="B22:G23"/>
    <mergeCell ref="B24:G24"/>
    <mergeCell ref="C20:G20"/>
    <mergeCell ref="C15:G15"/>
    <mergeCell ref="C16:G16"/>
    <mergeCell ref="C19:G19"/>
    <mergeCell ref="B25:G25"/>
    <mergeCell ref="B29:E33"/>
    <mergeCell ref="B35:E37"/>
    <mergeCell ref="F37:G37"/>
    <mergeCell ref="F32:G32"/>
    <mergeCell ref="F34:G34"/>
    <mergeCell ref="F35:G35"/>
    <mergeCell ref="F36:G36"/>
    <mergeCell ref="B34:E34"/>
    <mergeCell ref="B44:B48"/>
    <mergeCell ref="F26:G26"/>
    <mergeCell ref="F27:G27"/>
    <mergeCell ref="F28:G28"/>
    <mergeCell ref="B26:D28"/>
    <mergeCell ref="F29:G29"/>
    <mergeCell ref="F30:G30"/>
    <mergeCell ref="F33:G33"/>
    <mergeCell ref="F31:G31"/>
    <mergeCell ref="B38:G38"/>
  </mergeCells>
  <phoneticPr fontId="2"/>
  <pageMargins left="0.39370078740157483" right="0.2" top="0.23" bottom="0" header="0.28000000000000003" footer="0.280000000000000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調査票１</vt:lpstr>
      <vt:lpstr>調査票２</vt:lpstr>
      <vt:lpstr>調査票２(1)</vt:lpstr>
      <vt:lpstr>記入の手引き</vt:lpstr>
      <vt:lpstr>記入の手引き（記入例）</vt:lpstr>
      <vt:lpstr>廃棄物分類表</vt:lpstr>
      <vt:lpstr>旧分類表</vt:lpstr>
      <vt:lpstr>調査票１!CopyArea</vt:lpstr>
      <vt:lpstr>調査票２!CopyArea</vt:lpstr>
      <vt:lpstr>CopyArea</vt:lpstr>
      <vt:lpstr>記入の手引き!Print_Area</vt:lpstr>
      <vt:lpstr>'記入の手引き（記入例）'!Print_Area</vt:lpstr>
      <vt:lpstr>旧分類表!Print_Area</vt:lpstr>
      <vt:lpstr>調査票１!Print_Area</vt:lpstr>
      <vt:lpstr>調査票２!Print_Area</vt:lpstr>
      <vt:lpstr>'調査票２(1)'!Print_Area</vt:lpstr>
      <vt:lpstr>廃棄物分類表!Print_Area</vt:lpstr>
      <vt:lpstr>廃棄物分類表!Print_Titles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2024-09-06T04:24:57Z</cp:lastPrinted>
  <dcterms:created xsi:type="dcterms:W3CDTF">1997-05-20T15:48:19Z</dcterms:created>
  <dcterms:modified xsi:type="dcterms:W3CDTF">1997-05-20T15:48:19Z</dcterms:modified>
</cp:coreProperties>
</file>