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160181\Desktop\適合調書\その他３類型\"/>
    </mc:Choice>
  </mc:AlternateContent>
  <xr:revisionPtr revIDLastSave="0" documentId="13_ncr:1_{4D772A72-E95C-4877-9DAB-2219A89859F6}" xr6:coauthVersionLast="47" xr6:coauthVersionMax="47" xr10:uidLastSave="{00000000-0000-0000-0000-000000000000}"/>
  <bookViews>
    <workbookView xWindow="-120" yWindow="-120" windowWidth="29040" windowHeight="15720" xr2:uid="{6F2B5AD4-78EB-489B-9F28-2E21569DC848}"/>
  </bookViews>
  <sheets>
    <sheet name="様式１_園児名簿" sheetId="17" r:id="rId1"/>
    <sheet name="様式2-2__職員配置基準調書【運営用・数式有】 " sheetId="24" r:id="rId2"/>
    <sheet name="様式3-2_施設設備運営基準調書【運営用・数式有】" sheetId="19" r:id="rId3"/>
  </sheets>
  <definedNames>
    <definedName name="_xlnm.Print_Area" localSheetId="0">様式１_園児名簿!$A$1:$H$308</definedName>
    <definedName name="_xlnm.Print_Area" localSheetId="1">'様式2-2__職員配置基準調書【運営用・数式有】 '!$A$1:$AS$155</definedName>
    <definedName name="_xlnm.Print_Area" localSheetId="2">'様式3-2_施設設備運営基準調書【運営用・数式有】'!$A$1:$AE$106</definedName>
    <definedName name="_xlnm.Print_Titles" localSheetId="0">様式１_園児名簿!$4:$8</definedName>
    <definedName name="_xlnm.Print_Titles" localSheetId="1">'様式2-2__職員配置基準調書【運営用・数式有】 '!$1:$5</definedName>
    <definedName name="_xlnm.Print_Titles" localSheetId="2">'様式3-2_施設設備運営基準調書【運営用・数式有】'!$1:$5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3" i="24" l="1"/>
  <c r="AB132" i="24"/>
  <c r="Y132" i="24"/>
  <c r="V132" i="24"/>
  <c r="S132" i="24"/>
  <c r="AL58" i="24"/>
  <c r="AL63" i="24" s="1"/>
  <c r="AH58" i="24"/>
  <c r="AH63" i="24" s="1"/>
  <c r="AJ58" i="24"/>
  <c r="AJ63" i="24"/>
  <c r="AF58" i="24"/>
  <c r="AF63" i="24" s="1"/>
  <c r="Y58" i="24"/>
  <c r="Y63" i="24"/>
  <c r="Y66" i="24" s="1"/>
  <c r="AC59" i="24"/>
  <c r="AC64" i="24"/>
  <c r="AB58" i="24"/>
  <c r="AB63" i="24" s="1"/>
  <c r="N16" i="24"/>
  <c r="L16" i="24"/>
  <c r="L17" i="24"/>
  <c r="J46" i="24" s="1"/>
  <c r="S46" i="24" s="1"/>
  <c r="O42" i="24"/>
  <c r="O50" i="24"/>
  <c r="V42" i="24"/>
  <c r="O48" i="24"/>
  <c r="O46" i="24"/>
  <c r="V88" i="24"/>
  <c r="S88" i="24"/>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9" i="17"/>
  <c r="B16" i="24" s="1"/>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AS59" i="24"/>
  <c r="AS67" i="24"/>
  <c r="AR58" i="24"/>
  <c r="AR63" i="24"/>
  <c r="AL66" i="24"/>
  <c r="AJ66" i="24"/>
  <c r="AH66" i="24"/>
  <c r="AF66" i="24"/>
  <c r="AQ59" i="24"/>
  <c r="AQ67" i="24" s="1"/>
  <c r="AO59" i="24"/>
  <c r="AO67" i="24"/>
  <c r="AN68" i="24" s="1"/>
  <c r="AP58" i="24"/>
  <c r="AP63" i="24" s="1"/>
  <c r="AN58" i="24"/>
  <c r="AN63" i="24"/>
  <c r="S65" i="24"/>
  <c r="S62" i="24"/>
  <c r="T98" i="19"/>
  <c r="R98" i="19"/>
  <c r="N98" i="19"/>
  <c r="J98" i="19"/>
  <c r="F98" i="19"/>
  <c r="J86" i="19"/>
  <c r="J77" i="19"/>
  <c r="T69" i="19"/>
  <c r="Z54" i="19"/>
  <c r="X54" i="19"/>
  <c r="V54" i="19"/>
  <c r="T54" i="19"/>
  <c r="R54" i="19"/>
  <c r="P54" i="19"/>
  <c r="N54" i="19"/>
  <c r="L54" i="19"/>
  <c r="F54" i="19"/>
  <c r="T70" i="19" s="1"/>
  <c r="AB52" i="19"/>
  <c r="I52" i="19"/>
  <c r="AE52" i="19" s="1"/>
  <c r="AB51" i="19"/>
  <c r="I51" i="19"/>
  <c r="AE51" i="19" s="1"/>
  <c r="AB50" i="19"/>
  <c r="I50" i="19"/>
  <c r="AE50" i="19" s="1"/>
  <c r="AB49" i="19"/>
  <c r="I49" i="19"/>
  <c r="AE49" i="19" s="1"/>
  <c r="AB48" i="19"/>
  <c r="I48" i="19"/>
  <c r="AE48" i="19"/>
  <c r="AB47" i="19"/>
  <c r="I47" i="19"/>
  <c r="AE47" i="19" s="1"/>
  <c r="AB46" i="19"/>
  <c r="I46" i="19"/>
  <c r="AE46" i="19" s="1"/>
  <c r="AB45" i="19"/>
  <c r="I45" i="19"/>
  <c r="AB44" i="19"/>
  <c r="I44" i="19"/>
  <c r="AE44" i="19" s="1"/>
  <c r="AB43" i="19"/>
  <c r="AE43" i="19" s="1"/>
  <c r="I43" i="19"/>
  <c r="AB42" i="19"/>
  <c r="I42" i="19"/>
  <c r="AE42" i="19" s="1"/>
  <c r="AB41" i="19"/>
  <c r="I41" i="19"/>
  <c r="AE41" i="19" s="1"/>
  <c r="AB40" i="19"/>
  <c r="AE40" i="19" s="1"/>
  <c r="I40" i="19"/>
  <c r="N27" i="19"/>
  <c r="Y52" i="24"/>
  <c r="O152" i="24"/>
  <c r="S78" i="24"/>
  <c r="U12" i="24"/>
  <c r="V90" i="24"/>
  <c r="S61" i="24"/>
  <c r="V78" i="24"/>
  <c r="V75" i="24"/>
  <c r="S75" i="24"/>
  <c r="V71" i="24"/>
  <c r="S71" i="24"/>
  <c r="V68" i="24"/>
  <c r="S68" i="24"/>
  <c r="V56" i="24"/>
  <c r="V54" i="24"/>
  <c r="AC53" i="24"/>
  <c r="AL52" i="24"/>
  <c r="AJ52" i="24"/>
  <c r="AH52" i="24"/>
  <c r="AF52" i="24"/>
  <c r="AB52" i="24"/>
  <c r="V50" i="24"/>
  <c r="V48" i="24"/>
  <c r="V46" i="24"/>
  <c r="V58" i="24" s="1"/>
  <c r="V63" i="24" s="1"/>
  <c r="V44" i="24"/>
  <c r="V40" i="24"/>
  <c r="V38" i="24"/>
  <c r="V10" i="24"/>
  <c r="T10" i="24"/>
  <c r="O90" i="24" s="1"/>
  <c r="R10" i="24"/>
  <c r="P10" i="24"/>
  <c r="Q60" i="24" s="1"/>
  <c r="S60" i="24" s="1"/>
  <c r="D11" i="19"/>
  <c r="V9" i="19"/>
  <c r="F301" i="17"/>
  <c r="H301" i="17"/>
  <c r="F302" i="17"/>
  <c r="H302" i="17"/>
  <c r="F303" i="17"/>
  <c r="H303" i="17"/>
  <c r="F304" i="17"/>
  <c r="H304" i="17"/>
  <c r="F305" i="17"/>
  <c r="H305" i="17"/>
  <c r="F306" i="17"/>
  <c r="H306" i="17"/>
  <c r="F307" i="17"/>
  <c r="H307" i="17"/>
  <c r="F308" i="17"/>
  <c r="H308" i="17"/>
  <c r="F144" i="17"/>
  <c r="H144" i="17"/>
  <c r="F145" i="17"/>
  <c r="H145" i="17"/>
  <c r="F146" i="17"/>
  <c r="H146" i="17"/>
  <c r="F147" i="17"/>
  <c r="H147" i="17"/>
  <c r="F148" i="17"/>
  <c r="H148" i="17"/>
  <c r="F149" i="17"/>
  <c r="H149" i="17"/>
  <c r="F150" i="17"/>
  <c r="H150" i="17"/>
  <c r="F151" i="17"/>
  <c r="H151" i="17"/>
  <c r="F152" i="17"/>
  <c r="H152" i="17"/>
  <c r="F153" i="17"/>
  <c r="H153" i="17"/>
  <c r="F154" i="17"/>
  <c r="H154" i="17"/>
  <c r="F155" i="17"/>
  <c r="H155" i="17"/>
  <c r="F156" i="17"/>
  <c r="H156" i="17"/>
  <c r="F157" i="17"/>
  <c r="H157" i="17"/>
  <c r="F158" i="17"/>
  <c r="H158" i="17"/>
  <c r="F159" i="17"/>
  <c r="H159" i="17"/>
  <c r="F160" i="17"/>
  <c r="H160" i="17"/>
  <c r="F161" i="17"/>
  <c r="H161" i="17"/>
  <c r="F162" i="17"/>
  <c r="H162" i="17"/>
  <c r="F163" i="17"/>
  <c r="H163" i="17"/>
  <c r="F164" i="17"/>
  <c r="H164" i="17"/>
  <c r="F165" i="17"/>
  <c r="H165" i="17"/>
  <c r="F166" i="17"/>
  <c r="H166" i="17"/>
  <c r="F167" i="17"/>
  <c r="H167" i="17"/>
  <c r="F168" i="17"/>
  <c r="H168" i="17"/>
  <c r="F169" i="17"/>
  <c r="H169" i="17"/>
  <c r="F170" i="17"/>
  <c r="H170" i="17"/>
  <c r="F171" i="17"/>
  <c r="H171" i="17"/>
  <c r="F172" i="17"/>
  <c r="H172" i="17"/>
  <c r="F173" i="17"/>
  <c r="H173" i="17"/>
  <c r="F174" i="17"/>
  <c r="H174" i="17"/>
  <c r="F175" i="17"/>
  <c r="H175" i="17"/>
  <c r="F176" i="17"/>
  <c r="H176" i="17"/>
  <c r="F177" i="17"/>
  <c r="H177" i="17"/>
  <c r="F178" i="17"/>
  <c r="H178" i="17"/>
  <c r="F179" i="17"/>
  <c r="H179" i="17"/>
  <c r="F180" i="17"/>
  <c r="H180" i="17"/>
  <c r="F181" i="17"/>
  <c r="H181" i="17"/>
  <c r="F182" i="17"/>
  <c r="H182" i="17"/>
  <c r="F183" i="17"/>
  <c r="H183" i="17"/>
  <c r="F184" i="17"/>
  <c r="H184" i="17"/>
  <c r="F185" i="17"/>
  <c r="H185" i="17"/>
  <c r="F186" i="17"/>
  <c r="H186" i="17"/>
  <c r="F187" i="17"/>
  <c r="H187" i="17"/>
  <c r="F188" i="17"/>
  <c r="H188" i="17"/>
  <c r="F189" i="17"/>
  <c r="H189" i="17"/>
  <c r="F190" i="17"/>
  <c r="H190" i="17"/>
  <c r="F191" i="17"/>
  <c r="H191" i="17"/>
  <c r="F192" i="17"/>
  <c r="H192" i="17"/>
  <c r="F193" i="17"/>
  <c r="H193" i="17"/>
  <c r="F194" i="17"/>
  <c r="H194" i="17"/>
  <c r="F195" i="17"/>
  <c r="H195" i="17"/>
  <c r="F196" i="17"/>
  <c r="H196" i="17"/>
  <c r="F197" i="17"/>
  <c r="H197" i="17"/>
  <c r="F198" i="17"/>
  <c r="H198" i="17"/>
  <c r="F199" i="17"/>
  <c r="H199" i="17"/>
  <c r="F200" i="17"/>
  <c r="H200" i="17"/>
  <c r="F201" i="17"/>
  <c r="H201" i="17"/>
  <c r="F202" i="17"/>
  <c r="H202" i="17"/>
  <c r="F203" i="17"/>
  <c r="H203" i="17"/>
  <c r="F204" i="17"/>
  <c r="H204" i="17"/>
  <c r="F205" i="17"/>
  <c r="H205" i="17"/>
  <c r="F206" i="17"/>
  <c r="H206" i="17"/>
  <c r="F207" i="17"/>
  <c r="H207" i="17"/>
  <c r="F208" i="17"/>
  <c r="H208" i="17"/>
  <c r="F209" i="17"/>
  <c r="H209" i="17"/>
  <c r="F210" i="17"/>
  <c r="H210" i="17"/>
  <c r="F211" i="17"/>
  <c r="H211" i="17"/>
  <c r="F212" i="17"/>
  <c r="H212" i="17"/>
  <c r="F213" i="17"/>
  <c r="H213" i="17"/>
  <c r="F214" i="17"/>
  <c r="H214" i="17"/>
  <c r="F215" i="17"/>
  <c r="H215" i="17"/>
  <c r="F216" i="17"/>
  <c r="H216" i="17"/>
  <c r="F217" i="17"/>
  <c r="H217" i="17"/>
  <c r="F218" i="17"/>
  <c r="H218" i="17"/>
  <c r="F219" i="17"/>
  <c r="H219" i="17"/>
  <c r="F220" i="17"/>
  <c r="H220" i="17"/>
  <c r="F221" i="17"/>
  <c r="H221" i="17"/>
  <c r="F222" i="17"/>
  <c r="H222" i="17"/>
  <c r="F223" i="17"/>
  <c r="H223" i="17"/>
  <c r="F224" i="17"/>
  <c r="H224" i="17"/>
  <c r="F225" i="17"/>
  <c r="H225" i="17"/>
  <c r="F226" i="17"/>
  <c r="H226" i="17"/>
  <c r="F227" i="17"/>
  <c r="H227" i="17"/>
  <c r="F228" i="17"/>
  <c r="H228" i="17"/>
  <c r="F229" i="17"/>
  <c r="H229" i="17"/>
  <c r="F230" i="17"/>
  <c r="H230" i="17"/>
  <c r="F231" i="17"/>
  <c r="H231" i="17"/>
  <c r="F232" i="17"/>
  <c r="H232" i="17"/>
  <c r="F233" i="17"/>
  <c r="H233" i="17"/>
  <c r="F234" i="17"/>
  <c r="H234" i="17"/>
  <c r="F235" i="17"/>
  <c r="H235" i="17"/>
  <c r="F236" i="17"/>
  <c r="H236" i="17"/>
  <c r="F237" i="17"/>
  <c r="H237" i="17"/>
  <c r="F238" i="17"/>
  <c r="H238" i="17"/>
  <c r="F239" i="17"/>
  <c r="H239" i="17"/>
  <c r="F240" i="17"/>
  <c r="H240" i="17"/>
  <c r="F241" i="17"/>
  <c r="H241" i="17"/>
  <c r="F242" i="17"/>
  <c r="H242" i="17"/>
  <c r="F243" i="17"/>
  <c r="H243" i="17"/>
  <c r="F244" i="17"/>
  <c r="H244" i="17"/>
  <c r="F245" i="17"/>
  <c r="H245" i="17"/>
  <c r="F246" i="17"/>
  <c r="H246" i="17"/>
  <c r="F247" i="17"/>
  <c r="H247" i="17"/>
  <c r="F248" i="17"/>
  <c r="H248" i="17"/>
  <c r="F249" i="17"/>
  <c r="H249" i="17"/>
  <c r="F250" i="17"/>
  <c r="H250" i="17"/>
  <c r="F251" i="17"/>
  <c r="H251" i="17"/>
  <c r="F252" i="17"/>
  <c r="H252" i="17"/>
  <c r="F253" i="17"/>
  <c r="H253" i="17"/>
  <c r="F254" i="17"/>
  <c r="H254" i="17"/>
  <c r="F255" i="17"/>
  <c r="H255" i="17"/>
  <c r="F256" i="17"/>
  <c r="H256" i="17"/>
  <c r="F257" i="17"/>
  <c r="H257" i="17"/>
  <c r="F258" i="17"/>
  <c r="H258" i="17"/>
  <c r="F259" i="17"/>
  <c r="H259" i="17"/>
  <c r="F260" i="17"/>
  <c r="H260" i="17"/>
  <c r="F261" i="17"/>
  <c r="H261" i="17"/>
  <c r="F262" i="17"/>
  <c r="H262" i="17"/>
  <c r="F263" i="17"/>
  <c r="H263" i="17"/>
  <c r="F264" i="17"/>
  <c r="H264" i="17"/>
  <c r="F265" i="17"/>
  <c r="H265" i="17"/>
  <c r="F266" i="17"/>
  <c r="H266" i="17"/>
  <c r="F267" i="17"/>
  <c r="H267" i="17"/>
  <c r="F268" i="17"/>
  <c r="H268" i="17"/>
  <c r="F269" i="17"/>
  <c r="H269" i="17"/>
  <c r="F270" i="17"/>
  <c r="H270" i="17"/>
  <c r="F271" i="17"/>
  <c r="H271" i="17"/>
  <c r="F272" i="17"/>
  <c r="H272" i="17"/>
  <c r="F273" i="17"/>
  <c r="H273" i="17"/>
  <c r="F274" i="17"/>
  <c r="H274" i="17"/>
  <c r="F275" i="17"/>
  <c r="H275" i="17"/>
  <c r="F276" i="17"/>
  <c r="H276" i="17"/>
  <c r="F277" i="17"/>
  <c r="H277" i="17"/>
  <c r="F278" i="17"/>
  <c r="H278" i="17"/>
  <c r="F279" i="17"/>
  <c r="H279" i="17"/>
  <c r="F280" i="17"/>
  <c r="H280" i="17"/>
  <c r="F281" i="17"/>
  <c r="H281" i="17"/>
  <c r="F282" i="17"/>
  <c r="H282" i="17"/>
  <c r="F283" i="17"/>
  <c r="H283" i="17"/>
  <c r="F284" i="17"/>
  <c r="H284" i="17"/>
  <c r="F285" i="17"/>
  <c r="H285" i="17"/>
  <c r="F286" i="17"/>
  <c r="H286" i="17"/>
  <c r="F287" i="17"/>
  <c r="H287" i="17"/>
  <c r="F288" i="17"/>
  <c r="H288" i="17"/>
  <c r="F289" i="17"/>
  <c r="H289" i="17"/>
  <c r="F290" i="17"/>
  <c r="H290" i="17"/>
  <c r="F291" i="17"/>
  <c r="H291" i="17"/>
  <c r="F292" i="17"/>
  <c r="H292" i="17"/>
  <c r="F293" i="17"/>
  <c r="H293" i="17"/>
  <c r="F294" i="17"/>
  <c r="H294" i="17"/>
  <c r="F295" i="17"/>
  <c r="H295" i="17"/>
  <c r="F296" i="17"/>
  <c r="H296" i="17"/>
  <c r="F297" i="17"/>
  <c r="H297" i="17"/>
  <c r="F298" i="17"/>
  <c r="H298" i="17"/>
  <c r="F299" i="17"/>
  <c r="H299" i="17"/>
  <c r="F300" i="17"/>
  <c r="H300" i="17"/>
  <c r="F58" i="17"/>
  <c r="H58" i="17"/>
  <c r="F59" i="17"/>
  <c r="H59" i="17"/>
  <c r="F60" i="17"/>
  <c r="H60" i="17"/>
  <c r="F61" i="17"/>
  <c r="H61" i="17"/>
  <c r="F62" i="17"/>
  <c r="H62" i="17"/>
  <c r="F63" i="17"/>
  <c r="H63" i="17"/>
  <c r="F64" i="17"/>
  <c r="H64" i="17"/>
  <c r="F65" i="17"/>
  <c r="H65" i="17"/>
  <c r="F66" i="17"/>
  <c r="H66" i="17"/>
  <c r="F67" i="17"/>
  <c r="H67" i="17"/>
  <c r="F68" i="17"/>
  <c r="H68" i="17"/>
  <c r="F69" i="17"/>
  <c r="H69" i="17"/>
  <c r="F70" i="17"/>
  <c r="H70" i="17"/>
  <c r="F71" i="17"/>
  <c r="H71" i="17"/>
  <c r="F72" i="17"/>
  <c r="H72" i="17"/>
  <c r="F73" i="17"/>
  <c r="H73" i="17"/>
  <c r="F74" i="17"/>
  <c r="H74" i="17"/>
  <c r="F75" i="17"/>
  <c r="H75" i="17"/>
  <c r="F76" i="17"/>
  <c r="H76" i="17"/>
  <c r="F77" i="17"/>
  <c r="H77" i="17"/>
  <c r="F78" i="17"/>
  <c r="H78" i="17"/>
  <c r="F79" i="17"/>
  <c r="H79" i="17"/>
  <c r="F80" i="17"/>
  <c r="H80" i="17"/>
  <c r="F81" i="17"/>
  <c r="H81" i="17"/>
  <c r="F82" i="17"/>
  <c r="H82" i="17"/>
  <c r="F83" i="17"/>
  <c r="H83" i="17"/>
  <c r="F84" i="17"/>
  <c r="H84" i="17"/>
  <c r="F85" i="17"/>
  <c r="H85" i="17"/>
  <c r="F86" i="17"/>
  <c r="H86" i="17"/>
  <c r="F87" i="17"/>
  <c r="H87" i="17"/>
  <c r="F88" i="17"/>
  <c r="H88" i="17"/>
  <c r="F89" i="17"/>
  <c r="H89" i="17"/>
  <c r="F90" i="17"/>
  <c r="H90" i="17"/>
  <c r="F91" i="17"/>
  <c r="H91" i="17"/>
  <c r="F92" i="17"/>
  <c r="H92" i="17"/>
  <c r="F93" i="17"/>
  <c r="H93" i="17"/>
  <c r="F94" i="17"/>
  <c r="H94" i="17"/>
  <c r="F95" i="17"/>
  <c r="H95" i="17"/>
  <c r="F96" i="17"/>
  <c r="H96" i="17"/>
  <c r="F97" i="17"/>
  <c r="H97" i="17"/>
  <c r="F98" i="17"/>
  <c r="H98" i="17"/>
  <c r="F99" i="17"/>
  <c r="H99" i="17"/>
  <c r="F100" i="17"/>
  <c r="H100" i="17"/>
  <c r="F101" i="17"/>
  <c r="H101" i="17"/>
  <c r="F102" i="17"/>
  <c r="H102" i="17"/>
  <c r="F103" i="17"/>
  <c r="H103" i="17"/>
  <c r="F104" i="17"/>
  <c r="H104" i="17"/>
  <c r="F105" i="17"/>
  <c r="H105" i="17"/>
  <c r="F106" i="17"/>
  <c r="H106" i="17"/>
  <c r="F107" i="17"/>
  <c r="H107" i="17"/>
  <c r="F108" i="17"/>
  <c r="H108" i="17"/>
  <c r="F109" i="17"/>
  <c r="H109" i="17"/>
  <c r="F110" i="17"/>
  <c r="H110" i="17"/>
  <c r="F111" i="17"/>
  <c r="H111" i="17"/>
  <c r="F112" i="17"/>
  <c r="H112" i="17"/>
  <c r="F113" i="17"/>
  <c r="H113" i="17"/>
  <c r="F114" i="17"/>
  <c r="H114" i="17"/>
  <c r="F115" i="17"/>
  <c r="H115" i="17"/>
  <c r="F116" i="17"/>
  <c r="H116" i="17"/>
  <c r="F117" i="17"/>
  <c r="H117" i="17"/>
  <c r="F118" i="17"/>
  <c r="H118" i="17"/>
  <c r="F119" i="17"/>
  <c r="H119" i="17"/>
  <c r="F120" i="17"/>
  <c r="H120" i="17"/>
  <c r="F121" i="17"/>
  <c r="H121" i="17"/>
  <c r="F122" i="17"/>
  <c r="H122" i="17"/>
  <c r="F123" i="17"/>
  <c r="H123" i="17"/>
  <c r="F124" i="17"/>
  <c r="H124" i="17"/>
  <c r="F125" i="17"/>
  <c r="H125" i="17"/>
  <c r="F126" i="17"/>
  <c r="H126" i="17"/>
  <c r="F127" i="17"/>
  <c r="H127" i="17"/>
  <c r="F128" i="17"/>
  <c r="H128" i="17"/>
  <c r="F129" i="17"/>
  <c r="H129" i="17"/>
  <c r="F130" i="17"/>
  <c r="H130" i="17"/>
  <c r="F131" i="17"/>
  <c r="H131" i="17"/>
  <c r="F132" i="17"/>
  <c r="H132" i="17"/>
  <c r="F133" i="17"/>
  <c r="H133" i="17"/>
  <c r="F134" i="17"/>
  <c r="H134" i="17"/>
  <c r="F135" i="17"/>
  <c r="H135" i="17"/>
  <c r="F136" i="17"/>
  <c r="H136" i="17"/>
  <c r="F137" i="17"/>
  <c r="H137" i="17"/>
  <c r="F138" i="17"/>
  <c r="H138" i="17"/>
  <c r="F139" i="17"/>
  <c r="H139" i="17"/>
  <c r="F140" i="17"/>
  <c r="H140" i="17"/>
  <c r="F141" i="17"/>
  <c r="H141" i="17"/>
  <c r="F142" i="17"/>
  <c r="H142" i="17"/>
  <c r="F143" i="17"/>
  <c r="H143" i="17"/>
  <c r="H13" i="17"/>
  <c r="H15" i="17"/>
  <c r="H20" i="17"/>
  <c r="H21" i="17"/>
  <c r="H22" i="17"/>
  <c r="H24" i="17"/>
  <c r="H25" i="17"/>
  <c r="H26" i="17"/>
  <c r="H28" i="17"/>
  <c r="H31" i="17"/>
  <c r="H33" i="17"/>
  <c r="H36" i="17"/>
  <c r="H39" i="17"/>
  <c r="H40" i="17"/>
  <c r="H42" i="17"/>
  <c r="H55" i="17"/>
  <c r="H56" i="17"/>
  <c r="H57"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10" i="17"/>
  <c r="AE16" i="24"/>
  <c r="F11" i="17"/>
  <c r="F12" i="17"/>
  <c r="F13" i="17"/>
  <c r="F14" i="17"/>
  <c r="F15" i="17"/>
  <c r="F16" i="17"/>
  <c r="F17" i="17"/>
  <c r="F18" i="17"/>
  <c r="F19" i="17"/>
  <c r="F20" i="17"/>
  <c r="F21" i="17"/>
  <c r="F22" i="17"/>
  <c r="T13" i="19" s="1"/>
  <c r="F23" i="17"/>
  <c r="F24" i="17"/>
  <c r="F25" i="17"/>
  <c r="F26" i="17"/>
  <c r="F27" i="17"/>
  <c r="F28" i="17"/>
  <c r="F29" i="17"/>
  <c r="F9" i="17"/>
  <c r="Y16" i="24" s="1"/>
  <c r="H29" i="17"/>
  <c r="H30" i="17"/>
  <c r="H32" i="17"/>
  <c r="H34" i="17"/>
  <c r="H35" i="17"/>
  <c r="H37" i="17"/>
  <c r="H38" i="17"/>
  <c r="H41" i="17"/>
  <c r="H43" i="17"/>
  <c r="H44" i="17"/>
  <c r="H45" i="17"/>
  <c r="H46" i="17"/>
  <c r="H47" i="17"/>
  <c r="H48" i="17"/>
  <c r="H49" i="17"/>
  <c r="H51" i="17"/>
  <c r="H52" i="17"/>
  <c r="H53" i="17"/>
  <c r="H54" i="17"/>
  <c r="H11" i="17"/>
  <c r="H12" i="17"/>
  <c r="H14" i="17"/>
  <c r="H16" i="17"/>
  <c r="H17" i="17"/>
  <c r="H18" i="17"/>
  <c r="H19" i="17"/>
  <c r="H23" i="17"/>
  <c r="H27" i="17"/>
  <c r="H10" i="17"/>
  <c r="H9" i="17"/>
  <c r="H50" i="17"/>
  <c r="AE45" i="19"/>
  <c r="J16" i="24"/>
  <c r="J50" i="24" s="1"/>
  <c r="S50" i="24" s="1"/>
  <c r="F16" i="24"/>
  <c r="J44" i="24" s="1"/>
  <c r="S44" i="24" s="1"/>
  <c r="H16" i="24"/>
  <c r="J48" i="24" s="1"/>
  <c r="J13" i="19"/>
  <c r="V52" i="24"/>
  <c r="AR66" i="24"/>
  <c r="AN66" i="24"/>
  <c r="AP66" i="24"/>
  <c r="J40" i="24" l="1"/>
  <c r="S40" i="24" s="1"/>
  <c r="Q86" i="19"/>
  <c r="B86" i="19" s="1"/>
  <c r="N86" i="19" s="1"/>
  <c r="Q77" i="19"/>
  <c r="B77" i="19" s="1"/>
  <c r="N77" i="19" s="1"/>
  <c r="J52" i="24"/>
  <c r="S48" i="24"/>
  <c r="AB66" i="24"/>
  <c r="V66" i="24"/>
  <c r="P106" i="24"/>
  <c r="I92" i="24"/>
  <c r="I98" i="24"/>
  <c r="Q98" i="24" s="1"/>
  <c r="I97" i="24"/>
  <c r="Q97" i="24" s="1"/>
  <c r="I93" i="24"/>
  <c r="Q93" i="24" s="1"/>
  <c r="I96" i="24"/>
  <c r="Q96" i="24" s="1"/>
  <c r="I95" i="24"/>
  <c r="Q95" i="24" s="1"/>
  <c r="I94" i="24"/>
  <c r="Q94" i="24" s="1"/>
  <c r="O99" i="24"/>
  <c r="S52" i="24"/>
  <c r="S16" i="24"/>
  <c r="AG16" i="24" s="1"/>
  <c r="W16" i="24"/>
  <c r="D16" i="24"/>
  <c r="J42" i="24" s="1"/>
  <c r="S42" i="24" s="1"/>
  <c r="R13" i="19"/>
  <c r="N13" i="19"/>
  <c r="H13" i="19"/>
  <c r="AA16" i="24"/>
  <c r="P13" i="19"/>
  <c r="AC16" i="24"/>
  <c r="Q71" i="24"/>
  <c r="U16" i="24"/>
  <c r="L13" i="19"/>
  <c r="AB27" i="19" l="1"/>
  <c r="V13" i="19"/>
  <c r="P16" i="24"/>
  <c r="S58" i="24"/>
  <c r="S63" i="24" s="1"/>
  <c r="Q92" i="24" s="1"/>
  <c r="Q99" i="24" s="1"/>
  <c r="S90" i="24" s="1"/>
  <c r="S66" i="24" l="1"/>
  <c r="P107" i="24"/>
  <c r="P108"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C5" authorId="0" shapeId="0" xr:uid="{8D43693E-8606-4EAF-A8CB-0020B076B82B}">
      <text>
        <r>
          <rPr>
            <b/>
            <sz val="11"/>
            <color indexed="81"/>
            <rFont val="ＭＳ Ｐゴシック"/>
            <family val="3"/>
            <charset val="128"/>
          </rPr>
          <t>西暦で記入すること。
※西暦で記入しないと正しく計算されません。</t>
        </r>
      </text>
    </comment>
    <comment ref="D5" authorId="0" shapeId="0" xr:uid="{A6F8D05C-6E89-4C96-96C6-663F4A6E6A79}">
      <text>
        <r>
          <rPr>
            <b/>
            <sz val="11"/>
            <color indexed="81"/>
            <rFont val="ＭＳ Ｐゴシック"/>
            <family val="3"/>
            <charset val="128"/>
          </rPr>
          <t>＜記入例＞
R６．１０．１</t>
        </r>
      </text>
    </comment>
    <comment ref="G9" authorId="0" shapeId="0" xr:uid="{F9C47BEF-9145-4BDE-84F0-AC30E14CD87B}">
      <text>
        <r>
          <rPr>
            <b/>
            <sz val="11"/>
            <color indexed="81"/>
            <rFont val="ＭＳ Ｐゴシック"/>
            <family val="3"/>
            <charset val="128"/>
          </rPr>
          <t>「無」をえらぶと、「１号認定」が表示されます。</t>
        </r>
        <r>
          <rPr>
            <b/>
            <sz val="9"/>
            <color indexed="81"/>
            <rFont val="ＭＳ Ｐゴシック"/>
            <family val="3"/>
            <charset val="128"/>
          </rPr>
          <t xml:space="preserve">
</t>
        </r>
      </text>
    </comment>
  </commentList>
</comments>
</file>

<file path=xl/sharedStrings.xml><?xml version="1.0" encoding="utf-8"?>
<sst xmlns="http://schemas.openxmlformats.org/spreadsheetml/2006/main" count="735" uniqueCount="357">
  <si>
    <t>３歳児</t>
    <rPh sb="1" eb="3">
      <t>サイジ</t>
    </rPh>
    <phoneticPr fontId="2"/>
  </si>
  <si>
    <t>４歳児</t>
    <rPh sb="1" eb="3">
      <t>サイジ</t>
    </rPh>
    <phoneticPr fontId="2"/>
  </si>
  <si>
    <t>２歳児</t>
    <rPh sb="1" eb="3">
      <t>サイジ</t>
    </rPh>
    <phoneticPr fontId="2"/>
  </si>
  <si>
    <t>部屋名・組名</t>
    <rPh sb="0" eb="2">
      <t>ヘヤ</t>
    </rPh>
    <rPh sb="2" eb="3">
      <t>メイ</t>
    </rPh>
    <rPh sb="4" eb="5">
      <t>クミ</t>
    </rPh>
    <rPh sb="5" eb="6">
      <t>メイ</t>
    </rPh>
    <phoneticPr fontId="2"/>
  </si>
  <si>
    <t>乳児室
ほふく室
保育室
遊戯室</t>
    <rPh sb="0" eb="2">
      <t>ニュウジ</t>
    </rPh>
    <rPh sb="2" eb="3">
      <t>シツ</t>
    </rPh>
    <rPh sb="7" eb="8">
      <t>シツ</t>
    </rPh>
    <rPh sb="9" eb="12">
      <t>ホイクシツ</t>
    </rPh>
    <rPh sb="13" eb="16">
      <t>ユウギシツ</t>
    </rPh>
    <phoneticPr fontId="2"/>
  </si>
  <si>
    <t>面積</t>
    <rPh sb="0" eb="2">
      <t>メンセキ</t>
    </rPh>
    <phoneticPr fontId="2"/>
  </si>
  <si>
    <t>園庭面積</t>
    <rPh sb="0" eb="2">
      <t>エンテイ</t>
    </rPh>
    <rPh sb="2" eb="4">
      <t>メンセキ</t>
    </rPh>
    <phoneticPr fontId="2"/>
  </si>
  <si>
    <t>4-5歳児</t>
    <rPh sb="3" eb="5">
      <t>サイジ</t>
    </rPh>
    <phoneticPr fontId="2"/>
  </si>
  <si>
    <t>計</t>
    <rPh sb="0" eb="1">
      <t>ケイ</t>
    </rPh>
    <phoneticPr fontId="2"/>
  </si>
  <si>
    <t>認定こども園名</t>
    <rPh sb="0" eb="2">
      <t>ニンテイ</t>
    </rPh>
    <rPh sb="5" eb="6">
      <t>エン</t>
    </rPh>
    <rPh sb="6" eb="7">
      <t>メイ</t>
    </rPh>
    <phoneticPr fontId="2"/>
  </si>
  <si>
    <t>0歳児</t>
    <rPh sb="1" eb="3">
      <t>サイジ</t>
    </rPh>
    <phoneticPr fontId="2"/>
  </si>
  <si>
    <t>1歳児</t>
    <rPh sb="1" eb="3">
      <t>サイジ</t>
    </rPh>
    <phoneticPr fontId="2"/>
  </si>
  <si>
    <t>2歳児</t>
    <rPh sb="1" eb="3">
      <t>サイジ</t>
    </rPh>
    <phoneticPr fontId="2"/>
  </si>
  <si>
    <t>3号認定</t>
    <rPh sb="1" eb="2">
      <t>ゴウ</t>
    </rPh>
    <rPh sb="2" eb="4">
      <t>ニンテイ</t>
    </rPh>
    <phoneticPr fontId="2"/>
  </si>
  <si>
    <t>3歳児</t>
    <rPh sb="1" eb="3">
      <t>サイジ</t>
    </rPh>
    <phoneticPr fontId="2"/>
  </si>
  <si>
    <t>1号認定</t>
    <rPh sb="1" eb="2">
      <t>ゴウ</t>
    </rPh>
    <rPh sb="2" eb="4">
      <t>ニンテイ</t>
    </rPh>
    <phoneticPr fontId="2"/>
  </si>
  <si>
    <t>2号認定</t>
    <rPh sb="1" eb="2">
      <t>ゴウ</t>
    </rPh>
    <rPh sb="2" eb="4">
      <t>ニンテイ</t>
    </rPh>
    <phoneticPr fontId="2"/>
  </si>
  <si>
    <t>2歳未満児</t>
    <rPh sb="1" eb="2">
      <t>サイ</t>
    </rPh>
    <rPh sb="2" eb="4">
      <t>ミマン</t>
    </rPh>
    <rPh sb="4" eb="5">
      <t>ジ</t>
    </rPh>
    <phoneticPr fontId="2"/>
  </si>
  <si>
    <t>２　土地の状況</t>
    <rPh sb="2" eb="4">
      <t>トチ</t>
    </rPh>
    <rPh sb="5" eb="7">
      <t>ジョウキョウ</t>
    </rPh>
    <phoneticPr fontId="2"/>
  </si>
  <si>
    <t>賃貸借</t>
    <rPh sb="0" eb="3">
      <t>チンタイシャク</t>
    </rPh>
    <phoneticPr fontId="2"/>
  </si>
  <si>
    <t>（期間　　　年間）</t>
    <rPh sb="1" eb="3">
      <t>キカン</t>
    </rPh>
    <rPh sb="6" eb="8">
      <t>ネンカン</t>
    </rPh>
    <phoneticPr fontId="2"/>
  </si>
  <si>
    <t>地上権設定</t>
    <rPh sb="0" eb="3">
      <t>チジョウケン</t>
    </rPh>
    <rPh sb="3" eb="5">
      <t>セッテイ</t>
    </rPh>
    <phoneticPr fontId="2"/>
  </si>
  <si>
    <t>相手方</t>
    <rPh sb="0" eb="2">
      <t>アイテ</t>
    </rPh>
    <rPh sb="2" eb="3">
      <t>カタ</t>
    </rPh>
    <phoneticPr fontId="2"/>
  </si>
  <si>
    <t>（２）敷地面積</t>
    <rPh sb="3" eb="5">
      <t>シキチ</t>
    </rPh>
    <rPh sb="5" eb="7">
      <t>メンセキ</t>
    </rPh>
    <phoneticPr fontId="2"/>
  </si>
  <si>
    <t>建築面積</t>
    <rPh sb="0" eb="2">
      <t>ケンチク</t>
    </rPh>
    <rPh sb="2" eb="4">
      <t>メンセキ</t>
    </rPh>
    <phoneticPr fontId="2"/>
  </si>
  <si>
    <t>その他</t>
    <rPh sb="2" eb="3">
      <t>タ</t>
    </rPh>
    <phoneticPr fontId="2"/>
  </si>
  <si>
    <t>敷地面積　計</t>
    <rPh sb="0" eb="2">
      <t>シキチ</t>
    </rPh>
    <rPh sb="2" eb="4">
      <t>メンセキ</t>
    </rPh>
    <rPh sb="5" eb="6">
      <t>ケイ</t>
    </rPh>
    <phoneticPr fontId="2"/>
  </si>
  <si>
    <t>園庭の状況</t>
    <rPh sb="0" eb="2">
      <t>エンテイ</t>
    </rPh>
    <rPh sb="3" eb="5">
      <t>ジョウキョウ</t>
    </rPh>
    <phoneticPr fontId="2"/>
  </si>
  <si>
    <t>３　建物の状況</t>
    <rPh sb="2" eb="4">
      <t>タテモノ</t>
    </rPh>
    <rPh sb="5" eb="7">
      <t>ジョウキョウ</t>
    </rPh>
    <phoneticPr fontId="2"/>
  </si>
  <si>
    <t>相手方</t>
    <rPh sb="0" eb="3">
      <t>アイテガタ</t>
    </rPh>
    <phoneticPr fontId="2"/>
  </si>
  <si>
    <t>建物の構造</t>
    <rPh sb="0" eb="2">
      <t>タテモノ</t>
    </rPh>
    <rPh sb="3" eb="5">
      <t>コウゾウ</t>
    </rPh>
    <phoneticPr fontId="2"/>
  </si>
  <si>
    <t>延床面積</t>
    <rPh sb="0" eb="1">
      <t>エン</t>
    </rPh>
    <rPh sb="1" eb="2">
      <t>ユカ</t>
    </rPh>
    <rPh sb="2" eb="4">
      <t>メンセキ</t>
    </rPh>
    <phoneticPr fontId="2"/>
  </si>
  <si>
    <t>遊戯室</t>
    <rPh sb="0" eb="3">
      <t>ユウギシツ</t>
    </rPh>
    <phoneticPr fontId="2"/>
  </si>
  <si>
    <t>基準面積</t>
    <rPh sb="0" eb="2">
      <t>キジュン</t>
    </rPh>
    <rPh sb="2" eb="4">
      <t>メンセキ</t>
    </rPh>
    <phoneticPr fontId="2"/>
  </si>
  <si>
    <t>階</t>
    <rPh sb="0" eb="1">
      <t>カイ</t>
    </rPh>
    <phoneticPr fontId="2"/>
  </si>
  <si>
    <t>（２）設備関係</t>
    <rPh sb="3" eb="5">
      <t>セツビ</t>
    </rPh>
    <rPh sb="5" eb="7">
      <t>カンケイ</t>
    </rPh>
    <phoneticPr fontId="2"/>
  </si>
  <si>
    <r>
      <t xml:space="preserve">面積
</t>
    </r>
    <r>
      <rPr>
        <sz val="8"/>
        <rFont val="ＭＳ Ｐゴシック"/>
        <family val="3"/>
        <charset val="128"/>
      </rPr>
      <t>（遊戯室按分）</t>
    </r>
    <rPh sb="0" eb="2">
      <t>メンセキ</t>
    </rPh>
    <rPh sb="4" eb="7">
      <t>ユウギシツ</t>
    </rPh>
    <rPh sb="7" eb="9">
      <t>アンブン</t>
    </rPh>
    <phoneticPr fontId="2"/>
  </si>
  <si>
    <t>ほふく
しない子</t>
    <rPh sb="7" eb="8">
      <t>コ</t>
    </rPh>
    <phoneticPr fontId="2"/>
  </si>
  <si>
    <t>ほふく
する子</t>
    <rPh sb="6" eb="7">
      <t>コ</t>
    </rPh>
    <phoneticPr fontId="2"/>
  </si>
  <si>
    <t>適否</t>
    <rPh sb="0" eb="1">
      <t>テキ</t>
    </rPh>
    <rPh sb="1" eb="2">
      <t>ヒ</t>
    </rPh>
    <phoneticPr fontId="2"/>
  </si>
  <si>
    <t>構造</t>
    <rPh sb="0" eb="2">
      <t>コウゾウ</t>
    </rPh>
    <phoneticPr fontId="2"/>
  </si>
  <si>
    <t>設備</t>
    <rPh sb="0" eb="2">
      <t>セツビ</t>
    </rPh>
    <phoneticPr fontId="2"/>
  </si>
  <si>
    <t>避難用</t>
    <rPh sb="0" eb="3">
      <t>ヒナンヨウ</t>
    </rPh>
    <phoneticPr fontId="2"/>
  </si>
  <si>
    <t>転落防止設備</t>
    <rPh sb="0" eb="2">
      <t>テンラク</t>
    </rPh>
    <rPh sb="2" eb="4">
      <t>ボウシ</t>
    </rPh>
    <rPh sb="4" eb="6">
      <t>セツビ</t>
    </rPh>
    <phoneticPr fontId="2"/>
  </si>
  <si>
    <t>常　　用</t>
    <rPh sb="0" eb="1">
      <t>ツネ</t>
    </rPh>
    <rPh sb="3" eb="4">
      <t>ヨウ</t>
    </rPh>
    <phoneticPr fontId="2"/>
  </si>
  <si>
    <t>調理室</t>
    <rPh sb="0" eb="3">
      <t>チョウリシツ</t>
    </rPh>
    <phoneticPr fontId="2"/>
  </si>
  <si>
    <t>その他の設備</t>
    <rPh sb="2" eb="3">
      <t>タ</t>
    </rPh>
    <rPh sb="4" eb="6">
      <t>セツビ</t>
    </rPh>
    <phoneticPr fontId="2"/>
  </si>
  <si>
    <t>保健室</t>
    <rPh sb="0" eb="3">
      <t>ホケンシツ</t>
    </rPh>
    <phoneticPr fontId="2"/>
  </si>
  <si>
    <t>職員室</t>
    <rPh sb="0" eb="3">
      <t>ショクインシツ</t>
    </rPh>
    <phoneticPr fontId="2"/>
  </si>
  <si>
    <t>便所</t>
    <rPh sb="0" eb="2">
      <t>ベンジョ</t>
    </rPh>
    <phoneticPr fontId="2"/>
  </si>
  <si>
    <t>飲料水用設備</t>
    <rPh sb="0" eb="4">
      <t>インリョウスイヨウ</t>
    </rPh>
    <rPh sb="4" eb="6">
      <t>セツビ</t>
    </rPh>
    <phoneticPr fontId="2"/>
  </si>
  <si>
    <t>手洗い用設備及び足洗い用設備</t>
    <rPh sb="0" eb="2">
      <t>テアラ</t>
    </rPh>
    <rPh sb="3" eb="4">
      <t>ヨウ</t>
    </rPh>
    <rPh sb="4" eb="6">
      <t>セツビ</t>
    </rPh>
    <rPh sb="6" eb="7">
      <t>オヨ</t>
    </rPh>
    <rPh sb="8" eb="9">
      <t>アシ</t>
    </rPh>
    <rPh sb="9" eb="10">
      <t>アラ</t>
    </rPh>
    <rPh sb="11" eb="12">
      <t>ヨウ</t>
    </rPh>
    <rPh sb="12" eb="14">
      <t>セツビ</t>
    </rPh>
    <phoneticPr fontId="2"/>
  </si>
  <si>
    <t>うち調乳室</t>
    <rPh sb="2" eb="3">
      <t>チョウ</t>
    </rPh>
    <rPh sb="3" eb="4">
      <t>ニュウ</t>
    </rPh>
    <rPh sb="4" eb="5">
      <t>シツ</t>
    </rPh>
    <phoneticPr fontId="2"/>
  </si>
  <si>
    <t>調乳室</t>
    <rPh sb="0" eb="1">
      <t>チョウ</t>
    </rPh>
    <rPh sb="1" eb="2">
      <t>ニュウ</t>
    </rPh>
    <rPh sb="2" eb="3">
      <t>シツ</t>
    </rPh>
    <phoneticPr fontId="2"/>
  </si>
  <si>
    <t>用途</t>
    <rPh sb="0" eb="2">
      <t>ヨウト</t>
    </rPh>
    <phoneticPr fontId="2"/>
  </si>
  <si>
    <t>備考等</t>
    <rPh sb="0" eb="2">
      <t>ビコウ</t>
    </rPh>
    <rPh sb="2" eb="3">
      <t>ナド</t>
    </rPh>
    <phoneticPr fontId="2"/>
  </si>
  <si>
    <t>防除設備</t>
    <rPh sb="0" eb="2">
      <t>ボウジョ</t>
    </rPh>
    <rPh sb="2" eb="4">
      <t>セツビ</t>
    </rPh>
    <phoneticPr fontId="2"/>
  </si>
  <si>
    <t>衛生設備</t>
    <rPh sb="0" eb="2">
      <t>エイセイ</t>
    </rPh>
    <rPh sb="2" eb="4">
      <t>セツビ</t>
    </rPh>
    <phoneticPr fontId="2"/>
  </si>
  <si>
    <t>大</t>
    <rPh sb="0" eb="1">
      <t>ダイ</t>
    </rPh>
    <phoneticPr fontId="2"/>
  </si>
  <si>
    <t>個</t>
    <rPh sb="0" eb="1">
      <t>コ</t>
    </rPh>
    <phoneticPr fontId="2"/>
  </si>
  <si>
    <t>小</t>
    <rPh sb="0" eb="1">
      <t>ショウ</t>
    </rPh>
    <phoneticPr fontId="2"/>
  </si>
  <si>
    <t>図書室</t>
    <rPh sb="0" eb="3">
      <t>トショシツ</t>
    </rPh>
    <phoneticPr fontId="2"/>
  </si>
  <si>
    <t>会議室</t>
    <rPh sb="0" eb="3">
      <t>カイギシツ</t>
    </rPh>
    <phoneticPr fontId="2"/>
  </si>
  <si>
    <t>職員休憩室</t>
    <rPh sb="0" eb="2">
      <t>ショクイン</t>
    </rPh>
    <rPh sb="2" eb="5">
      <t>キュウケイシツ</t>
    </rPh>
    <phoneticPr fontId="2"/>
  </si>
  <si>
    <t>職員用便所</t>
    <rPh sb="0" eb="3">
      <t>ショクインヨウ</t>
    </rPh>
    <rPh sb="3" eb="5">
      <t>ベンジョ</t>
    </rPh>
    <phoneticPr fontId="2"/>
  </si>
  <si>
    <t>倉庫</t>
    <rPh sb="0" eb="2">
      <t>ソウコ</t>
    </rPh>
    <phoneticPr fontId="2"/>
  </si>
  <si>
    <t>廊下</t>
    <rPh sb="0" eb="2">
      <t>ロウカ</t>
    </rPh>
    <phoneticPr fontId="2"/>
  </si>
  <si>
    <t>一時預かり室
（園児以外）</t>
    <rPh sb="0" eb="2">
      <t>イチジ</t>
    </rPh>
    <rPh sb="2" eb="3">
      <t>アズ</t>
    </rPh>
    <rPh sb="5" eb="6">
      <t>シツ</t>
    </rPh>
    <rPh sb="8" eb="10">
      <t>エンジ</t>
    </rPh>
    <rPh sb="10" eb="12">
      <t>イガイ</t>
    </rPh>
    <phoneticPr fontId="2"/>
  </si>
  <si>
    <t>子育て支援センター</t>
    <rPh sb="0" eb="2">
      <t>コソダ</t>
    </rPh>
    <rPh sb="3" eb="5">
      <t>シエン</t>
    </rPh>
    <phoneticPr fontId="2"/>
  </si>
  <si>
    <t>沐浴室</t>
    <rPh sb="0" eb="2">
      <t>モクヨク</t>
    </rPh>
    <rPh sb="2" eb="3">
      <t>シツ</t>
    </rPh>
    <phoneticPr fontId="2"/>
  </si>
  <si>
    <t>小　計　②</t>
    <rPh sb="0" eb="1">
      <t>ショウ</t>
    </rPh>
    <rPh sb="2" eb="3">
      <t>ケイ</t>
    </rPh>
    <phoneticPr fontId="2"/>
  </si>
  <si>
    <t>小計　①</t>
    <rPh sb="0" eb="2">
      <t>ショウケイ</t>
    </rPh>
    <phoneticPr fontId="2"/>
  </si>
  <si>
    <t>園舎　合計　①＋②</t>
    <rPh sb="0" eb="2">
      <t>エンシャ</t>
    </rPh>
    <rPh sb="3" eb="5">
      <t>ゴウケイ</t>
    </rPh>
    <phoneticPr fontId="2"/>
  </si>
  <si>
    <t>２歳以上児数</t>
    <rPh sb="1" eb="2">
      <t>サイ</t>
    </rPh>
    <rPh sb="2" eb="5">
      <t>イジョウジ</t>
    </rPh>
    <rPh sb="5" eb="6">
      <t>スウ</t>
    </rPh>
    <phoneticPr fontId="2"/>
  </si>
  <si>
    <t>※立ち歩きをする子は「ほふくをする子」となる。</t>
    <rPh sb="1" eb="2">
      <t>タ</t>
    </rPh>
    <rPh sb="3" eb="4">
      <t>アル</t>
    </rPh>
    <rPh sb="8" eb="9">
      <t>コ</t>
    </rPh>
    <rPh sb="17" eb="18">
      <t>コ</t>
    </rPh>
    <phoneticPr fontId="2"/>
  </si>
  <si>
    <t>氏名</t>
    <rPh sb="0" eb="2">
      <t>シメイ</t>
    </rPh>
    <phoneticPr fontId="2"/>
  </si>
  <si>
    <t>年齢</t>
    <rPh sb="0" eb="2">
      <t>ネンレイ</t>
    </rPh>
    <phoneticPr fontId="2"/>
  </si>
  <si>
    <t>保育士資格</t>
    <rPh sb="0" eb="3">
      <t>ホイクシ</t>
    </rPh>
    <rPh sb="3" eb="5">
      <t>シカク</t>
    </rPh>
    <phoneticPr fontId="2"/>
  </si>
  <si>
    <t>職　　　種</t>
    <rPh sb="0" eb="1">
      <t>ショク</t>
    </rPh>
    <rPh sb="4" eb="5">
      <t>タネ</t>
    </rPh>
    <phoneticPr fontId="2"/>
  </si>
  <si>
    <t>調理員</t>
    <rPh sb="0" eb="3">
      <t>チョウリイン</t>
    </rPh>
    <phoneticPr fontId="2"/>
  </si>
  <si>
    <t>×</t>
    <phoneticPr fontId="2"/>
  </si>
  <si>
    <t>１／３</t>
    <phoneticPr fontId="2"/>
  </si>
  <si>
    <t>１／６</t>
    <phoneticPr fontId="2"/>
  </si>
  <si>
    <t>＝</t>
    <phoneticPr fontId="2"/>
  </si>
  <si>
    <t>人</t>
    <rPh sb="0" eb="1">
      <t>ニン</t>
    </rPh>
    <phoneticPr fontId="2"/>
  </si>
  <si>
    <t>０歳児　②</t>
    <rPh sb="1" eb="3">
      <t>サイジ</t>
    </rPh>
    <phoneticPr fontId="2"/>
  </si>
  <si>
    <t>実人員の内訳</t>
    <rPh sb="0" eb="3">
      <t>ジツジンイン</t>
    </rPh>
    <rPh sb="4" eb="6">
      <t>ウチワケ</t>
    </rPh>
    <phoneticPr fontId="2"/>
  </si>
  <si>
    <t>-</t>
    <phoneticPr fontId="2"/>
  </si>
  <si>
    <t>各室を２階に設ける場合</t>
    <rPh sb="0" eb="2">
      <t>カクシツ</t>
    </rPh>
    <rPh sb="4" eb="5">
      <t>カイ</t>
    </rPh>
    <rPh sb="6" eb="7">
      <t>モウ</t>
    </rPh>
    <rPh sb="9" eb="11">
      <t>バアイ</t>
    </rPh>
    <phoneticPr fontId="2"/>
  </si>
  <si>
    <t>（３）の園舎面積と一致しているか</t>
    <rPh sb="4" eb="6">
      <t>エンシャ</t>
    </rPh>
    <rPh sb="6" eb="8">
      <t>メンセキ</t>
    </rPh>
    <rPh sb="9" eb="11">
      <t>イッチ</t>
    </rPh>
    <phoneticPr fontId="2"/>
  </si>
  <si>
    <t>２階建</t>
  </si>
  <si>
    <t>-</t>
  </si>
  <si>
    <t>生年月日</t>
    <rPh sb="0" eb="2">
      <t>セイネン</t>
    </rPh>
    <rPh sb="2" eb="4">
      <t>ガッピ</t>
    </rPh>
    <phoneticPr fontId="2"/>
  </si>
  <si>
    <t>基準</t>
    <rPh sb="0" eb="2">
      <t>キジュン</t>
    </rPh>
    <phoneticPr fontId="2"/>
  </si>
  <si>
    <t>満年齢
（基準日②）</t>
    <rPh sb="0" eb="3">
      <t>マンネンレイ</t>
    </rPh>
    <rPh sb="5" eb="8">
      <t>キジュンビ</t>
    </rPh>
    <phoneticPr fontId="2"/>
  </si>
  <si>
    <t>年度当初の前日の年齢
（基準日①）</t>
    <rPh sb="0" eb="2">
      <t>ネンド</t>
    </rPh>
    <rPh sb="2" eb="4">
      <t>トウショ</t>
    </rPh>
    <rPh sb="5" eb="7">
      <t>ゼンジツ</t>
    </rPh>
    <rPh sb="8" eb="10">
      <t>ネンレイ</t>
    </rPh>
    <rPh sb="12" eb="14">
      <t>キジュン</t>
    </rPh>
    <rPh sb="14" eb="15">
      <t>ビ</t>
    </rPh>
    <phoneticPr fontId="2"/>
  </si>
  <si>
    <t>年度（基準日①）</t>
    <rPh sb="0" eb="2">
      <t>ネンド</t>
    </rPh>
    <rPh sb="3" eb="6">
      <t>キジュンビ</t>
    </rPh>
    <phoneticPr fontId="2"/>
  </si>
  <si>
    <t>日付（基準日②）</t>
    <rPh sb="0" eb="2">
      <t>ヒヅケ</t>
    </rPh>
    <rPh sb="3" eb="6">
      <t>キジュンビ</t>
    </rPh>
    <phoneticPr fontId="2"/>
  </si>
  <si>
    <t>番号</t>
    <rPh sb="0" eb="2">
      <t>バンゴウ</t>
    </rPh>
    <phoneticPr fontId="2"/>
  </si>
  <si>
    <t>支給認定
（措置年齢基準）</t>
    <rPh sb="0" eb="2">
      <t>シキュウ</t>
    </rPh>
    <rPh sb="2" eb="4">
      <t>ニンテイ</t>
    </rPh>
    <rPh sb="6" eb="8">
      <t>ソチ</t>
    </rPh>
    <rPh sb="8" eb="10">
      <t>ネンレイ</t>
    </rPh>
    <rPh sb="10" eb="12">
      <t>キジュン</t>
    </rPh>
    <phoneticPr fontId="2"/>
  </si>
  <si>
    <t>保育認定</t>
    <rPh sb="0" eb="2">
      <t>ホイク</t>
    </rPh>
    <rPh sb="2" eb="4">
      <t>ニンテイ</t>
    </rPh>
    <phoneticPr fontId="2"/>
  </si>
  <si>
    <t>基準日を年度当初の
前日とした場合</t>
    <rPh sb="0" eb="3">
      <t>キジュンビ</t>
    </rPh>
    <rPh sb="4" eb="6">
      <t>ネンド</t>
    </rPh>
    <rPh sb="6" eb="8">
      <t>トウショ</t>
    </rPh>
    <rPh sb="10" eb="12">
      <t>ゼンジツ</t>
    </rPh>
    <rPh sb="15" eb="17">
      <t>バアイ</t>
    </rPh>
    <phoneticPr fontId="2"/>
  </si>
  <si>
    <t>１歳未満</t>
    <rPh sb="1" eb="4">
      <t>サイミマン</t>
    </rPh>
    <phoneticPr fontId="2"/>
  </si>
  <si>
    <t>満２歳児</t>
    <rPh sb="0" eb="1">
      <t>マン</t>
    </rPh>
    <rPh sb="2" eb="4">
      <t>サイジ</t>
    </rPh>
    <phoneticPr fontId="2"/>
  </si>
  <si>
    <t>満３歳児</t>
    <rPh sb="0" eb="1">
      <t>マン</t>
    </rPh>
    <rPh sb="2" eb="3">
      <t>サイ</t>
    </rPh>
    <rPh sb="3" eb="4">
      <t>ジ</t>
    </rPh>
    <phoneticPr fontId="2"/>
  </si>
  <si>
    <t>満４歳児</t>
    <rPh sb="0" eb="1">
      <t>マン</t>
    </rPh>
    <rPh sb="2" eb="4">
      <t>サイジ</t>
    </rPh>
    <phoneticPr fontId="2"/>
  </si>
  <si>
    <t>満５歳児</t>
    <rPh sb="0" eb="1">
      <t>マン</t>
    </rPh>
    <rPh sb="2" eb="3">
      <t>サイ</t>
    </rPh>
    <rPh sb="3" eb="4">
      <t>ジ</t>
    </rPh>
    <phoneticPr fontId="2"/>
  </si>
  <si>
    <t>満６歳児</t>
    <rPh sb="0" eb="1">
      <t>マン</t>
    </rPh>
    <rPh sb="2" eb="4">
      <t>サイジ</t>
    </rPh>
    <phoneticPr fontId="2"/>
  </si>
  <si>
    <t>満１歳児</t>
    <rPh sb="0" eb="1">
      <t>マン</t>
    </rPh>
    <rPh sb="2" eb="3">
      <t>サイ</t>
    </rPh>
    <rPh sb="3" eb="4">
      <t>ジ</t>
    </rPh>
    <phoneticPr fontId="2"/>
  </si>
  <si>
    <t>【基準日</t>
    <rPh sb="1" eb="4">
      <t>キジュンビ</t>
    </rPh>
    <phoneticPr fontId="2"/>
  </si>
  <si>
    <t>【年度の初日の前日の年齢】（措置年齢）</t>
    <rPh sb="1" eb="3">
      <t>ネンド</t>
    </rPh>
    <rPh sb="4" eb="6">
      <t>ショニチ</t>
    </rPh>
    <rPh sb="7" eb="9">
      <t>ゼンジツ</t>
    </rPh>
    <rPh sb="10" eb="12">
      <t>ネンレイ</t>
    </rPh>
    <rPh sb="14" eb="16">
      <t>ソチ</t>
    </rPh>
    <rPh sb="16" eb="18">
      <t>ネンレイ</t>
    </rPh>
    <phoneticPr fontId="2"/>
  </si>
  <si>
    <t>現在の園児の年齢】</t>
    <rPh sb="0" eb="2">
      <t>ゲンザイ</t>
    </rPh>
    <rPh sb="3" eb="5">
      <t>エンジ</t>
    </rPh>
    <rPh sb="6" eb="8">
      <t>ネンレイ</t>
    </rPh>
    <phoneticPr fontId="2"/>
  </si>
  <si>
    <t>【認可（利用）定員】</t>
    <rPh sb="1" eb="3">
      <t>ニンカ</t>
    </rPh>
    <rPh sb="4" eb="6">
      <t>リヨウ</t>
    </rPh>
    <rPh sb="7" eb="9">
      <t>テイイン</t>
    </rPh>
    <phoneticPr fontId="2"/>
  </si>
  <si>
    <t>保育認定子どもにかかる利用定員が９０人以下の場合に適用</t>
    <rPh sb="0" eb="2">
      <t>ホイク</t>
    </rPh>
    <rPh sb="2" eb="4">
      <t>ニンテイ</t>
    </rPh>
    <rPh sb="4" eb="5">
      <t>コ</t>
    </rPh>
    <rPh sb="11" eb="13">
      <t>リヨウ</t>
    </rPh>
    <rPh sb="13" eb="15">
      <t>テイイン</t>
    </rPh>
    <rPh sb="18" eb="19">
      <t>ニン</t>
    </rPh>
    <rPh sb="19" eb="21">
      <t>イカ</t>
    </rPh>
    <rPh sb="22" eb="24">
      <t>バアイ</t>
    </rPh>
    <rPh sb="25" eb="27">
      <t>テキヨウ</t>
    </rPh>
    <phoneticPr fontId="2"/>
  </si>
  <si>
    <t>３号</t>
    <rPh sb="1" eb="2">
      <t>ゴウ</t>
    </rPh>
    <phoneticPr fontId="2"/>
  </si>
  <si>
    <t>１号</t>
    <rPh sb="1" eb="2">
      <t>ゴウ</t>
    </rPh>
    <phoneticPr fontId="2"/>
  </si>
  <si>
    <t>２号</t>
    <rPh sb="1" eb="2">
      <t>ゴウ</t>
    </rPh>
    <phoneticPr fontId="2"/>
  </si>
  <si>
    <t>３　職員配置　（年度の初日の前日の年齢の子どもの数で配置基準数を確認）</t>
    <rPh sb="2" eb="4">
      <t>ショクイン</t>
    </rPh>
    <rPh sb="4" eb="6">
      <t>ハイチ</t>
    </rPh>
    <rPh sb="8" eb="10">
      <t>ネンド</t>
    </rPh>
    <rPh sb="11" eb="13">
      <t>ショニチ</t>
    </rPh>
    <rPh sb="14" eb="16">
      <t>ゼンジツ</t>
    </rPh>
    <rPh sb="17" eb="19">
      <t>ネンレイ</t>
    </rPh>
    <rPh sb="20" eb="21">
      <t>コ</t>
    </rPh>
    <rPh sb="24" eb="25">
      <t>カズ</t>
    </rPh>
    <rPh sb="26" eb="28">
      <t>ハイチ</t>
    </rPh>
    <rPh sb="28" eb="30">
      <t>キジュン</t>
    </rPh>
    <rPh sb="30" eb="31">
      <t>スウ</t>
    </rPh>
    <rPh sb="32" eb="34">
      <t>カクニン</t>
    </rPh>
    <phoneticPr fontId="2"/>
  </si>
  <si>
    <t>保育標準時間認定を受けた子どもの利用の有無</t>
    <rPh sb="0" eb="2">
      <t>ホイク</t>
    </rPh>
    <rPh sb="2" eb="4">
      <t>ヒョウジュン</t>
    </rPh>
    <rPh sb="4" eb="6">
      <t>ジカン</t>
    </rPh>
    <rPh sb="6" eb="8">
      <t>ニンテイ</t>
    </rPh>
    <rPh sb="9" eb="10">
      <t>ウ</t>
    </rPh>
    <rPh sb="12" eb="13">
      <t>コ</t>
    </rPh>
    <rPh sb="16" eb="18">
      <t>リヨウ</t>
    </rPh>
    <rPh sb="19" eb="21">
      <t>ウム</t>
    </rPh>
    <phoneticPr fontId="2"/>
  </si>
  <si>
    <t>満3歳児</t>
    <rPh sb="0" eb="1">
      <t>マン</t>
    </rPh>
    <rPh sb="2" eb="3">
      <t>サイ</t>
    </rPh>
    <rPh sb="3" eb="4">
      <t>ジ</t>
    </rPh>
    <phoneticPr fontId="2"/>
  </si>
  <si>
    <r>
      <t xml:space="preserve">実員数
</t>
    </r>
    <r>
      <rPr>
        <sz val="9"/>
        <rFont val="ＭＳ Ｐゴシック"/>
        <family val="3"/>
        <charset val="128"/>
      </rPr>
      <t>（常勤換算後）</t>
    </r>
    <rPh sb="0" eb="2">
      <t>ジツイン</t>
    </rPh>
    <rPh sb="2" eb="3">
      <t>スウ</t>
    </rPh>
    <rPh sb="5" eb="7">
      <t>ジョウキン</t>
    </rPh>
    <rPh sb="7" eb="9">
      <t>カンザン</t>
    </rPh>
    <rPh sb="9" eb="10">
      <t>ゴ</t>
    </rPh>
    <phoneticPr fontId="2"/>
  </si>
  <si>
    <t>２　認定こども園の長の資格</t>
    <rPh sb="2" eb="4">
      <t>ニンテイ</t>
    </rPh>
    <rPh sb="7" eb="8">
      <t>エン</t>
    </rPh>
    <rPh sb="9" eb="10">
      <t>チョウ</t>
    </rPh>
    <rPh sb="11" eb="13">
      <t>シカク</t>
    </rPh>
    <phoneticPr fontId="2"/>
  </si>
  <si>
    <t>免許・資格保有</t>
    <rPh sb="0" eb="2">
      <t>メンキョ</t>
    </rPh>
    <rPh sb="3" eb="5">
      <t>シカク</t>
    </rPh>
    <rPh sb="5" eb="7">
      <t>ホユウ</t>
    </rPh>
    <phoneticPr fontId="2"/>
  </si>
  <si>
    <t>幼稚園教諭免許状のみ所有</t>
    <rPh sb="0" eb="3">
      <t>ヨウチエン</t>
    </rPh>
    <rPh sb="3" eb="5">
      <t>キョウユ</t>
    </rPh>
    <rPh sb="5" eb="8">
      <t>メンキョジョウ</t>
    </rPh>
    <rPh sb="10" eb="12">
      <t>ショユウ</t>
    </rPh>
    <phoneticPr fontId="2"/>
  </si>
  <si>
    <t>保育士資格のみ所有</t>
    <rPh sb="0" eb="3">
      <t>ホイクシ</t>
    </rPh>
    <rPh sb="3" eb="5">
      <t>シカク</t>
    </rPh>
    <rPh sb="7" eb="9">
      <t>ショユウ</t>
    </rPh>
    <phoneticPr fontId="2"/>
  </si>
  <si>
    <t>換算後数</t>
    <rPh sb="0" eb="2">
      <t>カンザン</t>
    </rPh>
    <rPh sb="2" eb="3">
      <t>ゴ</t>
    </rPh>
    <rPh sb="3" eb="4">
      <t>スウ</t>
    </rPh>
    <phoneticPr fontId="2"/>
  </si>
  <si>
    <t>常勤職員数</t>
    <rPh sb="0" eb="2">
      <t>ジョウキン</t>
    </rPh>
    <rPh sb="2" eb="4">
      <t>ショクイン</t>
    </rPh>
    <rPh sb="4" eb="5">
      <t>スウ</t>
    </rPh>
    <phoneticPr fontId="2"/>
  </si>
  <si>
    <t>非常勤職員数</t>
    <rPh sb="0" eb="3">
      <t>ヒジョウキン</t>
    </rPh>
    <rPh sb="3" eb="5">
      <t>ショクイン</t>
    </rPh>
    <rPh sb="5" eb="6">
      <t>スウ</t>
    </rPh>
    <phoneticPr fontId="2"/>
  </si>
  <si>
    <t>特例適用者</t>
    <rPh sb="0" eb="2">
      <t>トクレイ</t>
    </rPh>
    <rPh sb="2" eb="5">
      <t>テキヨウシャ</t>
    </rPh>
    <phoneticPr fontId="2"/>
  </si>
  <si>
    <t>（保育認定子どもの定員規模を選択）</t>
    <rPh sb="1" eb="3">
      <t>ホイク</t>
    </rPh>
    <rPh sb="3" eb="5">
      <t>ニンテイ</t>
    </rPh>
    <rPh sb="5" eb="6">
      <t>コ</t>
    </rPh>
    <rPh sb="9" eb="11">
      <t>テイイン</t>
    </rPh>
    <rPh sb="11" eb="13">
      <t>キボ</t>
    </rPh>
    <rPh sb="14" eb="16">
      <t>センタク</t>
    </rPh>
    <phoneticPr fontId="2"/>
  </si>
  <si>
    <t>園児数及び学級数</t>
    <rPh sb="0" eb="2">
      <t>エンジ</t>
    </rPh>
    <rPh sb="2" eb="3">
      <t>スウ</t>
    </rPh>
    <rPh sb="3" eb="4">
      <t>オヨ</t>
    </rPh>
    <rPh sb="5" eb="8">
      <t>ガッキュウスウ</t>
    </rPh>
    <phoneticPr fontId="2"/>
  </si>
  <si>
    <t>【学級数（満3歳以上分）】</t>
    <rPh sb="1" eb="4">
      <t>ガッキュウスウ</t>
    </rPh>
    <rPh sb="5" eb="6">
      <t>マン</t>
    </rPh>
    <rPh sb="7" eb="8">
      <t>サイ</t>
    </rPh>
    <rPh sb="8" eb="10">
      <t>イジョウ</t>
    </rPh>
    <rPh sb="10" eb="11">
      <t>ブン</t>
    </rPh>
    <phoneticPr fontId="2"/>
  </si>
  <si>
    <t>学級数①
（満3歳以上分）</t>
    <rPh sb="0" eb="3">
      <t>ガッキュウスウ</t>
    </rPh>
    <rPh sb="6" eb="7">
      <t>マン</t>
    </rPh>
    <rPh sb="8" eb="9">
      <t>サイ</t>
    </rPh>
    <rPh sb="9" eb="11">
      <t>イジョウ</t>
    </rPh>
    <rPh sb="11" eb="12">
      <t>ブン</t>
    </rPh>
    <phoneticPr fontId="2"/>
  </si>
  <si>
    <t>配置基準</t>
    <rPh sb="0" eb="2">
      <t>ハイチ</t>
    </rPh>
    <rPh sb="2" eb="4">
      <t>キジュン</t>
    </rPh>
    <phoneticPr fontId="2"/>
  </si>
  <si>
    <t>実員</t>
    <rPh sb="0" eb="2">
      <t>ジツイン</t>
    </rPh>
    <phoneticPr fontId="2"/>
  </si>
  <si>
    <t>基本分</t>
    <rPh sb="0" eb="2">
      <t>キホン</t>
    </rPh>
    <rPh sb="2" eb="3">
      <t>ブン</t>
    </rPh>
    <phoneticPr fontId="2"/>
  </si>
  <si>
    <t>職員配置基準</t>
    <rPh sb="0" eb="2">
      <t>ショクイン</t>
    </rPh>
    <rPh sb="2" eb="4">
      <t>ハイチ</t>
    </rPh>
    <rPh sb="4" eb="6">
      <t>キジュン</t>
    </rPh>
    <phoneticPr fontId="2"/>
  </si>
  <si>
    <t>園長</t>
    <rPh sb="0" eb="2">
      <t>エンチョウ</t>
    </rPh>
    <phoneticPr fontId="2"/>
  </si>
  <si>
    <t>常時勤務しているか</t>
    <rPh sb="0" eb="2">
      <t>ジョウジ</t>
    </rPh>
    <rPh sb="2" eb="4">
      <t>キンム</t>
    </rPh>
    <phoneticPr fontId="2"/>
  </si>
  <si>
    <t>免許
併有者</t>
    <rPh sb="0" eb="2">
      <t>メンキョ</t>
    </rPh>
    <rPh sb="3" eb="5">
      <t>ヘイユウ</t>
    </rPh>
    <rPh sb="5" eb="6">
      <t>シャ</t>
    </rPh>
    <phoneticPr fontId="2"/>
  </si>
  <si>
    <t>法に規定する職務に従事</t>
    <rPh sb="0" eb="1">
      <t>ホウ</t>
    </rPh>
    <rPh sb="2" eb="4">
      <t>キテイ</t>
    </rPh>
    <rPh sb="6" eb="8">
      <t>ショクム</t>
    </rPh>
    <rPh sb="9" eb="11">
      <t>ジュウジ</t>
    </rPh>
    <phoneticPr fontId="2"/>
  </si>
  <si>
    <t>加算名</t>
    <rPh sb="0" eb="2">
      <t>カサン</t>
    </rPh>
    <rPh sb="2" eb="3">
      <t>メイ</t>
    </rPh>
    <phoneticPr fontId="2"/>
  </si>
  <si>
    <t>要件等</t>
    <rPh sb="0" eb="2">
      <t>ヨウケン</t>
    </rPh>
    <rPh sb="2" eb="3">
      <t>ナド</t>
    </rPh>
    <phoneticPr fontId="2"/>
  </si>
  <si>
    <t>適用有無</t>
    <rPh sb="0" eb="2">
      <t>テキヨウ</t>
    </rPh>
    <rPh sb="2" eb="4">
      <t>ウム</t>
    </rPh>
    <phoneticPr fontId="2"/>
  </si>
  <si>
    <t>【　副園長　・　教頭　】</t>
    <rPh sb="2" eb="5">
      <t>フクエンチョウ</t>
    </rPh>
    <rPh sb="8" eb="10">
      <t>キョウトウ</t>
    </rPh>
    <phoneticPr fontId="2"/>
  </si>
  <si>
    <t>3歳児配置改善加算</t>
    <rPh sb="1" eb="3">
      <t>サイジ</t>
    </rPh>
    <rPh sb="3" eb="5">
      <t>ハイチ</t>
    </rPh>
    <rPh sb="5" eb="7">
      <t>カイゼン</t>
    </rPh>
    <rPh sb="7" eb="9">
      <t>カサン</t>
    </rPh>
    <phoneticPr fontId="2"/>
  </si>
  <si>
    <t>※１号認定こどものうち満3歳児の園児数</t>
    <rPh sb="2" eb="3">
      <t>ゴウ</t>
    </rPh>
    <rPh sb="3" eb="5">
      <t>ニンテイ</t>
    </rPh>
    <rPh sb="11" eb="12">
      <t>マン</t>
    </rPh>
    <rPh sb="13" eb="15">
      <t>サイジ</t>
    </rPh>
    <rPh sb="16" eb="19">
      <t>エンジスウ</t>
    </rPh>
    <phoneticPr fontId="2"/>
  </si>
  <si>
    <t>満3歳児対応加配加算</t>
    <rPh sb="0" eb="1">
      <t>マン</t>
    </rPh>
    <rPh sb="2" eb="4">
      <t>サイジ</t>
    </rPh>
    <rPh sb="4" eb="6">
      <t>タイオウ</t>
    </rPh>
    <rPh sb="6" eb="8">
      <t>カハイ</t>
    </rPh>
    <rPh sb="8" eb="10">
      <t>カサン</t>
    </rPh>
    <phoneticPr fontId="2"/>
  </si>
  <si>
    <t>４５人以下</t>
    <rPh sb="2" eb="3">
      <t>ニン</t>
    </rPh>
    <rPh sb="3" eb="5">
      <t>イカ</t>
    </rPh>
    <phoneticPr fontId="2"/>
  </si>
  <si>
    <t>１５１人以上２４０人以下</t>
    <rPh sb="3" eb="6">
      <t>ニンイジョウ</t>
    </rPh>
    <rPh sb="9" eb="12">
      <t>ニンイカ</t>
    </rPh>
    <phoneticPr fontId="2"/>
  </si>
  <si>
    <t>２７１人以上３００人以下</t>
    <rPh sb="3" eb="4">
      <t>ニン</t>
    </rPh>
    <rPh sb="4" eb="6">
      <t>イジョウ</t>
    </rPh>
    <rPh sb="9" eb="12">
      <t>ニンイカ</t>
    </rPh>
    <phoneticPr fontId="2"/>
  </si>
  <si>
    <t>２４１人以上２７０人以下</t>
    <rPh sb="3" eb="4">
      <t>ニン</t>
    </rPh>
    <rPh sb="4" eb="6">
      <t>イジョウ</t>
    </rPh>
    <rPh sb="9" eb="10">
      <t>ニン</t>
    </rPh>
    <rPh sb="10" eb="12">
      <t>イカ</t>
    </rPh>
    <phoneticPr fontId="2"/>
  </si>
  <si>
    <t>３０１人以上４５０人以下</t>
    <rPh sb="3" eb="6">
      <t>ニンイジョウ</t>
    </rPh>
    <rPh sb="9" eb="12">
      <t>ニンイカ</t>
    </rPh>
    <phoneticPr fontId="2"/>
  </si>
  <si>
    <t>４５１人以上</t>
    <rPh sb="3" eb="6">
      <t>ニニジョウ</t>
    </rPh>
    <phoneticPr fontId="2"/>
  </si>
  <si>
    <t>４６人以上１５０人以下</t>
    <rPh sb="2" eb="5">
      <t>ニンイジョウ</t>
    </rPh>
    <rPh sb="8" eb="9">
      <t>ニン</t>
    </rPh>
    <rPh sb="9" eb="11">
      <t>イカ</t>
    </rPh>
    <phoneticPr fontId="2"/>
  </si>
  <si>
    <t>実員－基準</t>
    <rPh sb="0" eb="2">
      <t>ジツイン</t>
    </rPh>
    <rPh sb="3" eb="5">
      <t>キジュン</t>
    </rPh>
    <phoneticPr fontId="2"/>
  </si>
  <si>
    <t>加算上限</t>
    <rPh sb="0" eb="2">
      <t>カサン</t>
    </rPh>
    <rPh sb="2" eb="4">
      <t>ジョウゲン</t>
    </rPh>
    <phoneticPr fontId="2"/>
  </si>
  <si>
    <t>利用定員</t>
    <rPh sb="0" eb="2">
      <t>リヨウ</t>
    </rPh>
    <rPh sb="2" eb="4">
      <t>テイイン</t>
    </rPh>
    <phoneticPr fontId="2"/>
  </si>
  <si>
    <r>
      <t>利用定員_</t>
    </r>
    <r>
      <rPr>
        <sz val="8"/>
        <rFont val="ＭＳ Ｐゴシック"/>
        <family val="3"/>
        <charset val="128"/>
      </rPr>
      <t>（１号＋２号）</t>
    </r>
    <rPh sb="0" eb="2">
      <t>リヨウ</t>
    </rPh>
    <rPh sb="2" eb="4">
      <t>テイイン</t>
    </rPh>
    <rPh sb="7" eb="8">
      <t>ゴウ</t>
    </rPh>
    <rPh sb="10" eb="11">
      <t>ゴウ</t>
    </rPh>
    <phoneticPr fontId="2"/>
  </si>
  <si>
    <t>実員
（常勤換算後）</t>
    <rPh sb="0" eb="2">
      <t>ジツイン</t>
    </rPh>
    <rPh sb="4" eb="6">
      <t>ジョウキン</t>
    </rPh>
    <rPh sb="6" eb="8">
      <t>カンザン</t>
    </rPh>
    <rPh sb="8" eb="9">
      <t>ゴ</t>
    </rPh>
    <phoneticPr fontId="2"/>
  </si>
  <si>
    <t>年齢別配置基準を下回る場合</t>
    <rPh sb="0" eb="2">
      <t>ネンレイ</t>
    </rPh>
    <rPh sb="2" eb="3">
      <t>ベツ</t>
    </rPh>
    <rPh sb="3" eb="5">
      <t>ハイチ</t>
    </rPh>
    <rPh sb="5" eb="7">
      <t>キジュン</t>
    </rPh>
    <rPh sb="8" eb="10">
      <t>シタマワ</t>
    </rPh>
    <rPh sb="11" eb="13">
      <t>バアイ</t>
    </rPh>
    <phoneticPr fontId="2"/>
  </si>
  <si>
    <t>主幹教諭の専任化により子育て支援の取組を実施しているか</t>
    <rPh sb="0" eb="2">
      <t>シュカン</t>
    </rPh>
    <rPh sb="2" eb="4">
      <t>キョウユ</t>
    </rPh>
    <rPh sb="5" eb="7">
      <t>センニン</t>
    </rPh>
    <rPh sb="7" eb="8">
      <t>カ</t>
    </rPh>
    <rPh sb="11" eb="13">
      <t>コソダ</t>
    </rPh>
    <rPh sb="14" eb="16">
      <t>シエン</t>
    </rPh>
    <rPh sb="17" eb="19">
      <t>トリクミ</t>
    </rPh>
    <rPh sb="20" eb="22">
      <t>ジッシ</t>
    </rPh>
    <phoneticPr fontId="2"/>
  </si>
  <si>
    <t>障がい児教育・保育に関する専門性を活かして療育支援に積極的に取り組んでいるか</t>
    <rPh sb="0" eb="1">
      <t>ショウ</t>
    </rPh>
    <rPh sb="3" eb="4">
      <t>ジ</t>
    </rPh>
    <rPh sb="4" eb="6">
      <t>キョウイク</t>
    </rPh>
    <rPh sb="7" eb="9">
      <t>ホイク</t>
    </rPh>
    <rPh sb="10" eb="11">
      <t>カン</t>
    </rPh>
    <rPh sb="13" eb="16">
      <t>センモンセイ</t>
    </rPh>
    <rPh sb="17" eb="18">
      <t>イ</t>
    </rPh>
    <rPh sb="21" eb="23">
      <t>リョウイク</t>
    </rPh>
    <rPh sb="23" eb="25">
      <t>シエン</t>
    </rPh>
    <rPh sb="26" eb="29">
      <t>セッキョクテキ</t>
    </rPh>
    <rPh sb="30" eb="31">
      <t>ト</t>
    </rPh>
    <rPh sb="32" eb="33">
      <t>ク</t>
    </rPh>
    <phoneticPr fontId="2"/>
  </si>
  <si>
    <t>早期の段階から専門的な支援へ結びつけた取組の実施</t>
    <rPh sb="0" eb="2">
      <t>ソウキ</t>
    </rPh>
    <rPh sb="3" eb="5">
      <t>ダンカイ</t>
    </rPh>
    <rPh sb="7" eb="10">
      <t>センモンテキ</t>
    </rPh>
    <rPh sb="11" eb="13">
      <t>シエン</t>
    </rPh>
    <rPh sb="14" eb="15">
      <t>ムス</t>
    </rPh>
    <rPh sb="19" eb="21">
      <t>トリクミ</t>
    </rPh>
    <rPh sb="22" eb="24">
      <t>ジッシ</t>
    </rPh>
    <phoneticPr fontId="2"/>
  </si>
  <si>
    <t>地域住民からの教育・育児相談への対応</t>
    <rPh sb="0" eb="2">
      <t>チイキ</t>
    </rPh>
    <rPh sb="2" eb="4">
      <t>ジュウミン</t>
    </rPh>
    <rPh sb="7" eb="9">
      <t>キョウイク</t>
    </rPh>
    <rPh sb="10" eb="12">
      <t>イクジ</t>
    </rPh>
    <rPh sb="12" eb="14">
      <t>ソウダン</t>
    </rPh>
    <rPh sb="16" eb="18">
      <t>タイオウ</t>
    </rPh>
    <phoneticPr fontId="2"/>
  </si>
  <si>
    <t>訪問支援事業における個別支援計画策定</t>
    <rPh sb="0" eb="2">
      <t>ホウモン</t>
    </rPh>
    <rPh sb="2" eb="4">
      <t>シエン</t>
    </rPh>
    <rPh sb="4" eb="6">
      <t>ジギョウ</t>
    </rPh>
    <rPh sb="10" eb="12">
      <t>コベツ</t>
    </rPh>
    <rPh sb="12" eb="14">
      <t>シエン</t>
    </rPh>
    <rPh sb="14" eb="16">
      <t>ケイカク</t>
    </rPh>
    <rPh sb="16" eb="18">
      <t>サクテイ</t>
    </rPh>
    <phoneticPr fontId="2"/>
  </si>
  <si>
    <t>施設における障がい児教育・保育の専門性の強化</t>
    <rPh sb="0" eb="2">
      <t>シセツ</t>
    </rPh>
    <rPh sb="6" eb="7">
      <t>ショウ</t>
    </rPh>
    <rPh sb="9" eb="10">
      <t>ジ</t>
    </rPh>
    <rPh sb="10" eb="12">
      <t>キョウイク</t>
    </rPh>
    <rPh sb="13" eb="15">
      <t>ホイク</t>
    </rPh>
    <rPh sb="16" eb="19">
      <t>センモンセイ</t>
    </rPh>
    <rPh sb="20" eb="22">
      <t>キョウカ</t>
    </rPh>
    <phoneticPr fontId="2"/>
  </si>
  <si>
    <t>認可／給付</t>
    <rPh sb="0" eb="2">
      <t>ニンカ</t>
    </rPh>
    <rPh sb="3" eb="5">
      <t>キュウフ</t>
    </rPh>
    <phoneticPr fontId="2"/>
  </si>
  <si>
    <t>障がい児（軽度障がい児含む）に対する教育・保育の提供（4月～11月までに1人以上の利用があること）</t>
    <rPh sb="0" eb="1">
      <t>ショウ</t>
    </rPh>
    <rPh sb="3" eb="4">
      <t>ジ</t>
    </rPh>
    <rPh sb="5" eb="7">
      <t>ケイド</t>
    </rPh>
    <rPh sb="7" eb="8">
      <t>ショウ</t>
    </rPh>
    <rPh sb="10" eb="11">
      <t>ジ</t>
    </rPh>
    <rPh sb="11" eb="12">
      <t>フク</t>
    </rPh>
    <rPh sb="15" eb="16">
      <t>タイ</t>
    </rPh>
    <rPh sb="18" eb="20">
      <t>キョウイク</t>
    </rPh>
    <rPh sb="21" eb="23">
      <t>ホイク</t>
    </rPh>
    <rPh sb="24" eb="26">
      <t>テイキョウ</t>
    </rPh>
    <rPh sb="28" eb="29">
      <t>ガツ</t>
    </rPh>
    <rPh sb="32" eb="33">
      <t>ガツ</t>
    </rPh>
    <rPh sb="37" eb="38">
      <t>ニン</t>
    </rPh>
    <rPh sb="38" eb="40">
      <t>イジョウ</t>
    </rPh>
    <rPh sb="41" eb="43">
      <t>リヨウ</t>
    </rPh>
    <phoneticPr fontId="2"/>
  </si>
  <si>
    <t>休日保育加算</t>
    <rPh sb="0" eb="2">
      <t>キュウジツ</t>
    </rPh>
    <rPh sb="2" eb="4">
      <t>ホイク</t>
    </rPh>
    <rPh sb="4" eb="6">
      <t>カサン</t>
    </rPh>
    <phoneticPr fontId="2"/>
  </si>
  <si>
    <t>年間を通じて開所する施設として市町村が指定しているか</t>
    <rPh sb="0" eb="2">
      <t>ネンカン</t>
    </rPh>
    <rPh sb="3" eb="4">
      <t>ツウ</t>
    </rPh>
    <rPh sb="6" eb="8">
      <t>カイショ</t>
    </rPh>
    <rPh sb="10" eb="12">
      <t>シセツ</t>
    </rPh>
    <rPh sb="15" eb="18">
      <t>シチョウソン</t>
    </rPh>
    <rPh sb="19" eb="21">
      <t>シテイ</t>
    </rPh>
    <phoneticPr fontId="2"/>
  </si>
  <si>
    <t>対象子どもは保育認定子どもであるか</t>
    <rPh sb="0" eb="2">
      <t>タイショウ</t>
    </rPh>
    <rPh sb="2" eb="3">
      <t>コ</t>
    </rPh>
    <rPh sb="6" eb="8">
      <t>ホイク</t>
    </rPh>
    <rPh sb="8" eb="10">
      <t>ニンテイ</t>
    </rPh>
    <rPh sb="10" eb="11">
      <t>コ</t>
    </rPh>
    <phoneticPr fontId="2"/>
  </si>
  <si>
    <t>対象子どもに対して、適宜、間食又は給食等を提供しているか</t>
    <rPh sb="0" eb="2">
      <t>タイショウ</t>
    </rPh>
    <rPh sb="2" eb="3">
      <t>コ</t>
    </rPh>
    <rPh sb="6" eb="7">
      <t>タイ</t>
    </rPh>
    <rPh sb="10" eb="12">
      <t>テキギ</t>
    </rPh>
    <rPh sb="13" eb="15">
      <t>カンショク</t>
    </rPh>
    <rPh sb="15" eb="16">
      <t>マタ</t>
    </rPh>
    <rPh sb="17" eb="19">
      <t>キュウショク</t>
    </rPh>
    <rPh sb="19" eb="20">
      <t>ナド</t>
    </rPh>
    <rPh sb="21" eb="23">
      <t>テイキョウ</t>
    </rPh>
    <phoneticPr fontId="2"/>
  </si>
  <si>
    <t>基本加算分　（認定こども園全体利用分、教育標準時間認定子ども分）</t>
    <rPh sb="0" eb="2">
      <t>キホン</t>
    </rPh>
    <rPh sb="2" eb="4">
      <t>カサン</t>
    </rPh>
    <rPh sb="4" eb="5">
      <t>ブン</t>
    </rPh>
    <rPh sb="7" eb="9">
      <t>ニンテイ</t>
    </rPh>
    <rPh sb="12" eb="13">
      <t>エン</t>
    </rPh>
    <rPh sb="13" eb="15">
      <t>ゼンタイ</t>
    </rPh>
    <rPh sb="15" eb="17">
      <t>リヨウ</t>
    </rPh>
    <rPh sb="17" eb="18">
      <t>ブン</t>
    </rPh>
    <rPh sb="19" eb="21">
      <t>キョウイク</t>
    </rPh>
    <rPh sb="21" eb="23">
      <t>ヒョウジュン</t>
    </rPh>
    <rPh sb="23" eb="25">
      <t>ジカン</t>
    </rPh>
    <rPh sb="25" eb="27">
      <t>ニンテイ</t>
    </rPh>
    <rPh sb="27" eb="28">
      <t>コ</t>
    </rPh>
    <rPh sb="30" eb="31">
      <t>ブン</t>
    </rPh>
    <phoneticPr fontId="2"/>
  </si>
  <si>
    <t>加減調整部分　（　認定こども園全体利用分及び教育標準時間認定子ども分　）</t>
    <rPh sb="0" eb="2">
      <t>カゲン</t>
    </rPh>
    <rPh sb="2" eb="4">
      <t>チョウセイ</t>
    </rPh>
    <rPh sb="4" eb="6">
      <t>ブブン</t>
    </rPh>
    <rPh sb="9" eb="11">
      <t>ニンテイ</t>
    </rPh>
    <rPh sb="14" eb="15">
      <t>エン</t>
    </rPh>
    <rPh sb="15" eb="17">
      <t>ゼンタイ</t>
    </rPh>
    <rPh sb="17" eb="19">
      <t>リヨウ</t>
    </rPh>
    <rPh sb="19" eb="20">
      <t>ブン</t>
    </rPh>
    <rPh sb="20" eb="21">
      <t>オヨ</t>
    </rPh>
    <rPh sb="22" eb="24">
      <t>キョウイク</t>
    </rPh>
    <rPh sb="24" eb="26">
      <t>ヒョウジュン</t>
    </rPh>
    <rPh sb="26" eb="28">
      <t>ジカン</t>
    </rPh>
    <rPh sb="28" eb="30">
      <t>ニンテイ</t>
    </rPh>
    <rPh sb="30" eb="31">
      <t>コ</t>
    </rPh>
    <rPh sb="33" eb="34">
      <t>ブン</t>
    </rPh>
    <phoneticPr fontId="2"/>
  </si>
  <si>
    <t>特定加算部分　（認定こども園全体利用分及び教育標準時間認定子ども分）</t>
    <rPh sb="0" eb="2">
      <t>トクテイ</t>
    </rPh>
    <rPh sb="2" eb="4">
      <t>カサン</t>
    </rPh>
    <rPh sb="4" eb="6">
      <t>ブブン</t>
    </rPh>
    <rPh sb="8" eb="10">
      <t>ニンテイ</t>
    </rPh>
    <rPh sb="13" eb="14">
      <t>エン</t>
    </rPh>
    <rPh sb="14" eb="16">
      <t>ゼンタイ</t>
    </rPh>
    <rPh sb="16" eb="18">
      <t>リヨウ</t>
    </rPh>
    <rPh sb="18" eb="19">
      <t>ブン</t>
    </rPh>
    <rPh sb="19" eb="20">
      <t>オヨ</t>
    </rPh>
    <rPh sb="21" eb="23">
      <t>キョウイク</t>
    </rPh>
    <rPh sb="23" eb="25">
      <t>ヒョウジュン</t>
    </rPh>
    <rPh sb="25" eb="27">
      <t>ジカン</t>
    </rPh>
    <rPh sb="27" eb="29">
      <t>ニンテイ</t>
    </rPh>
    <rPh sb="29" eb="30">
      <t>コ</t>
    </rPh>
    <rPh sb="32" eb="33">
      <t>ブン</t>
    </rPh>
    <phoneticPr fontId="2"/>
  </si>
  <si>
    <t>特別児童扶養手当支給対象児童受入施設か</t>
    <rPh sb="0" eb="2">
      <t>トクベツ</t>
    </rPh>
    <rPh sb="2" eb="4">
      <t>ジドウ</t>
    </rPh>
    <rPh sb="4" eb="6">
      <t>フヨウ</t>
    </rPh>
    <rPh sb="6" eb="8">
      <t>テアテ</t>
    </rPh>
    <rPh sb="8" eb="10">
      <t>シキュウ</t>
    </rPh>
    <rPh sb="10" eb="12">
      <t>タイショウ</t>
    </rPh>
    <rPh sb="12" eb="14">
      <t>ジドウ</t>
    </rPh>
    <rPh sb="14" eb="16">
      <t>ウケイ</t>
    </rPh>
    <rPh sb="16" eb="18">
      <t>シセツ</t>
    </rPh>
    <phoneticPr fontId="2"/>
  </si>
  <si>
    <t>高齢者等が働きやすい条件の整備、高齢者等によるきめ細かな園児への支援による子どもの処遇の改善を図るため以下の要件を満たす施設に加算する。</t>
    <rPh sb="0" eb="3">
      <t>コウレイシャ</t>
    </rPh>
    <rPh sb="3" eb="4">
      <t>ナド</t>
    </rPh>
    <rPh sb="5" eb="6">
      <t>ハタラ</t>
    </rPh>
    <rPh sb="10" eb="12">
      <t>ジョウケン</t>
    </rPh>
    <rPh sb="13" eb="15">
      <t>セイビ</t>
    </rPh>
    <rPh sb="16" eb="19">
      <t>コウレイシャ</t>
    </rPh>
    <rPh sb="19" eb="20">
      <t>ナド</t>
    </rPh>
    <rPh sb="25" eb="26">
      <t>コマ</t>
    </rPh>
    <rPh sb="28" eb="30">
      <t>エンジ</t>
    </rPh>
    <rPh sb="32" eb="34">
      <t>シエン</t>
    </rPh>
    <rPh sb="37" eb="38">
      <t>コ</t>
    </rPh>
    <rPh sb="41" eb="43">
      <t>ショグウ</t>
    </rPh>
    <rPh sb="44" eb="46">
      <t>カイゼン</t>
    </rPh>
    <rPh sb="47" eb="48">
      <t>ハカ</t>
    </rPh>
    <rPh sb="51" eb="53">
      <t>イカ</t>
    </rPh>
    <rPh sb="54" eb="56">
      <t>ヨウケン</t>
    </rPh>
    <rPh sb="57" eb="58">
      <t>ミ</t>
    </rPh>
    <rPh sb="60" eb="62">
      <t>シセツ</t>
    </rPh>
    <rPh sb="63" eb="65">
      <t>カサン</t>
    </rPh>
    <phoneticPr fontId="2"/>
  </si>
  <si>
    <t>雇用契約又は派遣契約であるか</t>
    <rPh sb="0" eb="2">
      <t>コヨウ</t>
    </rPh>
    <rPh sb="2" eb="4">
      <t>ケイヤク</t>
    </rPh>
    <rPh sb="4" eb="5">
      <t>マタ</t>
    </rPh>
    <rPh sb="6" eb="8">
      <t>ハケン</t>
    </rPh>
    <rPh sb="8" eb="10">
      <t>ケイヤク</t>
    </rPh>
    <phoneticPr fontId="2"/>
  </si>
  <si>
    <t>高齢者等の総雇用人員の累積年間総雇用時間が４００時間以上を見込まれるか</t>
    <rPh sb="0" eb="3">
      <t>コウレイシャ</t>
    </rPh>
    <rPh sb="3" eb="4">
      <t>ナド</t>
    </rPh>
    <rPh sb="5" eb="6">
      <t>ソウ</t>
    </rPh>
    <rPh sb="6" eb="8">
      <t>コヨウ</t>
    </rPh>
    <rPh sb="8" eb="10">
      <t>ジンイン</t>
    </rPh>
    <rPh sb="11" eb="13">
      <t>ルイセキ</t>
    </rPh>
    <rPh sb="13" eb="15">
      <t>ネンカン</t>
    </rPh>
    <rPh sb="15" eb="16">
      <t>ソウ</t>
    </rPh>
    <rPh sb="16" eb="18">
      <t>コヨウ</t>
    </rPh>
    <rPh sb="18" eb="20">
      <t>ジカン</t>
    </rPh>
    <rPh sb="24" eb="26">
      <t>ジカン</t>
    </rPh>
    <rPh sb="26" eb="28">
      <t>イジョウ</t>
    </rPh>
    <rPh sb="29" eb="31">
      <t>ミコ</t>
    </rPh>
    <phoneticPr fontId="2"/>
  </si>
  <si>
    <t>乳児に対する教育・保育の提供（4月～11月）まで平均して3人以上の利用</t>
    <rPh sb="0" eb="2">
      <t>ニュウジ</t>
    </rPh>
    <rPh sb="3" eb="4">
      <t>タイ</t>
    </rPh>
    <rPh sb="6" eb="8">
      <t>キョウイク</t>
    </rPh>
    <rPh sb="9" eb="11">
      <t>ホイク</t>
    </rPh>
    <rPh sb="12" eb="14">
      <t>テイキョウ</t>
    </rPh>
    <rPh sb="16" eb="17">
      <t>ガツ</t>
    </rPh>
    <rPh sb="20" eb="21">
      <t>ガツ</t>
    </rPh>
    <rPh sb="24" eb="26">
      <t>ヘイキン</t>
    </rPh>
    <rPh sb="29" eb="32">
      <t>ニンイジョウ</t>
    </rPh>
    <rPh sb="33" eb="35">
      <t>リヨウ</t>
    </rPh>
    <phoneticPr fontId="2"/>
  </si>
  <si>
    <t>「特定就職困難者雇用開発助成金」等を受けている職員等が対象となっていないか</t>
    <rPh sb="1" eb="3">
      <t>トクテイ</t>
    </rPh>
    <rPh sb="3" eb="5">
      <t>シュウショク</t>
    </rPh>
    <rPh sb="5" eb="8">
      <t>コンナンシャ</t>
    </rPh>
    <rPh sb="8" eb="10">
      <t>コヨウ</t>
    </rPh>
    <rPh sb="10" eb="12">
      <t>カイハツ</t>
    </rPh>
    <rPh sb="12" eb="15">
      <t>ジョセイキン</t>
    </rPh>
    <rPh sb="16" eb="17">
      <t>ナド</t>
    </rPh>
    <rPh sb="18" eb="19">
      <t>ウ</t>
    </rPh>
    <rPh sb="23" eb="25">
      <t>ショクイン</t>
    </rPh>
    <rPh sb="25" eb="26">
      <t>ナド</t>
    </rPh>
    <rPh sb="27" eb="29">
      <t>タイショウ</t>
    </rPh>
    <phoneticPr fontId="2"/>
  </si>
  <si>
    <t>高齢者等を非常勤職員として雇用しているか（１日６時間未満又は月２０日未満勤務の者）</t>
    <rPh sb="0" eb="3">
      <t>コウレイシャ</t>
    </rPh>
    <rPh sb="3" eb="4">
      <t>ナド</t>
    </rPh>
    <rPh sb="5" eb="8">
      <t>ヒジョウキン</t>
    </rPh>
    <rPh sb="8" eb="10">
      <t>ショクイン</t>
    </rPh>
    <rPh sb="13" eb="15">
      <t>コヨウ</t>
    </rPh>
    <rPh sb="22" eb="23">
      <t>ニチ</t>
    </rPh>
    <rPh sb="24" eb="26">
      <t>ジカン</t>
    </rPh>
    <rPh sb="26" eb="28">
      <t>ミマン</t>
    </rPh>
    <rPh sb="28" eb="29">
      <t>マタ</t>
    </rPh>
    <rPh sb="30" eb="31">
      <t>ツキ</t>
    </rPh>
    <rPh sb="33" eb="34">
      <t>ニチ</t>
    </rPh>
    <rPh sb="34" eb="36">
      <t>ミマン</t>
    </rPh>
    <rPh sb="36" eb="38">
      <t>キンム</t>
    </rPh>
    <rPh sb="39" eb="40">
      <t>モノ</t>
    </rPh>
    <phoneticPr fontId="2"/>
  </si>
  <si>
    <t>以下の事業のうちいずれかを実施していること</t>
    <rPh sb="0" eb="2">
      <t>イカ</t>
    </rPh>
    <rPh sb="3" eb="5">
      <t>ジギョウ</t>
    </rPh>
    <rPh sb="13" eb="15">
      <t>ジッシ</t>
    </rPh>
    <phoneticPr fontId="2"/>
  </si>
  <si>
    <t>延長保育事業</t>
    <rPh sb="0" eb="2">
      <t>エンチョウ</t>
    </rPh>
    <rPh sb="2" eb="4">
      <t>ホイク</t>
    </rPh>
    <rPh sb="4" eb="6">
      <t>ジギョウ</t>
    </rPh>
    <phoneticPr fontId="2"/>
  </si>
  <si>
    <t>一時預かり事業（一般型）</t>
    <rPh sb="0" eb="2">
      <t>イチジ</t>
    </rPh>
    <rPh sb="2" eb="3">
      <t>アズ</t>
    </rPh>
    <rPh sb="5" eb="7">
      <t>ジギョウ</t>
    </rPh>
    <rPh sb="8" eb="11">
      <t>イッパンガタ</t>
    </rPh>
    <phoneticPr fontId="2"/>
  </si>
  <si>
    <t>病児保育事業</t>
    <rPh sb="0" eb="2">
      <t>ビョウジ</t>
    </rPh>
    <rPh sb="2" eb="4">
      <t>ホイク</t>
    </rPh>
    <rPh sb="4" eb="6">
      <t>ジギョウ</t>
    </rPh>
    <phoneticPr fontId="2"/>
  </si>
  <si>
    <t>一時預かり事業（幼稚園型）</t>
    <rPh sb="0" eb="2">
      <t>イチジ</t>
    </rPh>
    <rPh sb="2" eb="3">
      <t>アズ</t>
    </rPh>
    <rPh sb="5" eb="7">
      <t>ジギョウ</t>
    </rPh>
    <rPh sb="8" eb="11">
      <t>ヨウチエン</t>
    </rPh>
    <rPh sb="11" eb="12">
      <t>ガタ</t>
    </rPh>
    <phoneticPr fontId="2"/>
  </si>
  <si>
    <t>利用者支援事業</t>
    <rPh sb="0" eb="3">
      <t>リヨウシャ</t>
    </rPh>
    <rPh sb="3" eb="5">
      <t>シエン</t>
    </rPh>
    <rPh sb="5" eb="7">
      <t>ジギョウ</t>
    </rPh>
    <phoneticPr fontId="2"/>
  </si>
  <si>
    <t>多様な事業者の参入促進・能力開発事業</t>
    <rPh sb="0" eb="2">
      <t>タヨウ</t>
    </rPh>
    <rPh sb="3" eb="6">
      <t>ジギョウシャ</t>
    </rPh>
    <rPh sb="7" eb="9">
      <t>サンニュウ</t>
    </rPh>
    <rPh sb="9" eb="11">
      <t>ソクシン</t>
    </rPh>
    <rPh sb="12" eb="14">
      <t>ノウリョク</t>
    </rPh>
    <rPh sb="14" eb="16">
      <t>カイハツ</t>
    </rPh>
    <rPh sb="16" eb="18">
      <t>ジギョウ</t>
    </rPh>
    <phoneticPr fontId="2"/>
  </si>
  <si>
    <t>放課後児童健全育成事業</t>
    <phoneticPr fontId="2"/>
  </si>
  <si>
    <t>子育て短期支援事業</t>
    <phoneticPr fontId="2"/>
  </si>
  <si>
    <t>地域子育て支援拠点事業</t>
  </si>
  <si>
    <t>事業名</t>
    <rPh sb="0" eb="2">
      <t>ジギョウ</t>
    </rPh>
    <rPh sb="2" eb="3">
      <t>メイ</t>
    </rPh>
    <phoneticPr fontId="2"/>
  </si>
  <si>
    <t>実施の有無</t>
    <rPh sb="0" eb="2">
      <t>ジッシ</t>
    </rPh>
    <rPh sb="3" eb="5">
      <t>ウム</t>
    </rPh>
    <phoneticPr fontId="2"/>
  </si>
  <si>
    <t>職 員 数</t>
    <rPh sb="0" eb="1">
      <t>ショク</t>
    </rPh>
    <rPh sb="2" eb="3">
      <t>イン</t>
    </rPh>
    <rPh sb="4" eb="5">
      <t>スウ</t>
    </rPh>
    <phoneticPr fontId="2"/>
  </si>
  <si>
    <t>全体分・１号子ども分</t>
    <rPh sb="0" eb="2">
      <t>ゼンタイ</t>
    </rPh>
    <rPh sb="2" eb="3">
      <t>ブン</t>
    </rPh>
    <rPh sb="5" eb="6">
      <t>ゴウ</t>
    </rPh>
    <rPh sb="6" eb="7">
      <t>コ</t>
    </rPh>
    <rPh sb="9" eb="10">
      <t>ブン</t>
    </rPh>
    <phoneticPr fontId="2"/>
  </si>
  <si>
    <t>全体分</t>
    <rPh sb="0" eb="2">
      <t>ゼンタイ</t>
    </rPh>
    <rPh sb="2" eb="3">
      <t>ブン</t>
    </rPh>
    <phoneticPr fontId="2"/>
  </si>
  <si>
    <t>施設長等の兼務等の有無</t>
    <rPh sb="0" eb="3">
      <t>シセツチョウ</t>
    </rPh>
    <rPh sb="3" eb="4">
      <t>ナド</t>
    </rPh>
    <rPh sb="5" eb="7">
      <t>ケンム</t>
    </rPh>
    <rPh sb="7" eb="8">
      <t>ナド</t>
    </rPh>
    <rPh sb="9" eb="11">
      <t>ウム</t>
    </rPh>
    <phoneticPr fontId="2"/>
  </si>
  <si>
    <t>備考欄</t>
    <rPh sb="0" eb="3">
      <t>ビコウラン</t>
    </rPh>
    <phoneticPr fontId="2"/>
  </si>
  <si>
    <t>加算「有」の場合は年齢別職員配置基準に反映</t>
    <rPh sb="0" eb="2">
      <t>カサン</t>
    </rPh>
    <rPh sb="3" eb="4">
      <t>ア</t>
    </rPh>
    <rPh sb="6" eb="8">
      <t>バアイ</t>
    </rPh>
    <rPh sb="9" eb="12">
      <t>ネンレイベツ</t>
    </rPh>
    <rPh sb="12" eb="14">
      <t>ショクイン</t>
    </rPh>
    <rPh sb="14" eb="16">
      <t>ハイチ</t>
    </rPh>
    <rPh sb="16" eb="18">
      <t>キジュン</t>
    </rPh>
    <rPh sb="19" eb="21">
      <t>ハンエイ</t>
    </rPh>
    <phoneticPr fontId="2"/>
  </si>
  <si>
    <t>適用施設か（１号子ども及び２号子どもに係る利用定員が36人以上300人以下）</t>
    <rPh sb="0" eb="2">
      <t>テキヨウ</t>
    </rPh>
    <rPh sb="2" eb="4">
      <t>シセツ</t>
    </rPh>
    <rPh sb="7" eb="8">
      <t>ゴウ</t>
    </rPh>
    <rPh sb="8" eb="9">
      <t>コ</t>
    </rPh>
    <rPh sb="11" eb="12">
      <t>オヨ</t>
    </rPh>
    <rPh sb="14" eb="15">
      <t>ゴウ</t>
    </rPh>
    <rPh sb="15" eb="16">
      <t>コ</t>
    </rPh>
    <rPh sb="19" eb="20">
      <t>カカ</t>
    </rPh>
    <rPh sb="21" eb="23">
      <t>リヨウ</t>
    </rPh>
    <rPh sb="23" eb="25">
      <t>テイイン</t>
    </rPh>
    <rPh sb="28" eb="31">
      <t>ニンイジョウ</t>
    </rPh>
    <rPh sb="34" eb="37">
      <t>ニンイカ</t>
    </rPh>
    <phoneticPr fontId="2"/>
  </si>
  <si>
    <t>全ての学級に専任の学級担任を配置しているか</t>
    <rPh sb="0" eb="1">
      <t>スベ</t>
    </rPh>
    <rPh sb="3" eb="5">
      <t>ガッキュウ</t>
    </rPh>
    <rPh sb="6" eb="8">
      <t>センニン</t>
    </rPh>
    <rPh sb="9" eb="11">
      <t>ガッキュウ</t>
    </rPh>
    <rPh sb="11" eb="13">
      <t>タンニン</t>
    </rPh>
    <rPh sb="14" eb="16">
      <t>ハイチ</t>
    </rPh>
    <phoneticPr fontId="2"/>
  </si>
  <si>
    <t>その他（　　　　　　　　　　　　　　　　　　　　　）</t>
    <rPh sb="2" eb="3">
      <t>タ</t>
    </rPh>
    <phoneticPr fontId="2"/>
  </si>
  <si>
    <t>基準定数</t>
    <rPh sb="0" eb="2">
      <t>キジュン</t>
    </rPh>
    <rPh sb="2" eb="4">
      <t>テイスウ</t>
    </rPh>
    <phoneticPr fontId="2"/>
  </si>
  <si>
    <t>職員配置基準を満たしているか
（２名を下ってはならない）</t>
    <rPh sb="0" eb="2">
      <t>ショクイン</t>
    </rPh>
    <rPh sb="2" eb="4">
      <t>ハイチ</t>
    </rPh>
    <rPh sb="4" eb="6">
      <t>キジュン</t>
    </rPh>
    <rPh sb="7" eb="8">
      <t>ミ</t>
    </rPh>
    <rPh sb="17" eb="18">
      <t>メイ</t>
    </rPh>
    <rPh sb="19" eb="20">
      <t>クダ</t>
    </rPh>
    <phoneticPr fontId="2"/>
  </si>
  <si>
    <t>2号・
3号子ども分</t>
    <rPh sb="1" eb="2">
      <t>ゴウ</t>
    </rPh>
    <rPh sb="5" eb="6">
      <t>ゴウ</t>
    </rPh>
    <rPh sb="6" eb="7">
      <t>コ</t>
    </rPh>
    <rPh sb="9" eb="10">
      <t>ブン</t>
    </rPh>
    <phoneticPr fontId="2"/>
  </si>
  <si>
    <t>主幹教諭を補助する者が配置されているか（非常勤職員可、資格の有無不問）</t>
    <rPh sb="0" eb="2">
      <t>シュカン</t>
    </rPh>
    <rPh sb="2" eb="4">
      <t>キョウユ</t>
    </rPh>
    <rPh sb="5" eb="7">
      <t>ホジョ</t>
    </rPh>
    <rPh sb="9" eb="10">
      <t>モノ</t>
    </rPh>
    <rPh sb="11" eb="13">
      <t>ハイチ</t>
    </rPh>
    <rPh sb="20" eb="23">
      <t>ヒジョウキン</t>
    </rPh>
    <rPh sb="23" eb="25">
      <t>ショクイン</t>
    </rPh>
    <rPh sb="25" eb="26">
      <t>カ</t>
    </rPh>
    <rPh sb="27" eb="29">
      <t>シカク</t>
    </rPh>
    <rPh sb="30" eb="32">
      <t>ウム</t>
    </rPh>
    <rPh sb="32" eb="34">
      <t>フモン</t>
    </rPh>
    <phoneticPr fontId="2"/>
  </si>
  <si>
    <t>対象子どもを受け入れているか（市町村が認める者）</t>
    <rPh sb="0" eb="2">
      <t>タイショウ</t>
    </rPh>
    <rPh sb="2" eb="3">
      <t>コ</t>
    </rPh>
    <rPh sb="6" eb="7">
      <t>ウ</t>
    </rPh>
    <rPh sb="8" eb="9">
      <t>イ</t>
    </rPh>
    <rPh sb="15" eb="18">
      <t>シチョウソン</t>
    </rPh>
    <rPh sb="19" eb="20">
      <t>ミト</t>
    </rPh>
    <rPh sb="22" eb="23">
      <t>モノ</t>
    </rPh>
    <phoneticPr fontId="2"/>
  </si>
  <si>
    <t>２号・３号子ども分</t>
    <rPh sb="1" eb="2">
      <t>ゴウ</t>
    </rPh>
    <rPh sb="4" eb="5">
      <t>ゴウ</t>
    </rPh>
    <rPh sb="5" eb="6">
      <t>コ</t>
    </rPh>
    <rPh sb="8" eb="9">
      <t>ブン</t>
    </rPh>
    <phoneticPr fontId="2"/>
  </si>
  <si>
    <t>所在市町村名</t>
    <rPh sb="0" eb="2">
      <t>ショザイ</t>
    </rPh>
    <rPh sb="2" eb="6">
      <t>シチョウソンメイ</t>
    </rPh>
    <phoneticPr fontId="2"/>
  </si>
  <si>
    <t>（１）所有形態　　</t>
    <rPh sb="3" eb="5">
      <t>ショユウ</t>
    </rPh>
    <rPh sb="5" eb="7">
      <t>ケイタイ</t>
    </rPh>
    <phoneticPr fontId="2"/>
  </si>
  <si>
    <t>（期間　　　　年間）</t>
    <rPh sb="1" eb="3">
      <t>キカン</t>
    </rPh>
    <rPh sb="7" eb="9">
      <t>ネンカン</t>
    </rPh>
    <phoneticPr fontId="2"/>
  </si>
  <si>
    <t>（１）所有形態</t>
    <rPh sb="3" eb="5">
      <t>ショユウ</t>
    </rPh>
    <rPh sb="5" eb="7">
      <t>ケイタイ</t>
    </rPh>
    <phoneticPr fontId="2"/>
  </si>
  <si>
    <t>　□屋内階段　　　　　　　□屋外階段</t>
    <rPh sb="2" eb="4">
      <t>オクナイ</t>
    </rPh>
    <rPh sb="4" eb="6">
      <t>カイダン</t>
    </rPh>
    <rPh sb="14" eb="16">
      <t>オクガイ</t>
    </rPh>
    <rPh sb="16" eb="18">
      <t>カイダン</t>
    </rPh>
    <phoneticPr fontId="2"/>
  </si>
  <si>
    <t>□建築基準法に適合する屋内階段　□バルコニー　□屋外傾斜路等　□屋外階段</t>
    <rPh sb="1" eb="3">
      <t>ケンチク</t>
    </rPh>
    <rPh sb="3" eb="6">
      <t>キジュンホウ</t>
    </rPh>
    <rPh sb="7" eb="9">
      <t>テキゴウ</t>
    </rPh>
    <rPh sb="11" eb="13">
      <t>オクナイ</t>
    </rPh>
    <rPh sb="13" eb="15">
      <t>カイダン</t>
    </rPh>
    <rPh sb="24" eb="26">
      <t>オクガイ</t>
    </rPh>
    <rPh sb="26" eb="28">
      <t>ケイシャ</t>
    </rPh>
    <rPh sb="28" eb="29">
      <t>ロ</t>
    </rPh>
    <rPh sb="29" eb="30">
      <t>ナド</t>
    </rPh>
    <rPh sb="32" eb="34">
      <t>オクガイ</t>
    </rPh>
    <rPh sb="34" eb="36">
      <t>カイダン</t>
    </rPh>
    <phoneticPr fontId="2"/>
  </si>
  <si>
    <t>（移行前
の認可）</t>
    <rPh sb="1" eb="3">
      <t>イコウ</t>
    </rPh>
    <rPh sb="3" eb="4">
      <t>マエ</t>
    </rPh>
    <rPh sb="6" eb="8">
      <t>ニンカ</t>
    </rPh>
    <phoneticPr fontId="2"/>
  </si>
  <si>
    <t>（１）利用定員</t>
    <rPh sb="3" eb="5">
      <t>リヨウ</t>
    </rPh>
    <rPh sb="5" eb="7">
      <t>テイイン</t>
    </rPh>
    <phoneticPr fontId="2"/>
  </si>
  <si>
    <t>１　利用定員、実員等の状況</t>
    <rPh sb="2" eb="4">
      <t>リヨウ</t>
    </rPh>
    <rPh sb="4" eb="6">
      <t>テイイン</t>
    </rPh>
    <rPh sb="7" eb="9">
      <t>ジツイン</t>
    </rPh>
    <rPh sb="9" eb="10">
      <t>ナド</t>
    </rPh>
    <rPh sb="11" eb="13">
      <t>ジョウキョウ</t>
    </rPh>
    <phoneticPr fontId="2"/>
  </si>
  <si>
    <t>延長保育</t>
    <rPh sb="0" eb="2">
      <t>エンチョウ</t>
    </rPh>
    <rPh sb="2" eb="4">
      <t>ホイク</t>
    </rPh>
    <phoneticPr fontId="2"/>
  </si>
  <si>
    <t>（２）実員</t>
    <rPh sb="3" eb="5">
      <t>ジツイン</t>
    </rPh>
    <phoneticPr fontId="2"/>
  </si>
  <si>
    <t>　基準日</t>
    <rPh sb="1" eb="4">
      <t>キジュンビ</t>
    </rPh>
    <phoneticPr fontId="2"/>
  </si>
  <si>
    <t>1歳未満</t>
    <rPh sb="1" eb="2">
      <t>サイ</t>
    </rPh>
    <rPh sb="2" eb="4">
      <t>ミマン</t>
    </rPh>
    <phoneticPr fontId="2"/>
  </si>
  <si>
    <t>満1歳児</t>
    <rPh sb="0" eb="1">
      <t>マン</t>
    </rPh>
    <rPh sb="2" eb="4">
      <t>サイジ</t>
    </rPh>
    <phoneticPr fontId="2"/>
  </si>
  <si>
    <r>
      <t xml:space="preserve">５歳児
</t>
    </r>
    <r>
      <rPr>
        <sz val="5"/>
        <rFont val="ＭＳ Ｐゴシック"/>
        <family val="3"/>
        <charset val="128"/>
      </rPr>
      <t>※6歳の誕生日を迎えた園児含</t>
    </r>
    <rPh sb="1" eb="3">
      <t>サイジ</t>
    </rPh>
    <rPh sb="6" eb="7">
      <t>サイ</t>
    </rPh>
    <rPh sb="8" eb="11">
      <t>タンジョウビ</t>
    </rPh>
    <rPh sb="12" eb="13">
      <t>ムカ</t>
    </rPh>
    <rPh sb="15" eb="17">
      <t>エンジ</t>
    </rPh>
    <rPh sb="17" eb="18">
      <t>フク</t>
    </rPh>
    <phoneticPr fontId="2"/>
  </si>
  <si>
    <t>通常保育</t>
    <rPh sb="0" eb="2">
      <t>ツウジョウ</t>
    </rPh>
    <rPh sb="2" eb="4">
      <t>ホイク</t>
    </rPh>
    <phoneticPr fontId="2"/>
  </si>
  <si>
    <t>一時預かり（幼稚園型）</t>
    <rPh sb="0" eb="2">
      <t>イチジ</t>
    </rPh>
    <rPh sb="2" eb="3">
      <t>アズ</t>
    </rPh>
    <rPh sb="6" eb="9">
      <t>ヨウチエン</t>
    </rPh>
    <rPh sb="9" eb="10">
      <t>ガタ</t>
    </rPh>
    <phoneticPr fontId="2"/>
  </si>
  <si>
    <t>開園時間</t>
    <rPh sb="0" eb="2">
      <t>カイエン</t>
    </rPh>
    <rPh sb="2" eb="4">
      <t>ジカン</t>
    </rPh>
    <phoneticPr fontId="2"/>
  </si>
  <si>
    <t>閉園時間</t>
    <rPh sb="0" eb="2">
      <t>ヘイエン</t>
    </rPh>
    <rPh sb="2" eb="4">
      <t>ジカン</t>
    </rPh>
    <phoneticPr fontId="2"/>
  </si>
  <si>
    <t>開始時間</t>
    <rPh sb="0" eb="2">
      <t>カイシ</t>
    </rPh>
    <rPh sb="2" eb="4">
      <t>ジカン</t>
    </rPh>
    <phoneticPr fontId="2"/>
  </si>
  <si>
    <t>終了時間</t>
    <rPh sb="0" eb="2">
      <t>シュウリョウ</t>
    </rPh>
    <rPh sb="2" eb="4">
      <t>ジカン</t>
    </rPh>
    <phoneticPr fontId="2"/>
  </si>
  <si>
    <t>種別</t>
    <rPh sb="0" eb="2">
      <t>シュベツ</t>
    </rPh>
    <phoneticPr fontId="2"/>
  </si>
  <si>
    <t>実施時間等</t>
    <rPh sb="0" eb="2">
      <t>ジッシ</t>
    </rPh>
    <rPh sb="2" eb="4">
      <t>ジカン</t>
    </rPh>
    <rPh sb="4" eb="5">
      <t>ナド</t>
    </rPh>
    <phoneticPr fontId="2"/>
  </si>
  <si>
    <t>備考（実施曜日等を記載）</t>
    <rPh sb="0" eb="2">
      <t>ビコウ</t>
    </rPh>
    <rPh sb="3" eb="5">
      <t>ジッシ</t>
    </rPh>
    <rPh sb="5" eb="7">
      <t>ヨウビ</t>
    </rPh>
    <rPh sb="7" eb="8">
      <t>ナド</t>
    </rPh>
    <rPh sb="9" eb="11">
      <t>キサイ</t>
    </rPh>
    <phoneticPr fontId="2"/>
  </si>
  <si>
    <t>その部屋で保育する乳幼児数（人）　※基準日現在の満年齢で入力</t>
    <rPh sb="2" eb="4">
      <t>ヘヤ</t>
    </rPh>
    <rPh sb="5" eb="7">
      <t>ホイク</t>
    </rPh>
    <rPh sb="9" eb="12">
      <t>ニュウヨウジ</t>
    </rPh>
    <rPh sb="12" eb="13">
      <t>スウ</t>
    </rPh>
    <rPh sb="14" eb="15">
      <t>ニン</t>
    </rPh>
    <rPh sb="18" eb="21">
      <t>キジュンビ</t>
    </rPh>
    <rPh sb="21" eb="23">
      <t>ゲンザイ</t>
    </rPh>
    <rPh sb="24" eb="27">
      <t>マンネンレイ</t>
    </rPh>
    <rPh sb="28" eb="30">
      <t>ニュウリョク</t>
    </rPh>
    <phoneticPr fontId="2"/>
  </si>
  <si>
    <t>保育室の面積の状況</t>
    <rPh sb="0" eb="3">
      <t>ホイクシツ</t>
    </rPh>
    <rPh sb="4" eb="6">
      <t>メンセキ</t>
    </rPh>
    <rPh sb="7" eb="9">
      <t>ジョウキョウ</t>
    </rPh>
    <phoneticPr fontId="2"/>
  </si>
  <si>
    <t>様式１</t>
    <rPh sb="0" eb="2">
      <t>ヨウシキ</t>
    </rPh>
    <phoneticPr fontId="2"/>
  </si>
  <si>
    <t>療育支援に積極的に取り組んでいるか</t>
    <rPh sb="0" eb="2">
      <t>リョウイク</t>
    </rPh>
    <rPh sb="2" eb="4">
      <t>シエン</t>
    </rPh>
    <rPh sb="5" eb="8">
      <t>セッキョクテキ</t>
    </rPh>
    <rPh sb="9" eb="10">
      <t>ト</t>
    </rPh>
    <rPh sb="11" eb="12">
      <t>ク</t>
    </rPh>
    <phoneticPr fontId="2"/>
  </si>
  <si>
    <t>休日保育加算について、子どもの数に応じた職員配置が必要になることから、適合調書上の基準定数は示さないこととするが、各施設においては加算認定を受けるに当たり、職員勤務体制を整備しておくこと。</t>
    <rPh sb="0" eb="2">
      <t>キュウジツ</t>
    </rPh>
    <rPh sb="2" eb="4">
      <t>ホイク</t>
    </rPh>
    <rPh sb="4" eb="6">
      <t>カサン</t>
    </rPh>
    <rPh sb="11" eb="12">
      <t>コ</t>
    </rPh>
    <rPh sb="15" eb="16">
      <t>カズ</t>
    </rPh>
    <rPh sb="17" eb="18">
      <t>オウ</t>
    </rPh>
    <rPh sb="20" eb="22">
      <t>ショクイン</t>
    </rPh>
    <rPh sb="22" eb="24">
      <t>ハイチ</t>
    </rPh>
    <rPh sb="25" eb="27">
      <t>ヒツヨウ</t>
    </rPh>
    <rPh sb="35" eb="37">
      <t>テキゴウ</t>
    </rPh>
    <rPh sb="37" eb="39">
      <t>チョウショ</t>
    </rPh>
    <rPh sb="39" eb="40">
      <t>ジョウ</t>
    </rPh>
    <rPh sb="41" eb="43">
      <t>キジュン</t>
    </rPh>
    <rPh sb="43" eb="45">
      <t>テイスウ</t>
    </rPh>
    <rPh sb="46" eb="47">
      <t>シメ</t>
    </rPh>
    <rPh sb="57" eb="60">
      <t>カクシセツ</t>
    </rPh>
    <rPh sb="65" eb="67">
      <t>カサン</t>
    </rPh>
    <rPh sb="67" eb="69">
      <t>ニンテイ</t>
    </rPh>
    <rPh sb="70" eb="71">
      <t>ウ</t>
    </rPh>
    <rPh sb="74" eb="75">
      <t>ア</t>
    </rPh>
    <rPh sb="78" eb="80">
      <t>ショクイン</t>
    </rPh>
    <rPh sb="80" eb="82">
      <t>キンム</t>
    </rPh>
    <rPh sb="82" eb="84">
      <t>タイセイ</t>
    </rPh>
    <rPh sb="85" eb="87">
      <t>セイビ</t>
    </rPh>
    <phoneticPr fontId="2"/>
  </si>
  <si>
    <r>
      <t xml:space="preserve">教育補助者とは、幼稚園教諭の免許状を有するが教諭等の発令を受けていない教育補助者をいう。
</t>
    </r>
    <r>
      <rPr>
        <u/>
        <sz val="11"/>
        <rFont val="ＭＳ Ｐゴシック"/>
        <family val="3"/>
        <charset val="128"/>
      </rPr>
      <t>左記の実員欄には「教育補助者」を保育に従事させる場合に入力してください。</t>
    </r>
    <rPh sb="0" eb="2">
      <t>キョウイク</t>
    </rPh>
    <rPh sb="2" eb="5">
      <t>ホジョシャ</t>
    </rPh>
    <rPh sb="8" eb="11">
      <t>ヨウチエン</t>
    </rPh>
    <rPh sb="11" eb="13">
      <t>キョウユ</t>
    </rPh>
    <rPh sb="14" eb="17">
      <t>メンキョジョウ</t>
    </rPh>
    <rPh sb="18" eb="19">
      <t>ユウ</t>
    </rPh>
    <rPh sb="22" eb="24">
      <t>キョウユ</t>
    </rPh>
    <rPh sb="24" eb="25">
      <t>ナド</t>
    </rPh>
    <rPh sb="26" eb="28">
      <t>ハツレイ</t>
    </rPh>
    <rPh sb="29" eb="30">
      <t>ウ</t>
    </rPh>
    <rPh sb="35" eb="37">
      <t>キョウイク</t>
    </rPh>
    <rPh sb="37" eb="40">
      <t>ホジョシャ</t>
    </rPh>
    <rPh sb="46" eb="47">
      <t>ヒダリ</t>
    </rPh>
    <rPh sb="47" eb="48">
      <t>キ</t>
    </rPh>
    <rPh sb="49" eb="51">
      <t>ジツイン</t>
    </rPh>
    <rPh sb="51" eb="52">
      <t>ラン</t>
    </rPh>
    <rPh sb="55" eb="57">
      <t>キョウイク</t>
    </rPh>
    <rPh sb="57" eb="59">
      <t>ホジョ</t>
    </rPh>
    <rPh sb="59" eb="60">
      <t>シャ</t>
    </rPh>
    <rPh sb="62" eb="64">
      <t>ホイク</t>
    </rPh>
    <rPh sb="65" eb="67">
      <t>ジュウジ</t>
    </rPh>
    <rPh sb="70" eb="72">
      <t>バアイ</t>
    </rPh>
    <rPh sb="73" eb="75">
      <t>ニュウリョク</t>
    </rPh>
    <phoneticPr fontId="2"/>
  </si>
  <si>
    <t>（A)－（B）</t>
    <phoneticPr fontId="2"/>
  </si>
  <si>
    <t>-</t>
    <phoneticPr fontId="2"/>
  </si>
  <si>
    <t>専任／兼任の別（プルダウンより選択）</t>
    <rPh sb="0" eb="2">
      <t>センニン</t>
    </rPh>
    <rPh sb="3" eb="5">
      <t>ケンニン</t>
    </rPh>
    <rPh sb="6" eb="7">
      <t>ベツ</t>
    </rPh>
    <rPh sb="15" eb="17">
      <t>センタク</t>
    </rPh>
    <phoneticPr fontId="2"/>
  </si>
  <si>
    <t>常勤換算分</t>
    <rPh sb="0" eb="2">
      <t>ジョウキン</t>
    </rPh>
    <rPh sb="2" eb="4">
      <t>カンザン</t>
    </rPh>
    <rPh sb="4" eb="5">
      <t>ブン</t>
    </rPh>
    <phoneticPr fontId="2"/>
  </si>
  <si>
    <t>-</t>
    <phoneticPr fontId="2"/>
  </si>
  <si>
    <t>非常勤職員分</t>
    <rPh sb="0" eb="3">
      <t>ヒジョウキン</t>
    </rPh>
    <rPh sb="3" eb="5">
      <t>ショクイン</t>
    </rPh>
    <rPh sb="5" eb="6">
      <t>ブン</t>
    </rPh>
    <phoneticPr fontId="2"/>
  </si>
  <si>
    <t>専従担当者数</t>
    <rPh sb="0" eb="2">
      <t>センジュウ</t>
    </rPh>
    <rPh sb="2" eb="5">
      <t>タントウシャ</t>
    </rPh>
    <rPh sb="5" eb="6">
      <t>スウ</t>
    </rPh>
    <phoneticPr fontId="2"/>
  </si>
  <si>
    <t>【　事業専従職員　】</t>
    <rPh sb="2" eb="4">
      <t>ジギョウ</t>
    </rPh>
    <rPh sb="4" eb="6">
      <t>センジュウ</t>
    </rPh>
    <rPh sb="6" eb="8">
      <t>ショクイン</t>
    </rPh>
    <phoneticPr fontId="2"/>
  </si>
  <si>
    <t>担当者氏名　※複数いる場合は全員分記入すること</t>
    <rPh sb="0" eb="3">
      <t>タントウシャ</t>
    </rPh>
    <rPh sb="3" eb="5">
      <t>シメイ</t>
    </rPh>
    <rPh sb="7" eb="9">
      <t>フクスウ</t>
    </rPh>
    <rPh sb="11" eb="13">
      <t>バアイ</t>
    </rPh>
    <rPh sb="14" eb="16">
      <t>ゼンイン</t>
    </rPh>
    <rPh sb="16" eb="17">
      <t>ブン</t>
    </rPh>
    <rPh sb="17" eb="19">
      <t>キニュウ</t>
    </rPh>
    <phoneticPr fontId="2"/>
  </si>
  <si>
    <t>その他
基本分</t>
    <rPh sb="2" eb="3">
      <t>タ</t>
    </rPh>
    <rPh sb="4" eb="7">
      <t>キホンブン</t>
    </rPh>
    <phoneticPr fontId="2"/>
  </si>
  <si>
    <r>
      <rPr>
        <sz val="8"/>
        <rFont val="ＭＳ Ｐゴシック"/>
        <family val="3"/>
        <charset val="128"/>
      </rPr>
      <t>定員40人以下　1人
定員41人～150人　2人
定員151人以上　3人</t>
    </r>
    <r>
      <rPr>
        <sz val="9"/>
        <rFont val="ＭＳ Ｐゴシック"/>
        <family val="3"/>
        <charset val="128"/>
      </rPr>
      <t xml:space="preserve">
　</t>
    </r>
    <r>
      <rPr>
        <u/>
        <sz val="8"/>
        <rFont val="ＭＳ Ｐゴシック"/>
        <family val="3"/>
        <charset val="128"/>
      </rPr>
      <t>（調理員3人の場合は1名は非常勤可→常勤換算後2人を越えた配置であれば可）</t>
    </r>
    <rPh sb="0" eb="2">
      <t>テイイン</t>
    </rPh>
    <rPh sb="4" eb="5">
      <t>ニン</t>
    </rPh>
    <rPh sb="5" eb="7">
      <t>イカ</t>
    </rPh>
    <rPh sb="9" eb="10">
      <t>ニン</t>
    </rPh>
    <rPh sb="11" eb="13">
      <t>テイイン</t>
    </rPh>
    <rPh sb="15" eb="16">
      <t>ニン</t>
    </rPh>
    <rPh sb="20" eb="21">
      <t>ニン</t>
    </rPh>
    <rPh sb="23" eb="24">
      <t>ニン</t>
    </rPh>
    <rPh sb="25" eb="27">
      <t>テイイン</t>
    </rPh>
    <rPh sb="30" eb="31">
      <t>ニン</t>
    </rPh>
    <rPh sb="31" eb="33">
      <t>イジョウ</t>
    </rPh>
    <rPh sb="35" eb="36">
      <t>ニン</t>
    </rPh>
    <rPh sb="39" eb="42">
      <t>チョウリイン</t>
    </rPh>
    <rPh sb="43" eb="44">
      <t>ニン</t>
    </rPh>
    <rPh sb="45" eb="47">
      <t>バアイ</t>
    </rPh>
    <rPh sb="49" eb="50">
      <t>メイ</t>
    </rPh>
    <rPh sb="51" eb="54">
      <t>ヒジョウキン</t>
    </rPh>
    <rPh sb="54" eb="55">
      <t>カ</t>
    </rPh>
    <rPh sb="56" eb="58">
      <t>ジョウキン</t>
    </rPh>
    <rPh sb="58" eb="60">
      <t>カンザン</t>
    </rPh>
    <rPh sb="60" eb="61">
      <t>ゴ</t>
    </rPh>
    <rPh sb="62" eb="63">
      <t>ニン</t>
    </rPh>
    <rPh sb="64" eb="65">
      <t>コ</t>
    </rPh>
    <rPh sb="67" eb="69">
      <t>ハイチ</t>
    </rPh>
    <rPh sb="73" eb="74">
      <t>カ</t>
    </rPh>
    <phoneticPr fontId="2"/>
  </si>
  <si>
    <t>計　　</t>
    <rPh sb="0" eb="1">
      <t>ケイ</t>
    </rPh>
    <phoneticPr fontId="2"/>
  </si>
  <si>
    <t>【　認定こども園の長　】</t>
    <rPh sb="2" eb="4">
      <t>ニンテイ</t>
    </rPh>
    <rPh sb="7" eb="8">
      <t>エン</t>
    </rPh>
    <rPh sb="9" eb="10">
      <t>チョウ</t>
    </rPh>
    <phoneticPr fontId="2"/>
  </si>
  <si>
    <t>保有している資格・免許</t>
    <rPh sb="0" eb="2">
      <t>ホユウ</t>
    </rPh>
    <rPh sb="6" eb="8">
      <t>シカク</t>
    </rPh>
    <rPh sb="9" eb="11">
      <t>メンキョ</t>
    </rPh>
    <phoneticPr fontId="2"/>
  </si>
  <si>
    <t>幼稚園教諭免許</t>
    <rPh sb="0" eb="3">
      <t>ヨウチエン</t>
    </rPh>
    <rPh sb="3" eb="5">
      <t>キョウユ</t>
    </rPh>
    <rPh sb="5" eb="7">
      <t>メンキョ</t>
    </rPh>
    <phoneticPr fontId="2"/>
  </si>
  <si>
    <t>幼稚園の園長であるか</t>
    <rPh sb="0" eb="3">
      <t>ヨウチエン</t>
    </rPh>
    <rPh sb="4" eb="6">
      <t>エンチョウ</t>
    </rPh>
    <phoneticPr fontId="2"/>
  </si>
  <si>
    <t>保育所等（認可外保育施設含）の園長であるか</t>
    <rPh sb="0" eb="3">
      <t>ホイクショ</t>
    </rPh>
    <rPh sb="3" eb="4">
      <t>ナド</t>
    </rPh>
    <rPh sb="5" eb="8">
      <t>ニンカガイ</t>
    </rPh>
    <rPh sb="8" eb="10">
      <t>ホイク</t>
    </rPh>
    <rPh sb="10" eb="12">
      <t>シセツ</t>
    </rPh>
    <rPh sb="12" eb="13">
      <t>フク</t>
    </rPh>
    <rPh sb="15" eb="17">
      <t>エンチョウ</t>
    </rPh>
    <phoneticPr fontId="2"/>
  </si>
  <si>
    <t>給付上２名の配置が必要　【認定上は記載無し】</t>
    <rPh sb="0" eb="3">
      <t>キュウフジョウ</t>
    </rPh>
    <rPh sb="4" eb="5">
      <t>メイ</t>
    </rPh>
    <rPh sb="6" eb="8">
      <t>ハイチ</t>
    </rPh>
    <rPh sb="9" eb="11">
      <t>ヒツヨウ</t>
    </rPh>
    <rPh sb="13" eb="15">
      <t>ニンテイ</t>
    </rPh>
    <rPh sb="15" eb="16">
      <t>ジョウ</t>
    </rPh>
    <rPh sb="17" eb="19">
      <t>キサイ</t>
    </rPh>
    <rPh sb="19" eb="20">
      <t>ナ</t>
    </rPh>
    <phoneticPr fontId="2"/>
  </si>
  <si>
    <t>副園長　・
　　教頭加算</t>
    <rPh sb="0" eb="3">
      <t>フクエンチョウ</t>
    </rPh>
    <rPh sb="8" eb="10">
      <t>キョウトウ</t>
    </rPh>
    <rPh sb="10" eb="12">
      <t>カサン</t>
    </rPh>
    <phoneticPr fontId="2"/>
  </si>
  <si>
    <t>＜既存施設が幼稚園型、地方裁量型の認定を受ける場合の特例＞</t>
    <rPh sb="1" eb="3">
      <t>キゾン</t>
    </rPh>
    <rPh sb="3" eb="5">
      <t>シセツ</t>
    </rPh>
    <rPh sb="6" eb="9">
      <t>ヨウチエン</t>
    </rPh>
    <rPh sb="9" eb="10">
      <t>ガタ</t>
    </rPh>
    <rPh sb="11" eb="13">
      <t>チホウ</t>
    </rPh>
    <rPh sb="13" eb="15">
      <t>サイリョウ</t>
    </rPh>
    <rPh sb="15" eb="16">
      <t>ガタ</t>
    </rPh>
    <rPh sb="17" eb="19">
      <t>ニンテイ</t>
    </rPh>
    <rPh sb="20" eb="21">
      <t>ウ</t>
    </rPh>
    <rPh sb="23" eb="25">
      <t>バアイ</t>
    </rPh>
    <rPh sb="26" eb="28">
      <t>トクレイ</t>
    </rPh>
    <phoneticPr fontId="2"/>
  </si>
  <si>
    <t>３歳以上児の保育室又は遊戯室の面積について、１人につき１．９８㎡以上を満たさずとも下記基準を満たせばよい</t>
    <rPh sb="1" eb="2">
      <t>サイ</t>
    </rPh>
    <rPh sb="2" eb="4">
      <t>イジョウ</t>
    </rPh>
    <rPh sb="4" eb="5">
      <t>ジ</t>
    </rPh>
    <rPh sb="6" eb="9">
      <t>ホイクシツ</t>
    </rPh>
    <rPh sb="9" eb="10">
      <t>マタ</t>
    </rPh>
    <rPh sb="11" eb="14">
      <t>ユウギシツ</t>
    </rPh>
    <rPh sb="15" eb="17">
      <t>メンセキ</t>
    </rPh>
    <rPh sb="23" eb="24">
      <t>ニン</t>
    </rPh>
    <rPh sb="32" eb="34">
      <t>イジョウ</t>
    </rPh>
    <rPh sb="35" eb="36">
      <t>ミ</t>
    </rPh>
    <rPh sb="41" eb="43">
      <t>カキ</t>
    </rPh>
    <rPh sb="43" eb="45">
      <t>キジュン</t>
    </rPh>
    <rPh sb="46" eb="47">
      <t>ミ</t>
    </rPh>
    <phoneticPr fontId="2"/>
  </si>
  <si>
    <r>
      <t xml:space="preserve">園舎面積
</t>
    </r>
    <r>
      <rPr>
        <sz val="9"/>
        <rFont val="ＭＳ Ｐゴシック"/>
        <family val="3"/>
        <charset val="128"/>
      </rPr>
      <t>（満３歳以上分）</t>
    </r>
    <rPh sb="0" eb="2">
      <t>エンシャ</t>
    </rPh>
    <rPh sb="2" eb="4">
      <t>メンセキ</t>
    </rPh>
    <rPh sb="6" eb="7">
      <t>マン</t>
    </rPh>
    <rPh sb="8" eb="9">
      <t>サイ</t>
    </rPh>
    <rPh sb="9" eb="11">
      <t>イジョウ</t>
    </rPh>
    <rPh sb="11" eb="12">
      <t>ブン</t>
    </rPh>
    <phoneticPr fontId="2"/>
  </si>
  <si>
    <t>学級数
（満３歳以上分）</t>
    <rPh sb="0" eb="3">
      <t>ガッキュウスウ</t>
    </rPh>
    <rPh sb="5" eb="6">
      <t>マン</t>
    </rPh>
    <rPh sb="7" eb="8">
      <t>サイ</t>
    </rPh>
    <rPh sb="8" eb="10">
      <t>イジョウ</t>
    </rPh>
    <rPh sb="10" eb="11">
      <t>ブン</t>
    </rPh>
    <phoneticPr fontId="2"/>
  </si>
  <si>
    <t>基準面積
（幼稚園基準）</t>
    <rPh sb="0" eb="2">
      <t>キジュン</t>
    </rPh>
    <rPh sb="2" eb="4">
      <t>メンセキ</t>
    </rPh>
    <rPh sb="6" eb="9">
      <t>ヨウチエン</t>
    </rPh>
    <rPh sb="9" eb="11">
      <t>キジュン</t>
    </rPh>
    <phoneticPr fontId="2"/>
  </si>
  <si>
    <t>適／否</t>
    <rPh sb="0" eb="1">
      <t>テキ</t>
    </rPh>
    <rPh sb="2" eb="3">
      <t>ヒ</t>
    </rPh>
    <phoneticPr fontId="2"/>
  </si>
  <si>
    <t>（3歳以上の園舎面積の算定）</t>
    <rPh sb="2" eb="3">
      <t>サイ</t>
    </rPh>
    <rPh sb="3" eb="5">
      <t>イジョウ</t>
    </rPh>
    <rPh sb="6" eb="8">
      <t>エンシャ</t>
    </rPh>
    <rPh sb="8" eb="10">
      <t>メンセキ</t>
    </rPh>
    <rPh sb="11" eb="13">
      <t>サンテイ</t>
    </rPh>
    <phoneticPr fontId="2"/>
  </si>
  <si>
    <t>面積Ⅰ
（全体）</t>
    <rPh sb="0" eb="2">
      <t>メンセキ</t>
    </rPh>
    <rPh sb="5" eb="7">
      <t>ゼンタイ</t>
    </rPh>
    <phoneticPr fontId="2"/>
  </si>
  <si>
    <t>３歳未満児の面積　Ⅱ</t>
    <rPh sb="1" eb="2">
      <t>サイ</t>
    </rPh>
    <rPh sb="2" eb="4">
      <t>ミマン</t>
    </rPh>
    <rPh sb="4" eb="5">
      <t>ジ</t>
    </rPh>
    <rPh sb="6" eb="8">
      <t>メンセキ</t>
    </rPh>
    <phoneticPr fontId="2"/>
  </si>
  <si>
    <t>２歳児
保育室又
は遊戯室</t>
    <rPh sb="1" eb="3">
      <t>サイジ</t>
    </rPh>
    <rPh sb="4" eb="7">
      <t>ホイクシツ</t>
    </rPh>
    <rPh sb="7" eb="8">
      <t>マタ</t>
    </rPh>
    <rPh sb="10" eb="13">
      <t>ユウギシツ</t>
    </rPh>
    <phoneticPr fontId="2"/>
  </si>
  <si>
    <t>乳児室</t>
    <rPh sb="0" eb="2">
      <t>ニュウジ</t>
    </rPh>
    <rPh sb="2" eb="3">
      <t>シツ</t>
    </rPh>
    <phoneticPr fontId="2"/>
  </si>
  <si>
    <t>ほふく室</t>
    <rPh sb="3" eb="4">
      <t>シツ</t>
    </rPh>
    <phoneticPr fontId="2"/>
  </si>
  <si>
    <t>その他施設
（調乳、沐浴）</t>
    <rPh sb="2" eb="3">
      <t>タ</t>
    </rPh>
    <rPh sb="3" eb="5">
      <t>シセツ</t>
    </rPh>
    <rPh sb="7" eb="9">
      <t>チョウニュウ</t>
    </rPh>
    <rPh sb="10" eb="12">
      <t>モクヨク</t>
    </rPh>
    <phoneticPr fontId="2"/>
  </si>
  <si>
    <t>（３）　園舎の面積</t>
    <rPh sb="4" eb="6">
      <t>エンシャ</t>
    </rPh>
    <rPh sb="7" eb="9">
      <t>メンセキ</t>
    </rPh>
    <phoneticPr fontId="2"/>
  </si>
  <si>
    <t>（満３歳未満の保育を行う場合にあっては、乳児室、ほふく室、２歳児保育室等、満３歳未満児に係る施設設備の面積を除く）</t>
    <rPh sb="1" eb="2">
      <t>マン</t>
    </rPh>
    <rPh sb="3" eb="4">
      <t>サイ</t>
    </rPh>
    <rPh sb="4" eb="6">
      <t>ミマン</t>
    </rPh>
    <rPh sb="7" eb="9">
      <t>ホイク</t>
    </rPh>
    <rPh sb="10" eb="11">
      <t>オコナ</t>
    </rPh>
    <rPh sb="12" eb="14">
      <t>バアイ</t>
    </rPh>
    <rPh sb="20" eb="22">
      <t>ニュウジ</t>
    </rPh>
    <rPh sb="22" eb="23">
      <t>シツ</t>
    </rPh>
    <rPh sb="27" eb="28">
      <t>シツ</t>
    </rPh>
    <rPh sb="30" eb="32">
      <t>サイジ</t>
    </rPh>
    <rPh sb="32" eb="34">
      <t>ホイク</t>
    </rPh>
    <rPh sb="34" eb="35">
      <t>シツ</t>
    </rPh>
    <rPh sb="35" eb="36">
      <t>ナド</t>
    </rPh>
    <rPh sb="37" eb="38">
      <t>マン</t>
    </rPh>
    <rPh sb="39" eb="40">
      <t>サイ</t>
    </rPh>
    <rPh sb="40" eb="42">
      <t>ミマン</t>
    </rPh>
    <rPh sb="42" eb="43">
      <t>ジ</t>
    </rPh>
    <rPh sb="44" eb="45">
      <t>カカ</t>
    </rPh>
    <rPh sb="46" eb="48">
      <t>シセツ</t>
    </rPh>
    <rPh sb="48" eb="50">
      <t>セツビ</t>
    </rPh>
    <rPh sb="51" eb="53">
      <t>メンセキ</t>
    </rPh>
    <rPh sb="54" eb="55">
      <t>ノゾ</t>
    </rPh>
    <phoneticPr fontId="2"/>
  </si>
  <si>
    <t>＜既存施設が保育所型、地方裁量型の認定を受ける場合の特例＞</t>
    <rPh sb="1" eb="3">
      <t>キゾン</t>
    </rPh>
    <rPh sb="3" eb="5">
      <t>シセツ</t>
    </rPh>
    <rPh sb="6" eb="9">
      <t>ホイクショ</t>
    </rPh>
    <rPh sb="9" eb="10">
      <t>ガタ</t>
    </rPh>
    <rPh sb="11" eb="13">
      <t>チホウ</t>
    </rPh>
    <rPh sb="13" eb="15">
      <t>サイリョウ</t>
    </rPh>
    <rPh sb="15" eb="16">
      <t>ガタ</t>
    </rPh>
    <rPh sb="17" eb="19">
      <t>ニンテイ</t>
    </rPh>
    <rPh sb="20" eb="21">
      <t>ウ</t>
    </rPh>
    <rPh sb="23" eb="25">
      <t>バアイ</t>
    </rPh>
    <rPh sb="26" eb="28">
      <t>トクレイ</t>
    </rPh>
    <phoneticPr fontId="2"/>
  </si>
  <si>
    <t>特例の基準</t>
    <rPh sb="0" eb="2">
      <t>トクレイ</t>
    </rPh>
    <rPh sb="3" eb="5">
      <t>キジュン</t>
    </rPh>
    <phoneticPr fontId="2"/>
  </si>
  <si>
    <t>２歳以上児の保育室又は遊戯室の面積は、1人につき1.98㎡以上であるか</t>
    <rPh sb="1" eb="2">
      <t>サイ</t>
    </rPh>
    <rPh sb="2" eb="5">
      <t>イジョウジ</t>
    </rPh>
    <rPh sb="6" eb="9">
      <t>ホイクシツ</t>
    </rPh>
    <rPh sb="9" eb="10">
      <t>マタ</t>
    </rPh>
    <rPh sb="11" eb="14">
      <t>ユウギシツ</t>
    </rPh>
    <rPh sb="15" eb="17">
      <t>メンセキ</t>
    </rPh>
    <rPh sb="20" eb="21">
      <t>ニン</t>
    </rPh>
    <rPh sb="29" eb="31">
      <t>イジョウ</t>
    </rPh>
    <phoneticPr fontId="2"/>
  </si>
  <si>
    <t>乳児室の面積は、1人につき1.65㎡以上であるか</t>
    <rPh sb="0" eb="2">
      <t>ニュウジ</t>
    </rPh>
    <rPh sb="2" eb="3">
      <t>シツ</t>
    </rPh>
    <rPh sb="4" eb="6">
      <t>メンセキ</t>
    </rPh>
    <rPh sb="9" eb="10">
      <t>ニン</t>
    </rPh>
    <rPh sb="18" eb="20">
      <t>イジョウ</t>
    </rPh>
    <phoneticPr fontId="2"/>
  </si>
  <si>
    <t>ほふく室の面積は、1人につき3.3㎡以上であるか</t>
    <rPh sb="3" eb="4">
      <t>シツ</t>
    </rPh>
    <rPh sb="5" eb="7">
      <t>メンセキ</t>
    </rPh>
    <rPh sb="10" eb="11">
      <t>ニン</t>
    </rPh>
    <rPh sb="18" eb="20">
      <t>イジョウ</t>
    </rPh>
    <phoneticPr fontId="2"/>
  </si>
  <si>
    <t>（４）　屋外遊戯場の面積</t>
    <rPh sb="4" eb="6">
      <t>オクガイ</t>
    </rPh>
    <rPh sb="6" eb="9">
      <t>ユウギジョウ</t>
    </rPh>
    <rPh sb="10" eb="12">
      <t>メンセキ</t>
    </rPh>
    <phoneticPr fontId="2"/>
  </si>
  <si>
    <t>基準A</t>
    <rPh sb="0" eb="2">
      <t>キジュン</t>
    </rPh>
    <phoneticPr fontId="2"/>
  </si>
  <si>
    <t>基準B</t>
    <rPh sb="0" eb="2">
      <t>キジュン</t>
    </rPh>
    <phoneticPr fontId="2"/>
  </si>
  <si>
    <t>2歳以上児
3.3㎡／人</t>
    <rPh sb="1" eb="2">
      <t>サイ</t>
    </rPh>
    <rPh sb="2" eb="4">
      <t>イジョウ</t>
    </rPh>
    <rPh sb="4" eb="5">
      <t>ジ</t>
    </rPh>
    <rPh sb="11" eb="12">
      <t>ニン</t>
    </rPh>
    <phoneticPr fontId="2"/>
  </si>
  <si>
    <t>学級数に
応じた面積</t>
    <rPh sb="0" eb="3">
      <t>ガッキュウスウ</t>
    </rPh>
    <rPh sb="5" eb="6">
      <t>オウ</t>
    </rPh>
    <rPh sb="8" eb="10">
      <t>メンセキ</t>
    </rPh>
    <phoneticPr fontId="2"/>
  </si>
  <si>
    <t>2歳児
3.3㎡／人</t>
    <rPh sb="1" eb="3">
      <t>サイジ</t>
    </rPh>
    <rPh sb="9" eb="10">
      <t>ニン</t>
    </rPh>
    <phoneticPr fontId="2"/>
  </si>
  <si>
    <t>＜既存施設の移行特例＞</t>
    <rPh sb="1" eb="3">
      <t>キゾン</t>
    </rPh>
    <rPh sb="3" eb="5">
      <t>シセツ</t>
    </rPh>
    <rPh sb="6" eb="8">
      <t>イコウ</t>
    </rPh>
    <rPh sb="8" eb="10">
      <t>トクレイ</t>
    </rPh>
    <phoneticPr fontId="2"/>
  </si>
  <si>
    <t>施設類型</t>
    <rPh sb="0" eb="2">
      <t>シセツ</t>
    </rPh>
    <rPh sb="2" eb="4">
      <t>ルイケイ</t>
    </rPh>
    <phoneticPr fontId="2"/>
  </si>
  <si>
    <t>適用される基準</t>
    <rPh sb="0" eb="2">
      <t>テキヨウ</t>
    </rPh>
    <rPh sb="5" eb="7">
      <t>キジュン</t>
    </rPh>
    <phoneticPr fontId="2"/>
  </si>
  <si>
    <t>幼稚園型の認定を受ける場合</t>
    <rPh sb="0" eb="3">
      <t>ヨウチエン</t>
    </rPh>
    <rPh sb="3" eb="4">
      <t>ガタ</t>
    </rPh>
    <rPh sb="5" eb="7">
      <t>ニンテイ</t>
    </rPh>
    <rPh sb="8" eb="9">
      <t>ウ</t>
    </rPh>
    <rPh sb="11" eb="13">
      <t>バアイ</t>
    </rPh>
    <phoneticPr fontId="2"/>
  </si>
  <si>
    <t>基準Bを満たしているか</t>
    <rPh sb="0" eb="2">
      <t>キジュン</t>
    </rPh>
    <rPh sb="4" eb="5">
      <t>ミ</t>
    </rPh>
    <phoneticPr fontId="2"/>
  </si>
  <si>
    <t>保育所型の認定を受ける場合</t>
    <rPh sb="0" eb="3">
      <t>ホイクショ</t>
    </rPh>
    <rPh sb="3" eb="4">
      <t>ガタ</t>
    </rPh>
    <rPh sb="5" eb="7">
      <t>ニンテイ</t>
    </rPh>
    <rPh sb="8" eb="9">
      <t>ウ</t>
    </rPh>
    <rPh sb="11" eb="13">
      <t>バアイ</t>
    </rPh>
    <phoneticPr fontId="2"/>
  </si>
  <si>
    <t>基準Aを満たしているか</t>
    <rPh sb="0" eb="2">
      <t>キジュン</t>
    </rPh>
    <rPh sb="4" eb="5">
      <t>ミ</t>
    </rPh>
    <phoneticPr fontId="2"/>
  </si>
  <si>
    <t>地方裁量型の認定を受ける場合</t>
    <rPh sb="0" eb="2">
      <t>チホウ</t>
    </rPh>
    <rPh sb="2" eb="4">
      <t>サイリョウ</t>
    </rPh>
    <rPh sb="4" eb="5">
      <t>ガタ</t>
    </rPh>
    <rPh sb="6" eb="8">
      <t>ニンテイ</t>
    </rPh>
    <rPh sb="9" eb="10">
      <t>ウ</t>
    </rPh>
    <rPh sb="12" eb="14">
      <t>バアイ</t>
    </rPh>
    <phoneticPr fontId="2"/>
  </si>
  <si>
    <t>基準A又は基準Bのいずれかを満たしているか</t>
    <rPh sb="0" eb="2">
      <t>キジュン</t>
    </rPh>
    <rPh sb="3" eb="4">
      <t>マタ</t>
    </rPh>
    <rPh sb="5" eb="7">
      <t>キジュン</t>
    </rPh>
    <rPh sb="14" eb="15">
      <t>ミ</t>
    </rPh>
    <phoneticPr fontId="2"/>
  </si>
  <si>
    <t>幼稚園型・保育所型・地方裁量型認定こども園職員配置基準適合調書　【運営用・数式有】</t>
    <rPh sb="0" eb="3">
      <t>ヨウチエン</t>
    </rPh>
    <rPh sb="3" eb="4">
      <t>ガタ</t>
    </rPh>
    <rPh sb="5" eb="8">
      <t>ホイクショ</t>
    </rPh>
    <rPh sb="8" eb="9">
      <t>ガタ</t>
    </rPh>
    <rPh sb="10" eb="12">
      <t>チホウ</t>
    </rPh>
    <rPh sb="12" eb="14">
      <t>サイリョウ</t>
    </rPh>
    <rPh sb="14" eb="15">
      <t>ガタ</t>
    </rPh>
    <rPh sb="15" eb="17">
      <t>ニンテイ</t>
    </rPh>
    <rPh sb="20" eb="21">
      <t>エン</t>
    </rPh>
    <rPh sb="21" eb="23">
      <t>ショクイン</t>
    </rPh>
    <rPh sb="23" eb="25">
      <t>ハイチ</t>
    </rPh>
    <rPh sb="25" eb="27">
      <t>キジュン</t>
    </rPh>
    <rPh sb="27" eb="29">
      <t>テキゴウ</t>
    </rPh>
    <rPh sb="29" eb="31">
      <t>チョウショ</t>
    </rPh>
    <rPh sb="33" eb="35">
      <t>ウンエイ</t>
    </rPh>
    <rPh sb="35" eb="36">
      <t>ヨウ</t>
    </rPh>
    <rPh sb="37" eb="39">
      <t>スウシキ</t>
    </rPh>
    <rPh sb="39" eb="40">
      <t>ア</t>
    </rPh>
    <phoneticPr fontId="2"/>
  </si>
  <si>
    <t>幼稚園型・保育所型・地方裁量型認定こども園施設設備基準適合調書【運営用・数式有】</t>
    <rPh sb="0" eb="3">
      <t>ヨウチエン</t>
    </rPh>
    <rPh sb="3" eb="4">
      <t>ガタ</t>
    </rPh>
    <rPh sb="5" eb="8">
      <t>ホイクショ</t>
    </rPh>
    <rPh sb="8" eb="9">
      <t>ガタ</t>
    </rPh>
    <rPh sb="10" eb="12">
      <t>チホウ</t>
    </rPh>
    <rPh sb="12" eb="14">
      <t>サイリョウ</t>
    </rPh>
    <rPh sb="14" eb="15">
      <t>ガタ</t>
    </rPh>
    <rPh sb="15" eb="17">
      <t>ニンテイ</t>
    </rPh>
    <rPh sb="20" eb="21">
      <t>エン</t>
    </rPh>
    <rPh sb="21" eb="23">
      <t>シセツ</t>
    </rPh>
    <rPh sb="23" eb="25">
      <t>セツビ</t>
    </rPh>
    <rPh sb="25" eb="27">
      <t>キジュン</t>
    </rPh>
    <rPh sb="27" eb="29">
      <t>テキゴウ</t>
    </rPh>
    <rPh sb="29" eb="31">
      <t>チョウショ</t>
    </rPh>
    <rPh sb="32" eb="34">
      <t>ウンエイ</t>
    </rPh>
    <rPh sb="34" eb="35">
      <t>ヨウ</t>
    </rPh>
    <rPh sb="36" eb="38">
      <t>スウシキ</t>
    </rPh>
    <rPh sb="38" eb="39">
      <t>ア</t>
    </rPh>
    <phoneticPr fontId="2"/>
  </si>
  <si>
    <t>（３）保育時間</t>
    <rPh sb="3" eb="5">
      <t>ホイク</t>
    </rPh>
    <rPh sb="5" eb="7">
      <t>ジカン</t>
    </rPh>
    <phoneticPr fontId="2"/>
  </si>
  <si>
    <t>様式３</t>
    <rPh sb="0" eb="2">
      <t>ヨウシキ</t>
    </rPh>
    <phoneticPr fontId="2"/>
  </si>
  <si>
    <t>様式２</t>
    <rPh sb="0" eb="2">
      <t>ヨウシキ</t>
    </rPh>
    <phoneticPr fontId="2"/>
  </si>
  <si>
    <t>小学校教諭等</t>
    <rPh sb="0" eb="3">
      <t>ショウガッコウ</t>
    </rPh>
    <rPh sb="3" eb="5">
      <t>キョウユ</t>
    </rPh>
    <rPh sb="5" eb="6">
      <t>トウ</t>
    </rPh>
    <phoneticPr fontId="2"/>
  </si>
  <si>
    <t>知事が認める者</t>
    <rPh sb="0" eb="2">
      <t>チジ</t>
    </rPh>
    <rPh sb="3" eb="4">
      <t>ミト</t>
    </rPh>
    <rPh sb="6" eb="7">
      <t>モノ</t>
    </rPh>
    <phoneticPr fontId="2"/>
  </si>
  <si>
    <t>家庭的保育者</t>
    <rPh sb="0" eb="3">
      <t>カテイテキ</t>
    </rPh>
    <rPh sb="3" eb="6">
      <t>ホイクシャ</t>
    </rPh>
    <phoneticPr fontId="2"/>
  </si>
  <si>
    <t>子育て支援員</t>
    <rPh sb="0" eb="2">
      <t>コソダ</t>
    </rPh>
    <rPh sb="3" eb="6">
      <t>シエンイン</t>
    </rPh>
    <phoneticPr fontId="2"/>
  </si>
  <si>
    <t>換算後数</t>
    <phoneticPr fontId="2"/>
  </si>
  <si>
    <t>-</t>
    <phoneticPr fontId="2"/>
  </si>
  <si>
    <t>-</t>
    <phoneticPr fontId="2"/>
  </si>
  <si>
    <t>園　児　名　簿　　運営確認用</t>
    <rPh sb="0" eb="1">
      <t>エン</t>
    </rPh>
    <rPh sb="2" eb="3">
      <t>コ</t>
    </rPh>
    <rPh sb="4" eb="5">
      <t>メイ</t>
    </rPh>
    <rPh sb="6" eb="7">
      <t>ボ</t>
    </rPh>
    <rPh sb="9" eb="11">
      <t>ウンエイ</t>
    </rPh>
    <rPh sb="11" eb="13">
      <t>カクニン</t>
    </rPh>
    <rPh sb="13" eb="14">
      <t>ヨウ</t>
    </rPh>
    <phoneticPr fontId="2"/>
  </si>
  <si>
    <t>１号子どもの利用定員が３５人以下または１２１人以上の施設か</t>
    <rPh sb="1" eb="2">
      <t>ゴウ</t>
    </rPh>
    <rPh sb="2" eb="3">
      <t>コ</t>
    </rPh>
    <rPh sb="6" eb="8">
      <t>リヨウ</t>
    </rPh>
    <rPh sb="8" eb="10">
      <t>テイイン</t>
    </rPh>
    <rPh sb="13" eb="14">
      <t>ニン</t>
    </rPh>
    <rPh sb="14" eb="16">
      <t>イカ</t>
    </rPh>
    <rPh sb="22" eb="25">
      <t>ニンイジョウ</t>
    </rPh>
    <rPh sb="26" eb="28">
      <t>シセツ</t>
    </rPh>
    <phoneticPr fontId="2"/>
  </si>
  <si>
    <t>基本分単価等の認定に求められる必要職員数を超えて、非常勤講師を配置しているか。</t>
    <rPh sb="0" eb="2">
      <t>キホン</t>
    </rPh>
    <rPh sb="2" eb="3">
      <t>ブン</t>
    </rPh>
    <rPh sb="3" eb="5">
      <t>タンカ</t>
    </rPh>
    <rPh sb="5" eb="6">
      <t>トウ</t>
    </rPh>
    <rPh sb="7" eb="9">
      <t>ニンテイ</t>
    </rPh>
    <rPh sb="10" eb="11">
      <t>モト</t>
    </rPh>
    <rPh sb="15" eb="17">
      <t>ヒツヨウ</t>
    </rPh>
    <rPh sb="17" eb="20">
      <t>ショクインスウ</t>
    </rPh>
    <rPh sb="21" eb="22">
      <t>コ</t>
    </rPh>
    <rPh sb="25" eb="28">
      <t>ヒジョウキン</t>
    </rPh>
    <rPh sb="28" eb="30">
      <t>コウシ</t>
    </rPh>
    <rPh sb="31" eb="33">
      <t>ハイチ</t>
    </rPh>
    <phoneticPr fontId="2"/>
  </si>
  <si>
    <t>講師配置加算
※常勤換算無</t>
    <rPh sb="0" eb="2">
      <t>コウシ</t>
    </rPh>
    <rPh sb="2" eb="4">
      <t>ハイチ</t>
    </rPh>
    <rPh sb="4" eb="6">
      <t>カサン</t>
    </rPh>
    <phoneticPr fontId="2"/>
  </si>
  <si>
    <r>
      <t>　　</t>
    </r>
    <r>
      <rPr>
        <sz val="10"/>
        <rFont val="ＭＳ Ｐゴシック"/>
        <family val="3"/>
        <charset val="128"/>
      </rPr>
      <t>事務職員及び非常勤事務職員</t>
    </r>
    <r>
      <rPr>
        <sz val="9"/>
        <rFont val="ＭＳ Ｐゴシック"/>
        <family val="3"/>
        <charset val="128"/>
      </rPr>
      <t xml:space="preserve">
</t>
    </r>
    <r>
      <rPr>
        <u/>
        <sz val="8.5"/>
        <rFont val="ＭＳ Ｐゴシック"/>
        <family val="3"/>
        <charset val="128"/>
      </rPr>
      <t>※ただし、施設長等が兼務あるいは業務委託する場合は配置不要
※１号の利用定員91人以上の場合は1人を越えた配置であれば可</t>
    </r>
    <rPh sb="2" eb="4">
      <t>ジム</t>
    </rPh>
    <rPh sb="4" eb="6">
      <t>ショクイン</t>
    </rPh>
    <rPh sb="6" eb="7">
      <t>オヨ</t>
    </rPh>
    <rPh sb="8" eb="11">
      <t>ヒジョウキン</t>
    </rPh>
    <rPh sb="11" eb="13">
      <t>ジム</t>
    </rPh>
    <rPh sb="13" eb="15">
      <t>ショクイン</t>
    </rPh>
    <rPh sb="21" eb="24">
      <t>シセツチョウ</t>
    </rPh>
    <rPh sb="24" eb="25">
      <t>ナド</t>
    </rPh>
    <rPh sb="26" eb="28">
      <t>ケンム</t>
    </rPh>
    <rPh sb="32" eb="34">
      <t>ギョウム</t>
    </rPh>
    <rPh sb="34" eb="36">
      <t>イタク</t>
    </rPh>
    <rPh sb="38" eb="40">
      <t>バアイ</t>
    </rPh>
    <rPh sb="41" eb="43">
      <t>ハイチ</t>
    </rPh>
    <rPh sb="43" eb="45">
      <t>フヨウ</t>
    </rPh>
    <rPh sb="48" eb="49">
      <t>ゴウ</t>
    </rPh>
    <rPh sb="50" eb="52">
      <t>リヨウ</t>
    </rPh>
    <rPh sb="52" eb="54">
      <t>テイイン</t>
    </rPh>
    <rPh sb="56" eb="57">
      <t>ニン</t>
    </rPh>
    <rPh sb="57" eb="59">
      <t>イジョウ</t>
    </rPh>
    <rPh sb="60" eb="62">
      <t>バアイ</t>
    </rPh>
    <rPh sb="64" eb="65">
      <t>ニン</t>
    </rPh>
    <rPh sb="66" eb="67">
      <t>コ</t>
    </rPh>
    <rPh sb="69" eb="71">
      <t>ハイチ</t>
    </rPh>
    <rPh sb="75" eb="76">
      <t>カ</t>
    </rPh>
    <phoneticPr fontId="2"/>
  </si>
  <si>
    <r>
      <t>１号の</t>
    </r>
    <r>
      <rPr>
        <sz val="8"/>
        <rFont val="ＭＳ Ｐゴシック"/>
        <family val="3"/>
        <charset val="128"/>
      </rPr>
      <t>利用定員
　90人以下　1人（常勤）
　91人以上　2人
      （うち1名は非常勤で可）</t>
    </r>
    <rPh sb="1" eb="2">
      <t>ゴウ</t>
    </rPh>
    <rPh sb="3" eb="5">
      <t>リヨウ</t>
    </rPh>
    <rPh sb="5" eb="7">
      <t>テイイン</t>
    </rPh>
    <rPh sb="11" eb="14">
      <t>ニンイカ</t>
    </rPh>
    <rPh sb="16" eb="17">
      <t>ニン</t>
    </rPh>
    <rPh sb="18" eb="20">
      <t>ジョウキン</t>
    </rPh>
    <rPh sb="25" eb="28">
      <t>ニンイジョウ</t>
    </rPh>
    <rPh sb="30" eb="31">
      <t>ニン</t>
    </rPh>
    <rPh sb="42" eb="43">
      <t>メイ</t>
    </rPh>
    <rPh sb="44" eb="47">
      <t>ヒジョウキン</t>
    </rPh>
    <rPh sb="48" eb="49">
      <t>カ</t>
    </rPh>
    <phoneticPr fontId="2"/>
  </si>
  <si>
    <r>
      <t>年齢別保育従事者以外の保育士等の実際の配置
（</t>
    </r>
    <r>
      <rPr>
        <u/>
        <sz val="9"/>
        <rFont val="ＭＳ Ｐゴシック"/>
        <family val="3"/>
        <charset val="128"/>
      </rPr>
      <t>実員欄への記載</t>
    </r>
    <r>
      <rPr>
        <sz val="9"/>
        <rFont val="ＭＳ Ｐゴシック"/>
        <family val="3"/>
        <charset val="128"/>
      </rPr>
      <t>）</t>
    </r>
    <rPh sb="0" eb="2">
      <t>ネンレイ</t>
    </rPh>
    <rPh sb="2" eb="3">
      <t>ベツ</t>
    </rPh>
    <rPh sb="3" eb="5">
      <t>ホイク</t>
    </rPh>
    <rPh sb="5" eb="8">
      <t>ジュウジシャ</t>
    </rPh>
    <rPh sb="8" eb="10">
      <t>イガイ</t>
    </rPh>
    <rPh sb="11" eb="14">
      <t>ホイクシ</t>
    </rPh>
    <rPh sb="14" eb="15">
      <t>トウ</t>
    </rPh>
    <rPh sb="16" eb="18">
      <t>ジッサイ</t>
    </rPh>
    <rPh sb="19" eb="21">
      <t>ハイチ</t>
    </rPh>
    <rPh sb="23" eb="25">
      <t>ジツイン</t>
    </rPh>
    <rPh sb="25" eb="26">
      <t>ラン</t>
    </rPh>
    <rPh sb="28" eb="30">
      <t>キサイ</t>
    </rPh>
    <phoneticPr fontId="2"/>
  </si>
  <si>
    <t>０歳児等、年齢別の保育に従事しないフリー等の保育士等を記載すること</t>
    <rPh sb="1" eb="3">
      <t>サイジ</t>
    </rPh>
    <rPh sb="3" eb="4">
      <t>ナド</t>
    </rPh>
    <rPh sb="5" eb="7">
      <t>ネンレイ</t>
    </rPh>
    <rPh sb="7" eb="8">
      <t>ベツ</t>
    </rPh>
    <rPh sb="9" eb="11">
      <t>ホイク</t>
    </rPh>
    <rPh sb="12" eb="14">
      <t>ジュウジ</t>
    </rPh>
    <rPh sb="20" eb="21">
      <t>ナド</t>
    </rPh>
    <rPh sb="22" eb="25">
      <t>ホイクシ</t>
    </rPh>
    <rPh sb="25" eb="26">
      <t>トウ</t>
    </rPh>
    <rPh sb="27" eb="29">
      <t>キサイ</t>
    </rPh>
    <phoneticPr fontId="2"/>
  </si>
  <si>
    <t>保育士等　計（基本分）</t>
    <rPh sb="5" eb="6">
      <t>ケイ</t>
    </rPh>
    <rPh sb="7" eb="10">
      <t>キホンブン</t>
    </rPh>
    <phoneticPr fontId="2"/>
  </si>
  <si>
    <t>その他基本分
（保育士等以外）</t>
    <rPh sb="2" eb="3">
      <t>タ</t>
    </rPh>
    <rPh sb="3" eb="6">
      <t>キホンブン</t>
    </rPh>
    <rPh sb="12" eb="14">
      <t>イガイ</t>
    </rPh>
    <phoneticPr fontId="2"/>
  </si>
  <si>
    <t>学級編制調整加算加配を受ける施設にあっては保育士等１名の加配が必要</t>
    <rPh sb="0" eb="2">
      <t>ガッキュウ</t>
    </rPh>
    <rPh sb="2" eb="4">
      <t>ヘンセイ</t>
    </rPh>
    <rPh sb="4" eb="6">
      <t>チョウセイ</t>
    </rPh>
    <rPh sb="6" eb="8">
      <t>カサン</t>
    </rPh>
    <rPh sb="8" eb="10">
      <t>カハイ</t>
    </rPh>
    <rPh sb="11" eb="12">
      <t>ウ</t>
    </rPh>
    <rPh sb="14" eb="16">
      <t>シセツ</t>
    </rPh>
    <rPh sb="26" eb="27">
      <t>メイ</t>
    </rPh>
    <rPh sb="28" eb="30">
      <t>カハイ</t>
    </rPh>
    <rPh sb="31" eb="33">
      <t>ヒツヨウ</t>
    </rPh>
    <phoneticPr fontId="2"/>
  </si>
  <si>
    <t>満３歳児（１号認定こども）に係る教諭等の配置基準を６：１に実施する場合に適用</t>
    <rPh sb="0" eb="1">
      <t>マン</t>
    </rPh>
    <rPh sb="2" eb="4">
      <t>サイジ</t>
    </rPh>
    <rPh sb="6" eb="7">
      <t>ゴウ</t>
    </rPh>
    <rPh sb="7" eb="9">
      <t>ニンテイ</t>
    </rPh>
    <rPh sb="14" eb="15">
      <t>カカ</t>
    </rPh>
    <rPh sb="16" eb="18">
      <t>キョウユ</t>
    </rPh>
    <rPh sb="18" eb="19">
      <t>ナド</t>
    </rPh>
    <rPh sb="20" eb="22">
      <t>ハイチ</t>
    </rPh>
    <rPh sb="22" eb="24">
      <t>キジュン</t>
    </rPh>
    <rPh sb="29" eb="31">
      <t>ジッシ</t>
    </rPh>
    <rPh sb="33" eb="35">
      <t>バアイ</t>
    </rPh>
    <rPh sb="36" eb="38">
      <t>テキヨウ</t>
    </rPh>
    <phoneticPr fontId="2"/>
  </si>
  <si>
    <t>３歳児及び満３歳児に係る教諭等の配置基準を
１５：１に実施する場合に適用</t>
    <rPh sb="1" eb="3">
      <t>サイジ</t>
    </rPh>
    <rPh sb="3" eb="4">
      <t>オヨ</t>
    </rPh>
    <rPh sb="5" eb="6">
      <t>マン</t>
    </rPh>
    <rPh sb="7" eb="9">
      <t>サイジ</t>
    </rPh>
    <rPh sb="10" eb="11">
      <t>カカ</t>
    </rPh>
    <rPh sb="12" eb="14">
      <t>キョウユ</t>
    </rPh>
    <rPh sb="14" eb="15">
      <t>ナド</t>
    </rPh>
    <rPh sb="16" eb="18">
      <t>ハイチ</t>
    </rPh>
    <rPh sb="18" eb="20">
      <t>キジュン</t>
    </rPh>
    <rPh sb="27" eb="29">
      <t>ジッシ</t>
    </rPh>
    <rPh sb="31" eb="33">
      <t>バアイ</t>
    </rPh>
    <rPh sb="34" eb="36">
      <t>テキヨウ</t>
    </rPh>
    <phoneticPr fontId="2"/>
  </si>
  <si>
    <t>（　必要教諭等の数を超えて、教諭等（教育補助者含む）を配置する施設で、副担任の配置、少人数学級編等を実施　）　</t>
    <rPh sb="2" eb="4">
      <t>ヒツヨウ</t>
    </rPh>
    <rPh sb="4" eb="6">
      <t>キョウユ</t>
    </rPh>
    <rPh sb="6" eb="7">
      <t>ナド</t>
    </rPh>
    <rPh sb="8" eb="9">
      <t>カズ</t>
    </rPh>
    <rPh sb="10" eb="11">
      <t>コ</t>
    </rPh>
    <rPh sb="14" eb="16">
      <t>キョウユ</t>
    </rPh>
    <rPh sb="16" eb="17">
      <t>ナド</t>
    </rPh>
    <rPh sb="18" eb="20">
      <t>キョウイク</t>
    </rPh>
    <rPh sb="20" eb="22">
      <t>ホジョ</t>
    </rPh>
    <rPh sb="22" eb="23">
      <t>シャ</t>
    </rPh>
    <rPh sb="23" eb="24">
      <t>フク</t>
    </rPh>
    <rPh sb="27" eb="29">
      <t>ハイチ</t>
    </rPh>
    <rPh sb="31" eb="33">
      <t>シセツ</t>
    </rPh>
    <rPh sb="35" eb="38">
      <t>フクタンニン</t>
    </rPh>
    <rPh sb="39" eb="41">
      <t>ハイチ</t>
    </rPh>
    <rPh sb="42" eb="45">
      <t>ショウニンズウ</t>
    </rPh>
    <rPh sb="45" eb="47">
      <t>ガッキュウ</t>
    </rPh>
    <rPh sb="47" eb="48">
      <t>ヘン</t>
    </rPh>
    <rPh sb="48" eb="49">
      <t>ナド</t>
    </rPh>
    <rPh sb="50" eb="52">
      <t>ジッシ</t>
    </rPh>
    <phoneticPr fontId="2"/>
  </si>
  <si>
    <t>教諭等の数（主幹教諭専任化代替２名を除く）が、配置基準を下回る場合に適用</t>
    <rPh sb="0" eb="2">
      <t>キョウユ</t>
    </rPh>
    <rPh sb="4" eb="5">
      <t>カズ</t>
    </rPh>
    <rPh sb="6" eb="8">
      <t>シュカン</t>
    </rPh>
    <rPh sb="8" eb="10">
      <t>キョウユ</t>
    </rPh>
    <rPh sb="10" eb="12">
      <t>センニン</t>
    </rPh>
    <rPh sb="12" eb="13">
      <t>カ</t>
    </rPh>
    <rPh sb="13" eb="15">
      <t>ダイタイ</t>
    </rPh>
    <rPh sb="16" eb="17">
      <t>メイ</t>
    </rPh>
    <rPh sb="18" eb="19">
      <t>ノゾ</t>
    </rPh>
    <rPh sb="23" eb="25">
      <t>ハイチ</t>
    </rPh>
    <rPh sb="25" eb="27">
      <t>キジュン</t>
    </rPh>
    <rPh sb="28" eb="30">
      <t>シタマワ</t>
    </rPh>
    <rPh sb="31" eb="33">
      <t>バアイ</t>
    </rPh>
    <rPh sb="34" eb="36">
      <t>テキヨウ</t>
    </rPh>
    <phoneticPr fontId="2"/>
  </si>
  <si>
    <t>施設に配置する教諭等数（A）</t>
    <rPh sb="0" eb="2">
      <t>シセツ</t>
    </rPh>
    <rPh sb="3" eb="5">
      <t>ハイチ</t>
    </rPh>
    <rPh sb="7" eb="9">
      <t>キョウユ</t>
    </rPh>
    <rPh sb="10" eb="11">
      <t>スウ</t>
    </rPh>
    <phoneticPr fontId="2"/>
  </si>
  <si>
    <t>必要教諭等の数（B）※主幹専任化分除く</t>
    <rPh sb="0" eb="2">
      <t>ヒツヨウ</t>
    </rPh>
    <rPh sb="2" eb="4">
      <t>キョウユ</t>
    </rPh>
    <rPh sb="6" eb="7">
      <t>カズ</t>
    </rPh>
    <rPh sb="11" eb="13">
      <t>シュカン</t>
    </rPh>
    <rPh sb="13" eb="15">
      <t>センニン</t>
    </rPh>
    <rPh sb="15" eb="16">
      <t>カ</t>
    </rPh>
    <rPh sb="16" eb="17">
      <t>ブン</t>
    </rPh>
    <rPh sb="17" eb="18">
      <t>ノゾ</t>
    </rPh>
    <phoneticPr fontId="2"/>
  </si>
  <si>
    <t>障がい児を受け入れている施設において、主幹教諭等を補助する者を配置し、地域の子どもの療育支援に取り組む場合に加算</t>
    <rPh sb="0" eb="1">
      <t>ショウ</t>
    </rPh>
    <rPh sb="3" eb="4">
      <t>ジ</t>
    </rPh>
    <rPh sb="5" eb="6">
      <t>ウ</t>
    </rPh>
    <rPh sb="7" eb="8">
      <t>イ</t>
    </rPh>
    <rPh sb="12" eb="14">
      <t>シセツ</t>
    </rPh>
    <rPh sb="19" eb="21">
      <t>シュカン</t>
    </rPh>
    <rPh sb="21" eb="23">
      <t>キョウユ</t>
    </rPh>
    <rPh sb="23" eb="24">
      <t>ナド</t>
    </rPh>
    <rPh sb="25" eb="27">
      <t>ホジョ</t>
    </rPh>
    <rPh sb="29" eb="30">
      <t>モノ</t>
    </rPh>
    <rPh sb="31" eb="33">
      <t>ハイチ</t>
    </rPh>
    <rPh sb="35" eb="37">
      <t>チイキ</t>
    </rPh>
    <rPh sb="38" eb="39">
      <t>コ</t>
    </rPh>
    <rPh sb="42" eb="44">
      <t>リョウイク</t>
    </rPh>
    <rPh sb="44" eb="46">
      <t>シエン</t>
    </rPh>
    <rPh sb="47" eb="48">
      <t>ト</t>
    </rPh>
    <rPh sb="49" eb="50">
      <t>ク</t>
    </rPh>
    <rPh sb="51" eb="53">
      <t>バアイ</t>
    </rPh>
    <rPh sb="54" eb="56">
      <t>カサン</t>
    </rPh>
    <phoneticPr fontId="2"/>
  </si>
  <si>
    <t>園長が専任でない場合に1名増加して配置する教諭等に該当しないこと</t>
    <rPh sb="0" eb="2">
      <t>エンチョウ</t>
    </rPh>
    <rPh sb="3" eb="5">
      <t>センニン</t>
    </rPh>
    <rPh sb="8" eb="10">
      <t>バアイ</t>
    </rPh>
    <rPh sb="12" eb="13">
      <t>メイ</t>
    </rPh>
    <rPh sb="13" eb="15">
      <t>ゾウカ</t>
    </rPh>
    <rPh sb="17" eb="19">
      <t>ハイチ</t>
    </rPh>
    <rPh sb="21" eb="23">
      <t>キョウユ</t>
    </rPh>
    <rPh sb="23" eb="24">
      <t>ナド</t>
    </rPh>
    <rPh sb="25" eb="27">
      <t>ガイトウ</t>
    </rPh>
    <phoneticPr fontId="2"/>
  </si>
  <si>
    <t>主任保育士等に専任可させるための代替保育士等（常勤分）</t>
    <rPh sb="0" eb="2">
      <t>シュニン</t>
    </rPh>
    <rPh sb="5" eb="6">
      <t>ナド</t>
    </rPh>
    <rPh sb="7" eb="9">
      <t>センニン</t>
    </rPh>
    <rPh sb="9" eb="10">
      <t>カ</t>
    </rPh>
    <rPh sb="16" eb="18">
      <t>ダイタイ</t>
    </rPh>
    <rPh sb="23" eb="25">
      <t>ジョウキン</t>
    </rPh>
    <rPh sb="25" eb="26">
      <t>ブン</t>
    </rPh>
    <phoneticPr fontId="2"/>
  </si>
  <si>
    <t>主任保育士等に専任可させるための代替保育士等
（非常勤分）</t>
    <rPh sb="0" eb="2">
      <t>シュニン</t>
    </rPh>
    <rPh sb="5" eb="6">
      <t>ナド</t>
    </rPh>
    <rPh sb="7" eb="9">
      <t>センニン</t>
    </rPh>
    <rPh sb="9" eb="10">
      <t>カ</t>
    </rPh>
    <rPh sb="16" eb="18">
      <t>ダイタイ</t>
    </rPh>
    <rPh sb="24" eb="27">
      <t>ヒジョウキン</t>
    </rPh>
    <rPh sb="27" eb="28">
      <t>ブン</t>
    </rPh>
    <phoneticPr fontId="2"/>
  </si>
  <si>
    <t>４歳以上児に係る教諭等の配置基準を２５：１に実施する場合に適用（チーム保育加算を適用している場合を除く）</t>
    <rPh sb="1" eb="4">
      <t>サイイジョウ</t>
    </rPh>
    <rPh sb="4" eb="5">
      <t>ジ</t>
    </rPh>
    <rPh sb="6" eb="7">
      <t>カカ</t>
    </rPh>
    <rPh sb="8" eb="10">
      <t>キョウユ</t>
    </rPh>
    <rPh sb="10" eb="11">
      <t>ナド</t>
    </rPh>
    <rPh sb="12" eb="14">
      <t>ハイチ</t>
    </rPh>
    <rPh sb="14" eb="16">
      <t>キジュン</t>
    </rPh>
    <rPh sb="22" eb="24">
      <t>ジッシ</t>
    </rPh>
    <rPh sb="26" eb="28">
      <t>バアイ</t>
    </rPh>
    <rPh sb="29" eb="31">
      <t>テキヨウ</t>
    </rPh>
    <rPh sb="35" eb="37">
      <t>ホイク</t>
    </rPh>
    <rPh sb="37" eb="39">
      <t>カサン</t>
    </rPh>
    <rPh sb="40" eb="42">
      <t>テキヨウ</t>
    </rPh>
    <rPh sb="46" eb="48">
      <t>バアイ</t>
    </rPh>
    <rPh sb="49" eb="50">
      <t>ノゾ</t>
    </rPh>
    <phoneticPr fontId="2"/>
  </si>
  <si>
    <t>４歳以上児配置改善加算</t>
    <rPh sb="1" eb="4">
      <t>サイイジョウ</t>
    </rPh>
    <rPh sb="4" eb="5">
      <t>ジ</t>
    </rPh>
    <rPh sb="5" eb="9">
      <t>ハイチカイゼン</t>
    </rPh>
    <rPh sb="9" eb="11">
      <t>カサン</t>
    </rPh>
    <phoneticPr fontId="2"/>
  </si>
  <si>
    <t>保健師・看護師・准看護師免許状のみ所有</t>
    <rPh sb="0" eb="3">
      <t>ホケンシ</t>
    </rPh>
    <rPh sb="4" eb="7">
      <t>カンゴシ</t>
    </rPh>
    <rPh sb="8" eb="12">
      <t>ジュンカンゴシ</t>
    </rPh>
    <rPh sb="12" eb="15">
      <t>メンキョジョウ</t>
    </rPh>
    <rPh sb="17" eb="19">
      <t>ショユウ</t>
    </rPh>
    <phoneticPr fontId="2"/>
  </si>
  <si>
    <t>１歳児　③</t>
    <rPh sb="1" eb="3">
      <t>サイジ</t>
    </rPh>
    <phoneticPr fontId="2"/>
  </si>
  <si>
    <t>1歳以上児配置改善加算</t>
    <rPh sb="1" eb="4">
      <t>サイイジョウ</t>
    </rPh>
    <rPh sb="4" eb="5">
      <t>ジ</t>
    </rPh>
    <rPh sb="5" eb="9">
      <t>ハイチカイゼン</t>
    </rPh>
    <rPh sb="9" eb="11">
      <t>カサン</t>
    </rPh>
    <phoneticPr fontId="2"/>
  </si>
  <si>
    <t>１歳児に係る保育教諭等の配置基準を５：１に実施する場合に適用（処遇改善等加算、業務のICT化等条件有）</t>
    <phoneticPr fontId="2"/>
  </si>
  <si>
    <t>２歳児　④</t>
    <rPh sb="1" eb="3">
      <t>サイジ</t>
    </rPh>
    <phoneticPr fontId="2"/>
  </si>
  <si>
    <t>満３歳児　④’</t>
    <rPh sb="0" eb="1">
      <t>マン</t>
    </rPh>
    <rPh sb="2" eb="4">
      <t>サイジ</t>
    </rPh>
    <phoneticPr fontId="2"/>
  </si>
  <si>
    <t>３歳児　⑤</t>
    <rPh sb="1" eb="3">
      <t>サイジ</t>
    </rPh>
    <phoneticPr fontId="2"/>
  </si>
  <si>
    <t>４歳以上児　⑥</t>
    <rPh sb="1" eb="2">
      <t>サイ</t>
    </rPh>
    <rPh sb="2" eb="5">
      <t>イジョウジ</t>
    </rPh>
    <phoneticPr fontId="2"/>
  </si>
  <si>
    <t>３歳以上児　⑦
（④’＋⑤＋⑥）</t>
    <rPh sb="1" eb="2">
      <t>サイ</t>
    </rPh>
    <rPh sb="2" eb="5">
      <t>イジョウジ</t>
    </rPh>
    <phoneticPr fontId="2"/>
  </si>
  <si>
    <t>主幹（主任）保育士等⑧</t>
    <rPh sb="0" eb="2">
      <t>シュカン</t>
    </rPh>
    <rPh sb="3" eb="5">
      <t>シュニン</t>
    </rPh>
    <rPh sb="6" eb="10">
      <t>ホイクシトウ</t>
    </rPh>
    <phoneticPr fontId="2"/>
  </si>
  <si>
    <t>その他保育士等 ⑨
（フリー等）</t>
    <rPh sb="2" eb="3">
      <t>タ</t>
    </rPh>
    <rPh sb="3" eb="6">
      <t>ホイクシ</t>
    </rPh>
    <rPh sb="6" eb="7">
      <t>トウ</t>
    </rPh>
    <rPh sb="14" eb="15">
      <t>ナド</t>
    </rPh>
    <phoneticPr fontId="2"/>
  </si>
  <si>
    <t>保育士等　計（認定基準） ⑩
※　園長除く</t>
    <rPh sb="0" eb="3">
      <t>ホイクシ</t>
    </rPh>
    <rPh sb="3" eb="4">
      <t>トウ</t>
    </rPh>
    <rPh sb="5" eb="6">
      <t>ケイ</t>
    </rPh>
    <rPh sb="7" eb="9">
      <t>ニンテイ</t>
    </rPh>
    <rPh sb="9" eb="11">
      <t>キジュン</t>
    </rPh>
    <rPh sb="17" eb="19">
      <t>エンチョウ</t>
    </rPh>
    <rPh sb="19" eb="20">
      <t>ノゾ</t>
    </rPh>
    <phoneticPr fontId="2"/>
  </si>
  <si>
    <t>休けい保育士　⑪</t>
    <rPh sb="0" eb="1">
      <t>キュウ</t>
    </rPh>
    <rPh sb="3" eb="6">
      <t>ホイクシ</t>
    </rPh>
    <phoneticPr fontId="2"/>
  </si>
  <si>
    <t>保育士等　⑫</t>
    <phoneticPr fontId="2"/>
  </si>
  <si>
    <t>代替保育士等　⑬</t>
    <rPh sb="0" eb="2">
      <t>ダイタイ</t>
    </rPh>
    <phoneticPr fontId="2"/>
  </si>
  <si>
    <t>保育士等　計（基本分）　⑭
※常勤換算しない非常勤除く</t>
    <rPh sb="5" eb="6">
      <t>ケイ</t>
    </rPh>
    <rPh sb="7" eb="10">
      <t>キホンブン</t>
    </rPh>
    <rPh sb="15" eb="17">
      <t>ジョウキン</t>
    </rPh>
    <rPh sb="17" eb="19">
      <t>カンザン</t>
    </rPh>
    <rPh sb="22" eb="25">
      <t>ヒジョウキン</t>
    </rPh>
    <rPh sb="25" eb="26">
      <t>ノゾ</t>
    </rPh>
    <phoneticPr fontId="2"/>
  </si>
  <si>
    <r>
      <t>基準　　　　　　　　　　</t>
    </r>
    <r>
      <rPr>
        <sz val="9"/>
        <rFont val="ＭＳ Ｐゴシック"/>
        <family val="3"/>
        <charset val="128"/>
      </rPr>
      <t>②+③+④+④’+⑤+⑥</t>
    </r>
    <r>
      <rPr>
        <sz val="11"/>
        <rFont val="ＭＳ Ｐゴシック"/>
        <family val="3"/>
        <charset val="128"/>
      </rPr>
      <t xml:space="preserve">
実員（常勤換算後）　</t>
    </r>
    <r>
      <rPr>
        <sz val="9"/>
        <rFont val="ＭＳ Ｐゴシック"/>
        <family val="3"/>
        <charset val="128"/>
      </rPr>
      <t>②+③+④+④’+⑤+⑥+⑧+⑨</t>
    </r>
    <rPh sb="0" eb="2">
      <t>キジュン</t>
    </rPh>
    <rPh sb="25" eb="27">
      <t>ジツイン</t>
    </rPh>
    <rPh sb="28" eb="30">
      <t>ジョウキン</t>
    </rPh>
    <rPh sb="30" eb="32">
      <t>カンザン</t>
    </rPh>
    <rPh sb="32" eb="33">
      <t>ゴ</t>
    </rPh>
    <phoneticPr fontId="2"/>
  </si>
  <si>
    <t>基　準　⑩＋⑪＋⑫＋⑬
実　員　⑩</t>
    <rPh sb="0" eb="1">
      <t>モト</t>
    </rPh>
    <rPh sb="2" eb="3">
      <t>ジュン</t>
    </rPh>
    <rPh sb="12" eb="13">
      <t>ジツ</t>
    </rPh>
    <rPh sb="14" eb="15">
      <t>イン</t>
    </rPh>
    <phoneticPr fontId="2"/>
  </si>
  <si>
    <t>保育士等　計㉑
（公定価格）</t>
    <rPh sb="5" eb="6">
      <t>ケイ</t>
    </rPh>
    <rPh sb="9" eb="11">
      <t>コウテイ</t>
    </rPh>
    <rPh sb="11" eb="13">
      <t>カカク</t>
    </rPh>
    <phoneticPr fontId="2"/>
  </si>
  <si>
    <t>その他基本分（非常勤）
※常勤換算無</t>
    <phoneticPr fontId="2"/>
  </si>
  <si>
    <t>代替保育士等 ⑮</t>
    <rPh sb="0" eb="2">
      <t>ダイタイ</t>
    </rPh>
    <phoneticPr fontId="2"/>
  </si>
  <si>
    <t>基　準　⑭＋⑮
実　員　⑩＋⑮</t>
    <rPh sb="0" eb="1">
      <t>モト</t>
    </rPh>
    <rPh sb="2" eb="3">
      <t>ジュン</t>
    </rPh>
    <rPh sb="8" eb="9">
      <t>ジツ</t>
    </rPh>
    <rPh sb="10" eb="11">
      <t>イン</t>
    </rPh>
    <phoneticPr fontId="2"/>
  </si>
  <si>
    <t>学級編制調整加配加算　⑯</t>
    <rPh sb="0" eb="2">
      <t>ガッキュウ</t>
    </rPh>
    <rPh sb="2" eb="4">
      <t>ヘンセイ</t>
    </rPh>
    <rPh sb="4" eb="6">
      <t>チョウセイ</t>
    </rPh>
    <rPh sb="6" eb="8">
      <t>カハイ</t>
    </rPh>
    <rPh sb="8" eb="10">
      <t>カサン</t>
    </rPh>
    <phoneticPr fontId="2"/>
  </si>
  <si>
    <t>チーム保育加算⑰</t>
    <rPh sb="3" eb="5">
      <t>ホイク</t>
    </rPh>
    <rPh sb="5" eb="7">
      <t>カサン</t>
    </rPh>
    <phoneticPr fontId="2"/>
  </si>
  <si>
    <t>療育支援加算⑱
※常勤換算無</t>
    <rPh sb="0" eb="2">
      <t>リョウイク</t>
    </rPh>
    <rPh sb="2" eb="4">
      <t>シエン</t>
    </rPh>
    <rPh sb="4" eb="6">
      <t>カサン</t>
    </rPh>
    <rPh sb="9" eb="11">
      <t>ジョウキン</t>
    </rPh>
    <rPh sb="11" eb="13">
      <t>カンザン</t>
    </rPh>
    <rPh sb="13" eb="14">
      <t>ナ</t>
    </rPh>
    <phoneticPr fontId="2"/>
  </si>
  <si>
    <t>高齢者等活躍促進加算⑲
　※常勤換算無</t>
    <rPh sb="14" eb="16">
      <t>ジョウキン</t>
    </rPh>
    <rPh sb="16" eb="18">
      <t>カンザン</t>
    </rPh>
    <rPh sb="18" eb="19">
      <t>ナ</t>
    </rPh>
    <phoneticPr fontId="2"/>
  </si>
  <si>
    <t>　⑭　＋　⑯　＋　⑰</t>
    <phoneticPr fontId="2"/>
  </si>
  <si>
    <t>　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</si>
</sst>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0&quot;㎡&quot;"/>
    <numFmt numFmtId="177" formatCode="#,##0.0"/>
    <numFmt numFmtId="178" formatCode="0.0"/>
    <numFmt numFmtId="179" formatCode="0.0_ "/>
    <numFmt numFmtId="180" formatCode="#,##0.00_ "/>
    <numFmt numFmtId="181" formatCode="#,##0.0_ "/>
    <numFmt numFmtId="182" formatCode="General&quot;人&quot;"/>
    <numFmt numFmtId="183" formatCode="&quot;（&quot;General&quot;）&quot;"/>
    <numFmt numFmtId="184" formatCode="[$-411]ggge&quot;年&quot;m&quot;月&quot;d&quot;日&quot;;@"/>
    <numFmt numFmtId="185" formatCode="General&quot;歳児&quot;"/>
    <numFmt numFmtId="186" formatCode="&quot;満&quot;General&quot;歳児&quot;"/>
    <numFmt numFmtId="187" formatCode="#,##0&quot;学級&quot;"/>
    <numFmt numFmtId="188" formatCode="#,##0&quot;人&quot;"/>
    <numFmt numFmtId="189" formatCode="&quot;対象&quot;General&quot;人&quot;"/>
    <numFmt numFmtId="190" formatCode="0.0&quot;人&quot;"/>
    <numFmt numFmtId="191" formatCode="0.0_);[Red]\(0.0\)"/>
    <numFmt numFmtId="192" formatCode="0.00&quot;㎡&quot;"/>
    <numFmt numFmtId="193" formatCode="0_ "/>
    <numFmt numFmtId="194"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8"/>
      <name val="ＭＳ Ｐゴシック"/>
      <family val="3"/>
      <charset val="128"/>
    </font>
    <font>
      <sz val="10.5"/>
      <name val="ＭＳ 明朝"/>
      <family val="1"/>
      <charset val="128"/>
    </font>
    <font>
      <sz val="9"/>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sz val="14"/>
      <name val="ＭＳ Ｐゴシック"/>
      <family val="3"/>
      <charset val="128"/>
    </font>
    <font>
      <u/>
      <sz val="8"/>
      <name val="ＭＳ Ｐゴシック"/>
      <family val="3"/>
      <charset val="128"/>
    </font>
    <font>
      <u/>
      <sz val="9"/>
      <name val="ＭＳ Ｐゴシック"/>
      <family val="3"/>
      <charset val="128"/>
    </font>
    <font>
      <u/>
      <sz val="11"/>
      <name val="ＭＳ Ｐゴシック"/>
      <family val="3"/>
      <charset val="128"/>
    </font>
    <font>
      <sz val="8.5"/>
      <name val="ＭＳ Ｐゴシック"/>
      <family val="3"/>
      <charset val="128"/>
    </font>
    <font>
      <sz val="5"/>
      <name val="ＭＳ Ｐゴシック"/>
      <family val="3"/>
      <charset val="128"/>
    </font>
    <font>
      <sz val="16"/>
      <name val="ＭＳ Ｐゴシック"/>
      <family val="3"/>
      <charset val="128"/>
    </font>
    <font>
      <u/>
      <sz val="8.5"/>
      <name val="ＭＳ Ｐゴシック"/>
      <family val="3"/>
      <charset val="128"/>
    </font>
    <font>
      <sz val="11.5"/>
      <name val="ＭＳ Ｐゴシック"/>
      <family val="3"/>
      <charset val="128"/>
    </font>
    <font>
      <b/>
      <sz val="9"/>
      <color indexed="81"/>
      <name val="ＭＳ Ｐ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dashed">
        <color indexed="64"/>
      </top>
      <bottom style="dashed">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bottom/>
      <diagonal/>
    </border>
    <border>
      <left style="dashed">
        <color indexed="64"/>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0" fontId="5" fillId="0" borderId="0">
      <alignment vertical="center"/>
    </xf>
  </cellStyleXfs>
  <cellXfs count="813">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xf>
    <xf numFmtId="0" fontId="0" fillId="0" borderId="0" xfId="0" quotePrefix="1" applyAlignment="1">
      <alignment vertical="center"/>
    </xf>
    <xf numFmtId="176" fontId="3" fillId="0" borderId="5" xfId="0" applyNumberFormat="1" applyFont="1" applyBorder="1" applyAlignment="1">
      <alignment horizontal="center" vertical="center" wrapText="1"/>
    </xf>
    <xf numFmtId="180" fontId="4" fillId="2" borderId="3" xfId="0" applyNumberFormat="1" applyFont="1" applyFill="1" applyBorder="1" applyAlignment="1">
      <alignment horizontal="center"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0" fillId="0" borderId="7" xfId="0" applyBorder="1" applyAlignment="1">
      <alignment horizontal="distributed" vertical="center" wrapText="1"/>
    </xf>
    <xf numFmtId="0" fontId="7" fillId="0" borderId="1" xfId="0" applyFont="1" applyBorder="1" applyAlignment="1">
      <alignment horizontal="left" vertical="center" wrapText="1" indent="1"/>
    </xf>
    <xf numFmtId="0" fontId="4" fillId="0" borderId="1" xfId="0" applyFont="1" applyBorder="1" applyAlignment="1">
      <alignment horizontal="center" vertical="center" wrapText="1"/>
    </xf>
    <xf numFmtId="176" fontId="0" fillId="0" borderId="0" xfId="0" applyNumberFormat="1" applyAlignment="1">
      <alignment horizontal="center" vertical="center"/>
    </xf>
    <xf numFmtId="0" fontId="6" fillId="0" borderId="0" xfId="0" applyFont="1" applyAlignment="1">
      <alignment horizontal="left" vertical="center" wrapText="1" indent="1"/>
    </xf>
    <xf numFmtId="0" fontId="0" fillId="0" borderId="8" xfId="0" applyBorder="1" applyAlignment="1">
      <alignment vertical="center"/>
    </xf>
    <xf numFmtId="0" fontId="0" fillId="0" borderId="8" xfId="0" applyBorder="1" applyAlignment="1">
      <alignment vertical="center" wrapText="1"/>
    </xf>
    <xf numFmtId="0" fontId="9" fillId="0" borderId="2" xfId="0" applyFont="1" applyBorder="1" applyAlignment="1">
      <alignment horizontal="right" vertical="center"/>
    </xf>
    <xf numFmtId="0" fontId="9" fillId="0" borderId="0" xfId="0" applyFont="1" applyAlignment="1">
      <alignment vertical="center"/>
    </xf>
    <xf numFmtId="0" fontId="6" fillId="2" borderId="9" xfId="0" applyFont="1" applyFill="1" applyBorder="1" applyAlignment="1">
      <alignment horizontal="center" vertical="center"/>
    </xf>
    <xf numFmtId="0" fontId="4"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7" fillId="0" borderId="0" xfId="0" applyFont="1" applyAlignment="1">
      <alignment vertical="center"/>
    </xf>
    <xf numFmtId="0" fontId="0" fillId="0" borderId="6" xfId="0" applyBorder="1" applyAlignment="1">
      <alignment horizontal="center" vertical="center"/>
    </xf>
    <xf numFmtId="0" fontId="0" fillId="0" borderId="0" xfId="0" applyAlignment="1">
      <alignment horizontal="left" vertical="center"/>
    </xf>
    <xf numFmtId="57" fontId="0" fillId="0" borderId="0" xfId="0" applyNumberFormat="1" applyAlignment="1">
      <alignment horizontal="left" vertical="center"/>
    </xf>
    <xf numFmtId="0" fontId="9" fillId="0" borderId="0" xfId="0" applyFont="1" applyAlignment="1">
      <alignment horizontal="left" vertical="center"/>
    </xf>
    <xf numFmtId="185" fontId="0" fillId="0" borderId="3" xfId="0" applyNumberFormat="1" applyBorder="1" applyAlignment="1">
      <alignment horizontal="center" vertical="center"/>
    </xf>
    <xf numFmtId="186" fontId="0" fillId="0" borderId="3" xfId="0" applyNumberFormat="1" applyBorder="1" applyAlignment="1">
      <alignment horizontal="center" vertical="center"/>
    </xf>
    <xf numFmtId="184" fontId="7" fillId="0" borderId="4" xfId="0" applyNumberFormat="1" applyFont="1" applyBorder="1" applyAlignment="1">
      <alignment horizontal="center" vertical="center"/>
    </xf>
    <xf numFmtId="184" fontId="7" fillId="0" borderId="4" xfId="0" applyNumberFormat="1" applyFont="1" applyBorder="1" applyAlignment="1">
      <alignment horizontal="left" vertical="center"/>
    </xf>
    <xf numFmtId="0" fontId="0" fillId="2" borderId="3" xfId="0" applyFill="1" applyBorder="1" applyAlignment="1">
      <alignment horizontal="left" vertical="center"/>
    </xf>
    <xf numFmtId="184" fontId="0" fillId="2" borderId="3" xfId="0" applyNumberFormat="1" applyFill="1" applyBorder="1" applyAlignment="1">
      <alignment horizontal="left" vertical="center" indent="1"/>
    </xf>
    <xf numFmtId="0" fontId="0" fillId="2" borderId="3" xfId="0" applyFill="1" applyBorder="1" applyAlignment="1">
      <alignment horizontal="center" vertical="center"/>
    </xf>
    <xf numFmtId="0" fontId="6" fillId="0" borderId="10" xfId="0" applyFont="1" applyBorder="1" applyAlignment="1">
      <alignment horizontal="center" vertical="center"/>
    </xf>
    <xf numFmtId="0" fontId="4" fillId="0" borderId="1" xfId="0" applyFont="1" applyBorder="1" applyAlignment="1">
      <alignment horizontal="left" vertical="center" wrapText="1"/>
    </xf>
    <xf numFmtId="0" fontId="9" fillId="3" borderId="2" xfId="0" applyFont="1" applyFill="1" applyBorder="1" applyAlignment="1">
      <alignment horizontal="right" vertical="center"/>
    </xf>
    <xf numFmtId="0" fontId="9" fillId="3" borderId="1" xfId="0" applyFont="1" applyFill="1" applyBorder="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88" fontId="6" fillId="0" borderId="11" xfId="0" applyNumberFormat="1" applyFont="1" applyBorder="1" applyAlignment="1">
      <alignment horizontal="center" vertical="center" wrapText="1"/>
    </xf>
    <xf numFmtId="188" fontId="6" fillId="0" borderId="12" xfId="0" applyNumberFormat="1" applyFont="1" applyBorder="1" applyAlignment="1">
      <alignment horizontal="center" vertical="center" wrapText="1"/>
    </xf>
    <xf numFmtId="0" fontId="4" fillId="0" borderId="13" xfId="0" applyFont="1" applyBorder="1" applyAlignment="1">
      <alignment horizontal="left" vertical="center" wrapText="1"/>
    </xf>
    <xf numFmtId="0" fontId="9" fillId="0" borderId="7" xfId="0" applyFont="1" applyBorder="1" applyAlignment="1">
      <alignment horizontal="right" vertical="center"/>
    </xf>
    <xf numFmtId="0" fontId="4" fillId="0" borderId="10" xfId="0" applyFont="1" applyBorder="1" applyAlignment="1">
      <alignment horizontal="center" vertical="center" wrapText="1"/>
    </xf>
    <xf numFmtId="0" fontId="9" fillId="0" borderId="1" xfId="0" applyFont="1" applyBorder="1" applyAlignment="1">
      <alignment horizontal="right" vertical="center"/>
    </xf>
    <xf numFmtId="0" fontId="6" fillId="0" borderId="14" xfId="0" applyFont="1" applyBorder="1" applyAlignment="1">
      <alignment horizontal="center" vertical="center"/>
    </xf>
    <xf numFmtId="57" fontId="0" fillId="2" borderId="3" xfId="0" applyNumberFormat="1" applyFill="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0" fillId="0" borderId="3" xfId="0" applyBorder="1" applyAlignment="1">
      <alignment horizontal="left" vertical="center"/>
    </xf>
    <xf numFmtId="0" fontId="8" fillId="0" borderId="0" xfId="0" applyFont="1" applyAlignment="1">
      <alignment horizontal="center" vertical="center"/>
    </xf>
    <xf numFmtId="0" fontId="12" fillId="0" borderId="0" xfId="0" applyFont="1" applyAlignment="1">
      <alignment vertical="center"/>
    </xf>
    <xf numFmtId="0" fontId="4" fillId="0" borderId="16" xfId="0" applyFont="1" applyBorder="1" applyAlignment="1">
      <alignment horizontal="left" vertical="center" wrapText="1"/>
    </xf>
    <xf numFmtId="0" fontId="4" fillId="0" borderId="2" xfId="0" applyFont="1" applyBorder="1" applyAlignment="1">
      <alignment horizontal="left" vertical="center" wrapText="1"/>
    </xf>
    <xf numFmtId="0" fontId="0" fillId="0" borderId="4" xfId="0" applyBorder="1" applyAlignment="1">
      <alignment horizontal="center" vertical="center"/>
    </xf>
    <xf numFmtId="0" fontId="7" fillId="0" borderId="0" xfId="0" applyFont="1" applyAlignment="1">
      <alignment horizontal="left" vertical="center" wrapText="1"/>
    </xf>
    <xf numFmtId="0" fontId="4" fillId="0" borderId="8" xfId="0" applyFont="1" applyBorder="1" applyAlignment="1">
      <alignment horizontal="center" vertical="center"/>
    </xf>
    <xf numFmtId="0" fontId="18" fillId="0" borderId="0" xfId="0" applyFont="1" applyAlignment="1">
      <alignment vertical="center"/>
    </xf>
    <xf numFmtId="0" fontId="0" fillId="4" borderId="9" xfId="0" applyFill="1" applyBorder="1" applyAlignment="1">
      <alignment horizontal="right" vertical="center"/>
    </xf>
    <xf numFmtId="0" fontId="0" fillId="4" borderId="6" xfId="0" applyFill="1"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4" borderId="19" xfId="0" applyFill="1" applyBorder="1" applyAlignment="1">
      <alignment horizontal="right" vertical="center"/>
    </xf>
    <xf numFmtId="0" fontId="9" fillId="4" borderId="20" xfId="0" applyFont="1" applyFill="1" applyBorder="1" applyAlignment="1">
      <alignment horizontal="right" vertical="center"/>
    </xf>
    <xf numFmtId="0" fontId="0" fillId="4" borderId="21" xfId="0" applyFill="1" applyBorder="1" applyAlignment="1">
      <alignment horizontal="right" vertical="center"/>
    </xf>
    <xf numFmtId="0" fontId="7" fillId="2" borderId="9" xfId="0" applyFont="1" applyFill="1" applyBorder="1" applyAlignment="1">
      <alignment horizontal="left" vertical="center"/>
    </xf>
    <xf numFmtId="0" fontId="5" fillId="0" borderId="0" xfId="1">
      <alignment vertical="center"/>
    </xf>
    <xf numFmtId="0" fontId="1" fillId="0" borderId="0" xfId="1" applyFont="1" applyAlignment="1">
      <alignment horizontal="left" vertical="center"/>
    </xf>
    <xf numFmtId="0" fontId="4" fillId="0" borderId="0" xfId="1" applyFont="1" applyAlignment="1">
      <alignment horizontal="center" vertical="center" wrapText="1"/>
    </xf>
    <xf numFmtId="0" fontId="7" fillId="0" borderId="0" xfId="1" applyFont="1" applyAlignment="1">
      <alignment horizontal="center" vertical="center"/>
    </xf>
    <xf numFmtId="176" fontId="7" fillId="0" borderId="0" xfId="1" applyNumberFormat="1" applyFont="1" applyAlignment="1">
      <alignment horizontal="center" vertical="center"/>
    </xf>
    <xf numFmtId="0" fontId="4" fillId="0" borderId="0" xfId="1" applyFont="1" applyAlignment="1">
      <alignment horizontal="center" vertical="center"/>
    </xf>
    <xf numFmtId="0" fontId="6" fillId="0" borderId="0" xfId="1" applyFont="1" applyAlignment="1">
      <alignment horizontal="left" vertical="center"/>
    </xf>
    <xf numFmtId="0" fontId="5" fillId="0" borderId="0" xfId="1" quotePrefix="1">
      <alignment vertical="center"/>
    </xf>
    <xf numFmtId="0" fontId="7" fillId="0" borderId="0" xfId="1" applyFont="1">
      <alignment vertical="center"/>
    </xf>
    <xf numFmtId="192" fontId="5" fillId="0" borderId="0" xfId="1" applyNumberFormat="1" applyAlignment="1">
      <alignment horizontal="center" vertical="center"/>
    </xf>
    <xf numFmtId="0" fontId="5" fillId="0" borderId="0" xfId="1" applyAlignment="1">
      <alignment horizontal="center" vertical="center"/>
    </xf>
    <xf numFmtId="0" fontId="4" fillId="0" borderId="7" xfId="0" applyFont="1" applyBorder="1" applyAlignment="1">
      <alignment horizontal="center" vertical="center" wrapText="1"/>
    </xf>
    <xf numFmtId="0" fontId="0" fillId="0" borderId="0" xfId="0" applyAlignment="1">
      <alignment horizontal="left" vertical="center" wrapText="1"/>
    </xf>
    <xf numFmtId="182" fontId="7" fillId="0" borderId="0" xfId="0" applyNumberFormat="1" applyFont="1" applyAlignment="1">
      <alignment horizontal="left" vertical="center" wrapText="1"/>
    </xf>
    <xf numFmtId="0" fontId="7" fillId="0" borderId="0" xfId="0" applyFont="1" applyAlignment="1">
      <alignment horizontal="left" vertical="center" wrapText="1" indent="1"/>
    </xf>
    <xf numFmtId="0" fontId="0" fillId="3" borderId="0" xfId="0" applyFill="1" applyAlignment="1">
      <alignment horizontal="left" vertical="center" wrapText="1"/>
    </xf>
    <xf numFmtId="0" fontId="7" fillId="0" borderId="0" xfId="0" applyFont="1" applyAlignment="1">
      <alignment horizontal="left" vertical="center" indent="1"/>
    </xf>
    <xf numFmtId="0" fontId="4" fillId="0" borderId="20" xfId="0" applyFont="1" applyBorder="1" applyAlignment="1">
      <alignment horizontal="center" vertical="center" wrapText="1"/>
    </xf>
    <xf numFmtId="0" fontId="0" fillId="0" borderId="9" xfId="0" applyBorder="1" applyAlignment="1">
      <alignment horizontal="center" vertical="center"/>
    </xf>
    <xf numFmtId="188" fontId="4" fillId="2" borderId="0" xfId="0" applyNumberFormat="1" applyFont="1" applyFill="1" applyAlignment="1">
      <alignment horizontal="center" vertical="center" wrapText="1"/>
    </xf>
    <xf numFmtId="188" fontId="4" fillId="2" borderId="8" xfId="0" applyNumberFormat="1" applyFont="1" applyFill="1" applyBorder="1" applyAlignment="1">
      <alignment horizontal="center" vertical="center" wrapText="1"/>
    </xf>
    <xf numFmtId="181" fontId="9" fillId="3" borderId="2" xfId="0" applyNumberFormat="1" applyFont="1" applyFill="1" applyBorder="1" applyAlignment="1">
      <alignment horizontal="right" vertical="center"/>
    </xf>
    <xf numFmtId="181" fontId="9" fillId="3" borderId="4" xfId="0" applyNumberFormat="1" applyFont="1" applyFill="1" applyBorder="1" applyAlignment="1">
      <alignment horizontal="right" vertical="center"/>
    </xf>
    <xf numFmtId="179" fontId="9" fillId="3" borderId="2" xfId="0" applyNumberFormat="1" applyFont="1" applyFill="1" applyBorder="1" applyAlignment="1">
      <alignment horizontal="right" vertical="center"/>
    </xf>
    <xf numFmtId="179" fontId="9" fillId="3" borderId="4" xfId="0" applyNumberFormat="1" applyFont="1" applyFill="1" applyBorder="1" applyAlignment="1">
      <alignment horizontal="right" vertical="center"/>
    </xf>
    <xf numFmtId="0" fontId="0" fillId="0" borderId="12" xfId="0" applyBorder="1" applyAlignment="1">
      <alignment horizontal="right" vertical="center"/>
    </xf>
    <xf numFmtId="0" fontId="0" fillId="0" borderId="4" xfId="0" applyBorder="1" applyAlignment="1">
      <alignment horizontal="right" vertical="center"/>
    </xf>
    <xf numFmtId="0" fontId="0" fillId="0" borderId="15" xfId="0" applyBorder="1" applyAlignment="1">
      <alignment horizontal="right" vertical="center"/>
    </xf>
    <xf numFmtId="0" fontId="9" fillId="3" borderId="4" xfId="0" applyFont="1" applyFill="1" applyBorder="1" applyAlignment="1">
      <alignment horizontal="right"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xf>
    <xf numFmtId="0" fontId="0" fillId="0" borderId="8" xfId="0" applyBorder="1" applyAlignment="1">
      <alignment horizontal="right" vertical="center"/>
    </xf>
    <xf numFmtId="0" fontId="0" fillId="0" borderId="22" xfId="0" applyBorder="1" applyAlignment="1">
      <alignment horizontal="right" vertical="center"/>
    </xf>
    <xf numFmtId="182" fontId="0" fillId="2" borderId="7"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0" fillId="0" borderId="7" xfId="0" applyNumberFormat="1" applyBorder="1" applyAlignment="1">
      <alignment horizontal="right" vertical="center"/>
    </xf>
    <xf numFmtId="182" fontId="0" fillId="0" borderId="3" xfId="0" applyNumberFormat="1" applyBorder="1" applyAlignment="1">
      <alignment horizontal="right" vertical="center"/>
    </xf>
    <xf numFmtId="0" fontId="0" fillId="0" borderId="23" xfId="0" applyBorder="1" applyAlignment="1">
      <alignment horizontal="right" vertical="center"/>
    </xf>
    <xf numFmtId="182" fontId="0" fillId="2" borderId="14" xfId="0" applyNumberFormat="1" applyFill="1" applyBorder="1" applyAlignment="1">
      <alignment horizontal="right" vertical="center"/>
    </xf>
    <xf numFmtId="182" fontId="0" fillId="2" borderId="24" xfId="0" applyNumberFormat="1" applyFill="1" applyBorder="1" applyAlignment="1">
      <alignment horizontal="right" vertical="center"/>
    </xf>
    <xf numFmtId="0" fontId="0" fillId="0" borderId="1" xfId="0" applyBorder="1" applyAlignment="1">
      <alignment vertical="center"/>
    </xf>
    <xf numFmtId="0" fontId="0" fillId="3" borderId="12" xfId="0" applyFill="1" applyBorder="1" applyAlignment="1">
      <alignment horizontal="right" vertical="center"/>
    </xf>
    <xf numFmtId="0" fontId="0" fillId="3" borderId="6" xfId="0" applyFill="1" applyBorder="1" applyAlignment="1">
      <alignment horizontal="right" vertical="center"/>
    </xf>
    <xf numFmtId="0" fontId="0" fillId="3" borderId="15" xfId="0" applyFill="1" applyBorder="1" applyAlignment="1">
      <alignment horizontal="right" vertical="center"/>
    </xf>
    <xf numFmtId="0" fontId="0" fillId="3" borderId="2" xfId="0" applyFill="1" applyBorder="1" applyAlignment="1">
      <alignment horizontal="right" vertical="center"/>
    </xf>
    <xf numFmtId="0" fontId="0" fillId="3" borderId="0" xfId="0" applyFill="1" applyAlignment="1">
      <alignment horizontal="right" vertical="center"/>
    </xf>
    <xf numFmtId="0" fontId="10" fillId="0" borderId="0" xfId="0" applyFont="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lef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2" xfId="0" applyBorder="1" applyAlignment="1">
      <alignment horizontal="right" vertical="center"/>
    </xf>
    <xf numFmtId="0" fontId="0" fillId="0" borderId="15" xfId="0" applyBorder="1" applyAlignment="1">
      <alignment horizontal="right" vertical="center"/>
    </xf>
    <xf numFmtId="181" fontId="9" fillId="2" borderId="5" xfId="0" applyNumberFormat="1" applyFont="1" applyFill="1" applyBorder="1" applyAlignment="1">
      <alignment horizontal="right" vertical="center"/>
    </xf>
    <xf numFmtId="181" fontId="9" fillId="2" borderId="9" xfId="0" applyNumberFormat="1" applyFont="1" applyFill="1" applyBorder="1" applyAlignment="1">
      <alignment horizontal="right" vertical="center"/>
    </xf>
    <xf numFmtId="0" fontId="0" fillId="2" borderId="3" xfId="0" applyFill="1" applyBorder="1" applyAlignment="1">
      <alignment horizontal="center" vertical="center" wrapText="1"/>
    </xf>
    <xf numFmtId="0" fontId="0" fillId="0" borderId="13" xfId="0" applyBorder="1" applyAlignment="1">
      <alignment horizontal="left" vertical="center" wrapText="1" indent="1"/>
    </xf>
    <xf numFmtId="0" fontId="0" fillId="0" borderId="11" xfId="0" applyBorder="1" applyAlignment="1">
      <alignment horizontal="left" vertical="center" wrapText="1" indent="1"/>
    </xf>
    <xf numFmtId="0" fontId="0" fillId="0" borderId="2" xfId="0" applyBorder="1" applyAlignment="1">
      <alignment horizontal="left" vertical="center" wrapText="1" indent="1"/>
    </xf>
    <xf numFmtId="0" fontId="0" fillId="0" borderId="4" xfId="0" applyBorder="1" applyAlignment="1">
      <alignment horizontal="left" vertical="center" wrapText="1" inden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center" wrapText="1"/>
    </xf>
    <xf numFmtId="179" fontId="9" fillId="3" borderId="13" xfId="0" applyNumberFormat="1" applyFont="1" applyFill="1" applyBorder="1" applyAlignment="1">
      <alignment horizontal="right" vertical="center"/>
    </xf>
    <xf numFmtId="179" fontId="9" fillId="3" borderId="11" xfId="0" applyNumberFormat="1" applyFont="1" applyFill="1" applyBorder="1" applyAlignment="1">
      <alignment horizontal="right" vertical="center"/>
    </xf>
    <xf numFmtId="179" fontId="9" fillId="3" borderId="2" xfId="0" applyNumberFormat="1" applyFont="1" applyFill="1" applyBorder="1" applyAlignment="1">
      <alignment horizontal="right" vertical="center"/>
    </xf>
    <xf numFmtId="179" fontId="9" fillId="3" borderId="4" xfId="0" applyNumberFormat="1" applyFont="1" applyFill="1" applyBorder="1" applyAlignment="1">
      <alignment horizontal="right" vertical="center"/>
    </xf>
    <xf numFmtId="0" fontId="0" fillId="3" borderId="12" xfId="0" applyFill="1" applyBorder="1" applyAlignment="1">
      <alignment horizontal="right" vertical="center"/>
    </xf>
    <xf numFmtId="0" fontId="0" fillId="3" borderId="15" xfId="0" applyFill="1" applyBorder="1" applyAlignment="1">
      <alignment horizontal="right" vertical="center"/>
    </xf>
    <xf numFmtId="181" fontId="9" fillId="3" borderId="13" xfId="0" applyNumberFormat="1" applyFont="1" applyFill="1" applyBorder="1" applyAlignment="1">
      <alignment horizontal="right" vertical="center"/>
    </xf>
    <xf numFmtId="181" fontId="9" fillId="3" borderId="11" xfId="0" applyNumberFormat="1" applyFont="1" applyFill="1" applyBorder="1" applyAlignment="1">
      <alignment horizontal="right" vertical="center"/>
    </xf>
    <xf numFmtId="181" fontId="9" fillId="3" borderId="2" xfId="0" applyNumberFormat="1" applyFont="1" applyFill="1" applyBorder="1" applyAlignment="1">
      <alignment horizontal="right" vertical="center"/>
    </xf>
    <xf numFmtId="181" fontId="9" fillId="3" borderId="4" xfId="0" applyNumberFormat="1" applyFont="1" applyFill="1" applyBorder="1" applyAlignment="1">
      <alignment horizontal="right" vertical="center"/>
    </xf>
    <xf numFmtId="0" fontId="9" fillId="3" borderId="13" xfId="0" applyFont="1" applyFill="1" applyBorder="1" applyAlignment="1">
      <alignment horizontal="right" vertical="center"/>
    </xf>
    <xf numFmtId="0" fontId="9" fillId="3" borderId="11" xfId="0" applyFont="1" applyFill="1" applyBorder="1" applyAlignment="1">
      <alignment horizontal="right" vertical="center"/>
    </xf>
    <xf numFmtId="0" fontId="9" fillId="3" borderId="2" xfId="0" applyFont="1" applyFill="1" applyBorder="1" applyAlignment="1">
      <alignment horizontal="right" vertical="center"/>
    </xf>
    <xf numFmtId="0" fontId="9" fillId="3" borderId="4" xfId="0" applyFont="1" applyFill="1" applyBorder="1" applyAlignment="1">
      <alignment horizontal="right" vertical="center"/>
    </xf>
    <xf numFmtId="0" fontId="0" fillId="3" borderId="13"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15" xfId="0" applyFill="1" applyBorder="1" applyAlignment="1">
      <alignment horizontal="left" vertical="center" wrapText="1"/>
    </xf>
    <xf numFmtId="181" fontId="9" fillId="3" borderId="5" xfId="0" applyNumberFormat="1" applyFont="1" applyFill="1" applyBorder="1" applyAlignment="1">
      <alignment horizontal="right" vertical="center"/>
    </xf>
    <xf numFmtId="181" fontId="9" fillId="3" borderId="9" xfId="0" applyNumberFormat="1" applyFont="1" applyFill="1" applyBorder="1" applyAlignment="1">
      <alignment horizontal="right" vertical="center"/>
    </xf>
    <xf numFmtId="0" fontId="6" fillId="2" borderId="2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182" fontId="0" fillId="0" borderId="13" xfId="0" applyNumberFormat="1" applyBorder="1" applyAlignment="1">
      <alignment horizontal="center" vertical="center"/>
    </xf>
    <xf numFmtId="182" fontId="0" fillId="0" borderId="11" xfId="0" applyNumberFormat="1" applyBorder="1" applyAlignment="1">
      <alignment horizontal="center" vertical="center"/>
    </xf>
    <xf numFmtId="182" fontId="0" fillId="0" borderId="2" xfId="0" applyNumberFormat="1" applyBorder="1" applyAlignment="1">
      <alignment horizontal="center" vertical="center"/>
    </xf>
    <xf numFmtId="182" fontId="0" fillId="0" borderId="4" xfId="0" applyNumberForma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1" xfId="0" quotePrefix="1" applyBorder="1" applyAlignment="1">
      <alignment horizontal="center" vertical="center" wrapText="1"/>
    </xf>
    <xf numFmtId="0" fontId="0" fillId="0" borderId="4" xfId="0" quotePrefix="1" applyBorder="1" applyAlignment="1">
      <alignment horizontal="center" vertical="center" wrapText="1"/>
    </xf>
    <xf numFmtId="0" fontId="9" fillId="0" borderId="53"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42" xfId="0" applyFont="1" applyFill="1" applyBorder="1" applyAlignment="1">
      <alignment horizontal="left" vertical="center" wrapText="1"/>
    </xf>
    <xf numFmtId="0" fontId="9" fillId="4" borderId="44" xfId="0" applyFont="1" applyFill="1" applyBorder="1" applyAlignment="1">
      <alignment horizontal="left" vertical="center"/>
    </xf>
    <xf numFmtId="0" fontId="9" fillId="4" borderId="43" xfId="0" applyFont="1" applyFill="1" applyBorder="1" applyAlignment="1">
      <alignment horizontal="left" vertical="center"/>
    </xf>
    <xf numFmtId="0" fontId="9" fillId="4" borderId="20" xfId="0" applyFont="1" applyFill="1" applyBorder="1" applyAlignment="1">
      <alignment horizontal="left" vertical="center"/>
    </xf>
    <xf numFmtId="0" fontId="9" fillId="4" borderId="49" xfId="0" applyFont="1" applyFill="1" applyBorder="1" applyAlignment="1">
      <alignment horizontal="left" vertical="center"/>
    </xf>
    <xf numFmtId="0" fontId="9" fillId="4" borderId="45" xfId="0" applyFont="1" applyFill="1" applyBorder="1" applyAlignment="1">
      <alignment horizontal="lef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182" fontId="0" fillId="2" borderId="13" xfId="0" applyNumberFormat="1" applyFill="1" applyBorder="1" applyAlignment="1">
      <alignment horizontal="right" vertical="center"/>
    </xf>
    <xf numFmtId="182" fontId="0" fillId="2" borderId="12" xfId="0" applyNumberFormat="1" applyFill="1" applyBorder="1" applyAlignment="1">
      <alignment horizontal="right" vertical="center"/>
    </xf>
    <xf numFmtId="182" fontId="0" fillId="0" borderId="13" xfId="0" applyNumberFormat="1" applyBorder="1" applyAlignment="1">
      <alignment horizontal="right" vertical="center"/>
    </xf>
    <xf numFmtId="182" fontId="0" fillId="0" borderId="12" xfId="0" applyNumberFormat="1" applyBorder="1" applyAlignment="1">
      <alignment horizontal="right" vertical="center"/>
    </xf>
    <xf numFmtId="0" fontId="0" fillId="4" borderId="44" xfId="0" applyFill="1" applyBorder="1" applyAlignment="1">
      <alignment horizontal="right" vertical="center"/>
    </xf>
    <xf numFmtId="0" fontId="0" fillId="4" borderId="49" xfId="0" applyFill="1" applyBorder="1" applyAlignment="1">
      <alignment horizontal="right" vertical="center"/>
    </xf>
    <xf numFmtId="177" fontId="9" fillId="4" borderId="50" xfId="0" applyNumberFormat="1" applyFont="1" applyFill="1" applyBorder="1" applyAlignment="1">
      <alignment horizontal="right" vertical="center"/>
    </xf>
    <xf numFmtId="177" fontId="9" fillId="4" borderId="44" xfId="0" applyNumberFormat="1" applyFont="1" applyFill="1" applyBorder="1" applyAlignment="1">
      <alignment horizontal="right" vertical="center"/>
    </xf>
    <xf numFmtId="177" fontId="9" fillId="4" borderId="51" xfId="0" applyNumberFormat="1" applyFont="1" applyFill="1" applyBorder="1" applyAlignment="1">
      <alignment horizontal="right" vertical="center"/>
    </xf>
    <xf numFmtId="177" fontId="9" fillId="4" borderId="49" xfId="0" applyNumberFormat="1" applyFont="1" applyFill="1" applyBorder="1" applyAlignment="1">
      <alignment horizontal="right" vertical="center"/>
    </xf>
    <xf numFmtId="181" fontId="9" fillId="4" borderId="46" xfId="0" applyNumberFormat="1" applyFont="1" applyFill="1" applyBorder="1" applyAlignment="1">
      <alignment horizontal="right" vertical="center"/>
    </xf>
    <xf numFmtId="181" fontId="9" fillId="4" borderId="47" xfId="0" applyNumberFormat="1" applyFont="1" applyFill="1" applyBorder="1" applyAlignment="1">
      <alignment horizontal="right" vertical="center"/>
    </xf>
    <xf numFmtId="182" fontId="0" fillId="4" borderId="42" xfId="0" applyNumberFormat="1" applyFill="1" applyBorder="1" applyAlignment="1">
      <alignment horizontal="right" vertical="center"/>
    </xf>
    <xf numFmtId="182" fontId="0" fillId="4" borderId="43" xfId="0" applyNumberFormat="1" applyFill="1" applyBorder="1" applyAlignment="1">
      <alignment horizontal="right" vertical="center"/>
    </xf>
    <xf numFmtId="182" fontId="0" fillId="4" borderId="20" xfId="0" applyNumberFormat="1" applyFill="1" applyBorder="1" applyAlignment="1">
      <alignment horizontal="right" vertical="center"/>
    </xf>
    <xf numFmtId="182" fontId="0" fillId="4" borderId="45" xfId="0" applyNumberFormat="1" applyFill="1" applyBorder="1" applyAlignment="1">
      <alignment horizontal="right" vertical="center"/>
    </xf>
    <xf numFmtId="0" fontId="0" fillId="0" borderId="46" xfId="0" applyBorder="1" applyAlignment="1">
      <alignment horizontal="right" vertical="center"/>
    </xf>
    <xf numFmtId="0" fontId="0" fillId="0" borderId="59" xfId="0" applyBorder="1" applyAlignment="1">
      <alignment horizontal="right" vertical="center"/>
    </xf>
    <xf numFmtId="182" fontId="0" fillId="4" borderId="50" xfId="0" applyNumberFormat="1" applyFill="1" applyBorder="1" applyAlignment="1">
      <alignment horizontal="right" vertical="center"/>
    </xf>
    <xf numFmtId="182" fontId="0" fillId="4" borderId="51" xfId="0" applyNumberFormat="1" applyFill="1" applyBorder="1" applyAlignment="1">
      <alignment horizontal="right"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5"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42" xfId="0" applyBorder="1" applyAlignment="1">
      <alignment horizontal="right" vertical="center"/>
    </xf>
    <xf numFmtId="0" fontId="0" fillId="0" borderId="43" xfId="0" applyBorder="1" applyAlignment="1">
      <alignment horizontal="right" vertical="center"/>
    </xf>
    <xf numFmtId="0" fontId="0" fillId="0" borderId="8" xfId="0" applyBorder="1" applyAlignment="1">
      <alignment horizontal="right" vertical="center"/>
    </xf>
    <xf numFmtId="0" fontId="0" fillId="0" borderId="1" xfId="0" applyBorder="1" applyAlignment="1">
      <alignment horizontal="right" vertical="center"/>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0" borderId="3" xfId="0" applyFont="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181" fontId="9" fillId="4" borderId="5" xfId="0" applyNumberFormat="1" applyFont="1" applyFill="1" applyBorder="1" applyAlignment="1">
      <alignment horizontal="right" vertical="center"/>
    </xf>
    <xf numFmtId="0" fontId="9" fillId="4" borderId="9" xfId="0" applyFont="1" applyFill="1" applyBorder="1" applyAlignment="1">
      <alignment horizontal="right" vertical="center"/>
    </xf>
    <xf numFmtId="179" fontId="9" fillId="4" borderId="5" xfId="0" applyNumberFormat="1" applyFont="1" applyFill="1" applyBorder="1" applyAlignment="1">
      <alignment horizontal="right" vertical="center"/>
    </xf>
    <xf numFmtId="182" fontId="0" fillId="4" borderId="5" xfId="0" applyNumberFormat="1" applyFill="1" applyBorder="1" applyAlignment="1">
      <alignment horizontal="center" vertical="center"/>
    </xf>
    <xf numFmtId="0" fontId="0" fillId="4" borderId="6" xfId="0" applyFill="1" applyBorder="1" applyAlignment="1">
      <alignment horizontal="center" vertical="center"/>
    </xf>
    <xf numFmtId="0" fontId="0" fillId="2" borderId="3" xfId="0" applyFill="1" applyBorder="1" applyAlignment="1">
      <alignment horizontal="center" vertical="center"/>
    </xf>
    <xf numFmtId="179" fontId="9" fillId="0" borderId="13" xfId="0" applyNumberFormat="1" applyFont="1" applyBorder="1" applyAlignment="1">
      <alignment horizontal="right" vertical="center"/>
    </xf>
    <xf numFmtId="179" fontId="9" fillId="0" borderId="11" xfId="0" applyNumberFormat="1" applyFont="1" applyBorder="1" applyAlignment="1">
      <alignment horizontal="right" vertical="center"/>
    </xf>
    <xf numFmtId="179" fontId="9" fillId="0" borderId="1" xfId="0" applyNumberFormat="1" applyFont="1" applyBorder="1" applyAlignment="1">
      <alignment horizontal="right" vertical="center"/>
    </xf>
    <xf numFmtId="179" fontId="9" fillId="0" borderId="0" xfId="0" applyNumberFormat="1" applyFont="1" applyAlignment="1">
      <alignment horizontal="right" vertical="center"/>
    </xf>
    <xf numFmtId="181" fontId="9" fillId="4" borderId="1" xfId="0" applyNumberFormat="1" applyFont="1" applyFill="1" applyBorder="1" applyAlignment="1">
      <alignment horizontal="right" vertical="center"/>
    </xf>
    <xf numFmtId="181" fontId="9" fillId="4" borderId="0" xfId="0" applyNumberFormat="1" applyFont="1" applyFill="1" applyAlignment="1">
      <alignment horizontal="right" vertical="center"/>
    </xf>
    <xf numFmtId="181" fontId="9" fillId="4" borderId="20" xfId="0" applyNumberFormat="1" applyFont="1" applyFill="1" applyBorder="1" applyAlignment="1">
      <alignment horizontal="right" vertical="center"/>
    </xf>
    <xf numFmtId="181" fontId="9" fillId="4" borderId="49" xfId="0" applyNumberFormat="1" applyFont="1" applyFill="1" applyBorder="1" applyAlignment="1">
      <alignment horizontal="right"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18" fillId="0" borderId="0" xfId="0" applyFont="1" applyAlignment="1">
      <alignment horizontal="center" vertical="center"/>
    </xf>
    <xf numFmtId="0" fontId="0" fillId="2" borderId="4" xfId="0" applyFill="1" applyBorder="1" applyAlignment="1">
      <alignment horizontal="left" vertical="center"/>
    </xf>
    <xf numFmtId="0" fontId="0" fillId="3" borderId="12" xfId="0" applyFill="1" applyBorder="1" applyAlignment="1">
      <alignment horizontal="center" vertical="center"/>
    </xf>
    <xf numFmtId="0" fontId="0" fillId="3" borderId="8" xfId="0" applyFill="1" applyBorder="1" applyAlignment="1">
      <alignment horizontal="center" vertical="center"/>
    </xf>
    <xf numFmtId="0" fontId="0" fillId="0" borderId="3" xfId="0" applyBorder="1" applyAlignment="1">
      <alignment vertical="center"/>
    </xf>
    <xf numFmtId="0" fontId="7" fillId="0" borderId="3" xfId="0" applyFont="1" applyBorder="1" applyAlignment="1">
      <alignment horizontal="left" vertical="center" wrapText="1"/>
    </xf>
    <xf numFmtId="181" fontId="9" fillId="0" borderId="46" xfId="0" applyNumberFormat="1" applyFont="1" applyBorder="1" applyAlignment="1">
      <alignment horizontal="right" vertical="center"/>
    </xf>
    <xf numFmtId="181" fontId="9" fillId="0" borderId="47" xfId="0" applyNumberFormat="1" applyFont="1" applyBorder="1" applyAlignment="1">
      <alignment horizontal="right" vertical="center"/>
    </xf>
    <xf numFmtId="0" fontId="9" fillId="0" borderId="37" xfId="0" applyFont="1" applyBorder="1" applyAlignment="1">
      <alignment horizontal="right" vertical="center"/>
    </xf>
    <xf numFmtId="0" fontId="9" fillId="0" borderId="4" xfId="0" applyFont="1" applyBorder="1" applyAlignment="1">
      <alignment horizontal="right" vertical="center"/>
    </xf>
    <xf numFmtId="179" fontId="9" fillId="2" borderId="2" xfId="0" applyNumberFormat="1" applyFont="1" applyFill="1" applyBorder="1" applyAlignment="1">
      <alignment horizontal="right" vertical="center"/>
    </xf>
    <xf numFmtId="179" fontId="9" fillId="2" borderId="4" xfId="0" applyNumberFormat="1" applyFont="1" applyFill="1"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xf>
    <xf numFmtId="181" fontId="9" fillId="0" borderId="48" xfId="0" applyNumberFormat="1" applyFont="1" applyBorder="1" applyAlignment="1">
      <alignment horizontal="right" vertical="center"/>
    </xf>
    <xf numFmtId="0" fontId="9" fillId="0" borderId="0" xfId="0" applyFont="1" applyAlignment="1">
      <alignment horizontal="right" vertical="center"/>
    </xf>
    <xf numFmtId="0" fontId="9" fillId="0" borderId="48" xfId="0" applyFont="1" applyBorder="1" applyAlignment="1">
      <alignment horizontal="right" vertical="center"/>
    </xf>
    <xf numFmtId="0" fontId="0" fillId="0" borderId="23" xfId="0" applyBorder="1" applyAlignment="1">
      <alignment horizontal="right" vertical="center"/>
    </xf>
    <xf numFmtId="0" fontId="0" fillId="0" borderId="18" xfId="0" applyBorder="1" applyAlignment="1">
      <alignment horizontal="right" vertical="center"/>
    </xf>
    <xf numFmtId="188" fontId="4" fillId="2" borderId="9" xfId="0" applyNumberFormat="1" applyFont="1" applyFill="1" applyBorder="1" applyAlignment="1">
      <alignment horizontal="center" vertical="center" wrapText="1"/>
    </xf>
    <xf numFmtId="188" fontId="4" fillId="2" borderId="6" xfId="0" applyNumberFormat="1" applyFont="1" applyFill="1" applyBorder="1" applyAlignment="1">
      <alignment horizontal="center" vertical="center" wrapText="1"/>
    </xf>
    <xf numFmtId="179" fontId="9" fillId="2" borderId="13" xfId="0" applyNumberFormat="1" applyFont="1" applyFill="1" applyBorder="1" applyAlignment="1">
      <alignment horizontal="right" vertical="center"/>
    </xf>
    <xf numFmtId="179" fontId="9" fillId="2" borderId="11" xfId="0" applyNumberFormat="1" applyFont="1" applyFill="1" applyBorder="1" applyAlignment="1">
      <alignment horizontal="right" vertical="center"/>
    </xf>
    <xf numFmtId="179" fontId="9" fillId="2" borderId="1" xfId="0" applyNumberFormat="1" applyFont="1" applyFill="1" applyBorder="1" applyAlignment="1">
      <alignment horizontal="right" vertical="center"/>
    </xf>
    <xf numFmtId="179" fontId="9" fillId="2" borderId="0" xfId="0" applyNumberFormat="1" applyFont="1" applyFill="1" applyAlignment="1">
      <alignment horizontal="right" vertical="center"/>
    </xf>
    <xf numFmtId="0" fontId="0" fillId="3" borderId="15" xfId="0" applyFill="1" applyBorder="1" applyAlignment="1">
      <alignment horizontal="center" vertical="center"/>
    </xf>
    <xf numFmtId="191" fontId="9" fillId="2" borderId="13" xfId="0" applyNumberFormat="1" applyFont="1" applyFill="1" applyBorder="1" applyAlignment="1">
      <alignment horizontal="right" vertical="center"/>
    </xf>
    <xf numFmtId="191" fontId="9" fillId="2" borderId="11" xfId="0" applyNumberFormat="1" applyFont="1" applyFill="1" applyBorder="1" applyAlignment="1">
      <alignment horizontal="right" vertical="center"/>
    </xf>
    <xf numFmtId="191" fontId="9" fillId="2" borderId="1" xfId="0" applyNumberFormat="1" applyFont="1" applyFill="1" applyBorder="1" applyAlignment="1">
      <alignment horizontal="right" vertical="center"/>
    </xf>
    <xf numFmtId="191" fontId="9" fillId="2" borderId="0" xfId="0" applyNumberFormat="1" applyFont="1" applyFill="1" applyAlignment="1">
      <alignment horizontal="right" vertical="center"/>
    </xf>
    <xf numFmtId="0" fontId="0" fillId="0" borderId="3" xfId="0"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187" fontId="9" fillId="2" borderId="3" xfId="0" applyNumberFormat="1" applyFont="1" applyFill="1" applyBorder="1" applyAlignment="1">
      <alignment horizontal="center" vertical="center"/>
    </xf>
    <xf numFmtId="184" fontId="7" fillId="0" borderId="4" xfId="0" applyNumberFormat="1" applyFont="1" applyBorder="1" applyAlignment="1">
      <alignment horizontal="distributed"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188" fontId="0" fillId="0" borderId="11" xfId="0" applyNumberFormat="1" applyBorder="1" applyAlignment="1">
      <alignment horizontal="center" vertical="center"/>
    </xf>
    <xf numFmtId="0" fontId="0" fillId="0" borderId="25" xfId="0" applyBorder="1" applyAlignment="1">
      <alignment horizontal="center" vertical="center" textRotation="255"/>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49" xfId="0" applyFont="1" applyBorder="1" applyAlignment="1">
      <alignment horizontal="center" vertical="center"/>
    </xf>
    <xf numFmtId="0" fontId="9" fillId="0" borderId="45" xfId="0"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49" xfId="0" applyBorder="1" applyAlignment="1">
      <alignment horizontal="center" vertical="center"/>
    </xf>
    <xf numFmtId="0" fontId="0" fillId="0" borderId="54" xfId="0"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6" fillId="0" borderId="0" xfId="0" applyFont="1" applyAlignment="1">
      <alignment horizontal="center" vertical="center" wrapText="1"/>
    </xf>
    <xf numFmtId="0" fontId="6" fillId="0" borderId="4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49" xfId="0" applyFont="1" applyBorder="1" applyAlignment="1">
      <alignment horizontal="center" vertical="center"/>
    </xf>
    <xf numFmtId="0" fontId="7" fillId="0" borderId="45"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57" xfId="0" applyFont="1" applyBorder="1" applyAlignment="1">
      <alignment horizontal="center" vertical="center"/>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4" fillId="0" borderId="45" xfId="0" applyFont="1" applyBorder="1" applyAlignment="1">
      <alignment horizontal="left" vertical="center" wrapText="1"/>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49" xfId="0" applyFont="1" applyBorder="1" applyAlignment="1">
      <alignment horizontal="center" vertical="center"/>
    </xf>
    <xf numFmtId="0" fontId="6" fillId="0" borderId="58" xfId="0" applyFont="1" applyBorder="1" applyAlignment="1">
      <alignment horizontal="center" vertical="center"/>
    </xf>
    <xf numFmtId="0" fontId="9" fillId="0" borderId="7"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7" xfId="0" applyFont="1" applyBorder="1" applyAlignment="1">
      <alignment horizontal="center"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5" xfId="0" applyFont="1" applyBorder="1" applyAlignment="1">
      <alignment horizontal="right" vertical="center"/>
    </xf>
    <xf numFmtId="181" fontId="9" fillId="3" borderId="48" xfId="0" applyNumberFormat="1" applyFont="1" applyFill="1" applyBorder="1" applyAlignment="1">
      <alignment horizontal="right" vertical="center"/>
    </xf>
    <xf numFmtId="0" fontId="9" fillId="3" borderId="0" xfId="0" applyFont="1" applyFill="1" applyAlignment="1">
      <alignment horizontal="right" vertical="center"/>
    </xf>
    <xf numFmtId="0" fontId="9" fillId="3" borderId="37" xfId="0" applyFont="1" applyFill="1" applyBorder="1" applyAlignment="1">
      <alignment horizontal="right" vertical="center"/>
    </xf>
    <xf numFmtId="0" fontId="9" fillId="0" borderId="13" xfId="0" applyFont="1" applyBorder="1" applyAlignment="1">
      <alignment horizontal="right" vertical="center"/>
    </xf>
    <xf numFmtId="0" fontId="9" fillId="0" borderId="11" xfId="0" applyFont="1" applyBorder="1" applyAlignment="1">
      <alignment horizontal="right" vertical="center"/>
    </xf>
    <xf numFmtId="0" fontId="0" fillId="0" borderId="11" xfId="0" applyBorder="1" applyAlignment="1">
      <alignment horizontal="right" vertical="center"/>
    </xf>
    <xf numFmtId="181" fontId="9" fillId="3" borderId="36" xfId="0" applyNumberFormat="1" applyFont="1" applyFill="1" applyBorder="1" applyAlignment="1">
      <alignment horizontal="right" vertical="center"/>
    </xf>
    <xf numFmtId="0" fontId="9" fillId="2" borderId="1" xfId="0" applyFont="1" applyFill="1" applyBorder="1" applyAlignment="1">
      <alignment horizontal="right" vertical="center"/>
    </xf>
    <xf numFmtId="0" fontId="9" fillId="2" borderId="0" xfId="0" applyFont="1" applyFill="1" applyAlignment="1">
      <alignment horizontal="right" vertical="center"/>
    </xf>
    <xf numFmtId="0" fontId="0" fillId="0" borderId="0" xfId="0" applyAlignment="1">
      <alignment horizontal="right" vertical="center"/>
    </xf>
    <xf numFmtId="0" fontId="9" fillId="2" borderId="13" xfId="0" applyFont="1" applyFill="1" applyBorder="1" applyAlignment="1">
      <alignment horizontal="right" vertical="center"/>
    </xf>
    <xf numFmtId="0" fontId="9" fillId="2" borderId="11" xfId="0" applyFont="1" applyFill="1" applyBorder="1" applyAlignment="1">
      <alignment horizontal="right" vertical="center"/>
    </xf>
    <xf numFmtId="182" fontId="0" fillId="2" borderId="11" xfId="0" applyNumberFormat="1" applyFill="1" applyBorder="1" applyAlignment="1">
      <alignment horizontal="right" vertical="center"/>
    </xf>
    <xf numFmtId="182" fontId="0" fillId="2" borderId="4" xfId="0" applyNumberFormat="1" applyFill="1" applyBorder="1" applyAlignment="1">
      <alignment horizontal="right" vertical="center"/>
    </xf>
    <xf numFmtId="182" fontId="0" fillId="2" borderId="15" xfId="0" applyNumberFormat="1" applyFill="1" applyBorder="1" applyAlignment="1">
      <alignment horizontal="right" vertical="center"/>
    </xf>
    <xf numFmtId="182" fontId="0" fillId="2" borderId="2" xfId="0" applyNumberFormat="1" applyFill="1" applyBorder="1" applyAlignment="1">
      <alignment horizontal="right" vertical="center"/>
    </xf>
    <xf numFmtId="0" fontId="9" fillId="0" borderId="13"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182" fontId="9" fillId="0" borderId="13" xfId="0" applyNumberFormat="1" applyFont="1" applyBorder="1" applyAlignment="1">
      <alignment horizontal="center" vertical="center"/>
    </xf>
    <xf numFmtId="182" fontId="9" fillId="0" borderId="11" xfId="0" applyNumberFormat="1" applyFont="1" applyBorder="1" applyAlignment="1">
      <alignment horizontal="center" vertical="center"/>
    </xf>
    <xf numFmtId="182" fontId="9" fillId="0" borderId="2" xfId="0" applyNumberFormat="1" applyFont="1" applyBorder="1" applyAlignment="1">
      <alignment horizontal="center" vertical="center"/>
    </xf>
    <xf numFmtId="182" fontId="9" fillId="0" borderId="4" xfId="0" applyNumberFormat="1" applyFont="1" applyBorder="1" applyAlignment="1">
      <alignment horizontal="center" vertical="center"/>
    </xf>
    <xf numFmtId="0" fontId="0" fillId="0" borderId="11" xfId="0" quotePrefix="1" applyBorder="1" applyAlignment="1">
      <alignment horizontal="center" vertical="center"/>
    </xf>
    <xf numFmtId="0" fontId="0" fillId="0" borderId="4" xfId="0" quotePrefix="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183" fontId="9" fillId="0" borderId="13" xfId="0" applyNumberFormat="1" applyFont="1" applyBorder="1" applyAlignment="1">
      <alignment horizontal="right" vertical="center"/>
    </xf>
    <xf numFmtId="183" fontId="9" fillId="0" borderId="11" xfId="0" applyNumberFormat="1" applyFont="1" applyBorder="1" applyAlignment="1">
      <alignment horizontal="right" vertical="center"/>
    </xf>
    <xf numFmtId="183" fontId="9" fillId="0" borderId="2" xfId="0" applyNumberFormat="1" applyFont="1" applyBorder="1" applyAlignment="1">
      <alignment horizontal="right" vertical="center"/>
    </xf>
    <xf numFmtId="183" fontId="9" fillId="0" borderId="4" xfId="0" applyNumberFormat="1" applyFont="1" applyBorder="1" applyAlignment="1">
      <alignment horizontal="right" vertical="center"/>
    </xf>
    <xf numFmtId="182" fontId="0" fillId="0" borderId="11" xfId="0" applyNumberFormat="1" applyBorder="1" applyAlignment="1">
      <alignment horizontal="right" vertical="center"/>
    </xf>
    <xf numFmtId="182" fontId="0" fillId="0" borderId="4" xfId="0" applyNumberFormat="1" applyBorder="1" applyAlignment="1">
      <alignment horizontal="right" vertical="center"/>
    </xf>
    <xf numFmtId="182" fontId="0" fillId="0" borderId="15" xfId="0" applyNumberFormat="1" applyBorder="1" applyAlignment="1">
      <alignment horizontal="right" vertical="center"/>
    </xf>
    <xf numFmtId="181" fontId="9" fillId="0" borderId="5" xfId="0" applyNumberFormat="1" applyFont="1" applyBorder="1" applyAlignment="1">
      <alignment horizontal="right" vertical="center"/>
    </xf>
    <xf numFmtId="181" fontId="9" fillId="0" borderId="9" xfId="0" applyNumberFormat="1" applyFont="1" applyBorder="1" applyAlignment="1">
      <alignment horizontal="right" vertical="center"/>
    </xf>
    <xf numFmtId="0" fontId="6" fillId="0" borderId="3" xfId="0" applyFont="1" applyBorder="1" applyAlignment="1">
      <alignment horizontal="center" vertical="center" textRotation="255"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5" xfId="0" applyFont="1" applyBorder="1" applyAlignment="1">
      <alignment horizontal="center" vertical="center" wrapText="1"/>
    </xf>
    <xf numFmtId="193" fontId="9" fillId="0" borderId="13" xfId="0" applyNumberFormat="1" applyFont="1" applyBorder="1" applyAlignment="1">
      <alignment horizontal="right" vertical="center"/>
    </xf>
    <xf numFmtId="193" fontId="9" fillId="0" borderId="11" xfId="0" applyNumberFormat="1" applyFont="1" applyBorder="1" applyAlignment="1">
      <alignment horizontal="right" vertical="center"/>
    </xf>
    <xf numFmtId="193" fontId="9" fillId="0" borderId="2" xfId="0" applyNumberFormat="1" applyFont="1" applyBorder="1" applyAlignment="1">
      <alignment horizontal="right" vertical="center"/>
    </xf>
    <xf numFmtId="193" fontId="9" fillId="0" borderId="4" xfId="0" applyNumberFormat="1" applyFont="1" applyBorder="1" applyAlignment="1">
      <alignment horizontal="right"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181" fontId="9" fillId="0" borderId="36" xfId="0" applyNumberFormat="1" applyFont="1" applyBorder="1" applyAlignment="1">
      <alignment horizontal="righ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181" fontId="9" fillId="0" borderId="13" xfId="0" applyNumberFormat="1" applyFont="1" applyBorder="1" applyAlignment="1">
      <alignment horizontal="right" vertical="center"/>
    </xf>
    <xf numFmtId="181" fontId="9" fillId="0" borderId="11" xfId="0" applyNumberFormat="1" applyFont="1" applyBorder="1" applyAlignment="1">
      <alignment horizontal="right" vertical="center"/>
    </xf>
    <xf numFmtId="181" fontId="9" fillId="0" borderId="2" xfId="0" applyNumberFormat="1" applyFont="1" applyBorder="1" applyAlignment="1">
      <alignment horizontal="right" vertical="center"/>
    </xf>
    <xf numFmtId="181" fontId="9" fillId="0" borderId="4" xfId="0" applyNumberFormat="1" applyFont="1" applyBorder="1" applyAlignment="1">
      <alignment horizontal="right" vertical="center"/>
    </xf>
    <xf numFmtId="194" fontId="9" fillId="0" borderId="13" xfId="0" applyNumberFormat="1" applyFont="1" applyBorder="1" applyAlignment="1">
      <alignment horizontal="right" vertical="center"/>
    </xf>
    <xf numFmtId="194" fontId="9" fillId="0" borderId="11" xfId="0" applyNumberFormat="1" applyFont="1" applyBorder="1" applyAlignment="1">
      <alignment horizontal="right" vertical="center"/>
    </xf>
    <xf numFmtId="194" fontId="9" fillId="0" borderId="2" xfId="0" applyNumberFormat="1" applyFont="1" applyBorder="1" applyAlignment="1">
      <alignment horizontal="right" vertical="center"/>
    </xf>
    <xf numFmtId="194" fontId="9" fillId="0" borderId="4" xfId="0" applyNumberFormat="1" applyFont="1" applyBorder="1" applyAlignment="1">
      <alignment horizontal="right" vertical="center"/>
    </xf>
    <xf numFmtId="0" fontId="9" fillId="0" borderId="3" xfId="0" applyFont="1" applyBorder="1" applyAlignment="1">
      <alignment horizontal="center" vertical="center" textRotation="255" wrapText="1"/>
    </xf>
    <xf numFmtId="0" fontId="9" fillId="0" borderId="25" xfId="0" applyFont="1" applyBorder="1" applyAlignment="1">
      <alignment horizontal="center" vertical="center" textRotation="255" wrapText="1"/>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43" xfId="0" applyFont="1" applyBorder="1" applyAlignment="1">
      <alignment horizontal="left" vertical="center"/>
    </xf>
    <xf numFmtId="179" fontId="9" fillId="4" borderId="9" xfId="0" applyNumberFormat="1" applyFont="1" applyFill="1" applyBorder="1" applyAlignment="1">
      <alignment horizontal="right" vertical="center"/>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7" xfId="0" applyFont="1" applyBorder="1" applyAlignment="1">
      <alignment horizontal="center" vertical="center"/>
    </xf>
    <xf numFmtId="0" fontId="9" fillId="4" borderId="5"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181" fontId="9" fillId="4" borderId="5" xfId="0" applyNumberFormat="1" applyFont="1" applyFill="1" applyBorder="1" applyAlignment="1">
      <alignment horizontal="center" vertical="center"/>
    </xf>
    <xf numFmtId="181" fontId="9" fillId="4" borderId="9" xfId="0" applyNumberFormat="1" applyFont="1" applyFill="1" applyBorder="1" applyAlignment="1">
      <alignment horizontal="center" vertical="center"/>
    </xf>
    <xf numFmtId="177" fontId="9" fillId="4" borderId="5" xfId="0" applyNumberFormat="1" applyFont="1" applyFill="1" applyBorder="1" applyAlignment="1">
      <alignment horizontal="center" vertical="center"/>
    </xf>
    <xf numFmtId="177" fontId="9" fillId="4" borderId="9" xfId="0" applyNumberFormat="1" applyFont="1" applyFill="1" applyBorder="1" applyAlignment="1">
      <alignment horizontal="center" vertical="center"/>
    </xf>
    <xf numFmtId="181" fontId="9" fillId="0" borderId="1" xfId="0" applyNumberFormat="1" applyFont="1" applyBorder="1" applyAlignment="1">
      <alignment horizontal="right" vertical="center"/>
    </xf>
    <xf numFmtId="181" fontId="9" fillId="0" borderId="0" xfId="0" applyNumberFormat="1" applyFont="1" applyAlignment="1">
      <alignment horizontal="right" vertical="center"/>
    </xf>
    <xf numFmtId="178" fontId="9" fillId="2" borderId="13" xfId="0" applyNumberFormat="1" applyFont="1" applyFill="1" applyBorder="1" applyAlignment="1">
      <alignment horizontal="right" vertical="center"/>
    </xf>
    <xf numFmtId="178" fontId="9" fillId="2" borderId="11"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178" fontId="9" fillId="2" borderId="0" xfId="0" applyNumberFormat="1" applyFont="1" applyFill="1" applyAlignment="1">
      <alignment horizontal="right" vertical="center"/>
    </xf>
    <xf numFmtId="0" fontId="16" fillId="0" borderId="13" xfId="0" applyFont="1" applyBorder="1" applyAlignment="1">
      <alignment horizontal="left" vertical="center" wrapText="1"/>
    </xf>
    <xf numFmtId="0" fontId="16" fillId="0" borderId="11" xfId="0" applyFont="1" applyBorder="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26" xfId="0" applyFont="1" applyBorder="1" applyAlignment="1">
      <alignment horizontal="left"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9" xfId="0" applyFont="1" applyBorder="1" applyAlignment="1">
      <alignment horizontal="center" vertical="center"/>
    </xf>
    <xf numFmtId="182" fontId="0" fillId="4" borderId="44" xfId="0" applyNumberFormat="1" applyFill="1" applyBorder="1" applyAlignment="1">
      <alignment horizontal="right" vertical="center"/>
    </xf>
    <xf numFmtId="0" fontId="0" fillId="4" borderId="43" xfId="0" applyFill="1" applyBorder="1" applyAlignment="1">
      <alignment horizontal="right" vertical="center"/>
    </xf>
    <xf numFmtId="0" fontId="0" fillId="4" borderId="45" xfId="0" applyFill="1" applyBorder="1" applyAlignment="1">
      <alignment horizontal="right" vertical="center"/>
    </xf>
    <xf numFmtId="0" fontId="9" fillId="4" borderId="42" xfId="0" applyFont="1" applyFill="1" applyBorder="1" applyAlignment="1">
      <alignment horizontal="right" vertical="center"/>
    </xf>
    <xf numFmtId="0" fontId="9" fillId="4" borderId="44" xfId="0" applyFont="1" applyFill="1" applyBorder="1" applyAlignment="1">
      <alignment horizontal="right" vertical="center"/>
    </xf>
    <xf numFmtId="0" fontId="0" fillId="4" borderId="20" xfId="0" applyFill="1" applyBorder="1" applyAlignment="1">
      <alignment horizontal="right" vertical="center"/>
    </xf>
    <xf numFmtId="194" fontId="9" fillId="4" borderId="42" xfId="0" applyNumberFormat="1" applyFont="1" applyFill="1" applyBorder="1" applyAlignment="1">
      <alignment horizontal="right" vertical="center"/>
    </xf>
    <xf numFmtId="194" fontId="9" fillId="4" borderId="44" xfId="0" applyNumberFormat="1" applyFont="1" applyFill="1" applyBorder="1" applyAlignment="1">
      <alignment horizontal="right" vertical="center"/>
    </xf>
    <xf numFmtId="194" fontId="9" fillId="4" borderId="20" xfId="0" applyNumberFormat="1" applyFont="1" applyFill="1" applyBorder="1" applyAlignment="1">
      <alignment horizontal="right" vertical="center"/>
    </xf>
    <xf numFmtId="194" fontId="9" fillId="4" borderId="49" xfId="0" applyNumberFormat="1" applyFont="1" applyFill="1" applyBorder="1" applyAlignment="1">
      <alignment horizontal="right" vertical="center"/>
    </xf>
    <xf numFmtId="0" fontId="0" fillId="0" borderId="25" xfId="0" applyBorder="1" applyAlignment="1">
      <alignment vertical="center"/>
    </xf>
    <xf numFmtId="0" fontId="7" fillId="0" borderId="25" xfId="0" applyFont="1" applyBorder="1" applyAlignment="1">
      <alignment horizontal="left" vertical="center" wrapText="1"/>
    </xf>
    <xf numFmtId="0" fontId="9" fillId="0" borderId="48" xfId="0" applyFont="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left" vertical="center" indent="1"/>
    </xf>
    <xf numFmtId="0" fontId="0" fillId="2" borderId="0" xfId="0" applyFill="1" applyAlignment="1">
      <alignment horizontal="left" vertical="center" indent="1"/>
    </xf>
    <xf numFmtId="0" fontId="0" fillId="2" borderId="8" xfId="0" applyFill="1" applyBorder="1" applyAlignment="1">
      <alignment horizontal="left" vertical="center" indent="1"/>
    </xf>
    <xf numFmtId="0" fontId="0" fillId="2" borderId="2" xfId="0" applyFill="1" applyBorder="1" applyAlignment="1">
      <alignment horizontal="left" vertical="center" indent="1"/>
    </xf>
    <xf numFmtId="0" fontId="0" fillId="2" borderId="4" xfId="0" applyFill="1" applyBorder="1" applyAlignment="1">
      <alignment horizontal="left" vertical="center" indent="1"/>
    </xf>
    <xf numFmtId="0" fontId="0" fillId="2" borderId="15" xfId="0" applyFill="1" applyBorder="1" applyAlignment="1">
      <alignment horizontal="left" vertical="center" indent="1"/>
    </xf>
    <xf numFmtId="181" fontId="9" fillId="2" borderId="3" xfId="0" applyNumberFormat="1" applyFont="1" applyFill="1" applyBorder="1" applyAlignment="1">
      <alignment horizontal="right" vertical="center"/>
    </xf>
    <xf numFmtId="0" fontId="9" fillId="2" borderId="7" xfId="0" applyFont="1" applyFill="1" applyBorder="1" applyAlignment="1">
      <alignment horizontal="right" vertical="center"/>
    </xf>
    <xf numFmtId="0" fontId="9" fillId="2" borderId="2" xfId="0" applyFont="1" applyFill="1" applyBorder="1" applyAlignment="1">
      <alignment horizontal="right" vertical="center"/>
    </xf>
    <xf numFmtId="0" fontId="9" fillId="2" borderId="3" xfId="0" applyFont="1" applyFill="1" applyBorder="1" applyAlignment="1">
      <alignment horizontal="right" vertical="center"/>
    </xf>
    <xf numFmtId="0" fontId="9" fillId="2" borderId="5" xfId="0" applyFont="1" applyFill="1" applyBorder="1" applyAlignment="1">
      <alignment horizontal="right" vertical="center"/>
    </xf>
    <xf numFmtId="0" fontId="9" fillId="2" borderId="25" xfId="0" applyFont="1" applyFill="1" applyBorder="1" applyAlignment="1">
      <alignment horizontal="right" vertical="center"/>
    </xf>
    <xf numFmtId="0" fontId="0" fillId="0" borderId="42"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horizontal="center" vertical="center"/>
    </xf>
    <xf numFmtId="179" fontId="9" fillId="0" borderId="7" xfId="0" applyNumberFormat="1" applyFont="1" applyBorder="1" applyAlignment="1">
      <alignment horizontal="right" vertical="center"/>
    </xf>
    <xf numFmtId="179" fontId="9" fillId="0" borderId="2" xfId="0" applyNumberFormat="1" applyFont="1" applyBorder="1" applyAlignment="1">
      <alignment horizontal="right" vertical="center"/>
    </xf>
    <xf numFmtId="179" fontId="9" fillId="0" borderId="3" xfId="0" applyNumberFormat="1" applyFont="1" applyBorder="1" applyAlignment="1">
      <alignment horizontal="right" vertical="center"/>
    </xf>
    <xf numFmtId="179" fontId="9" fillId="0" borderId="5" xfId="0" applyNumberFormat="1" applyFont="1" applyBorder="1" applyAlignment="1">
      <alignment horizontal="right" vertical="center"/>
    </xf>
    <xf numFmtId="179" fontId="9" fillId="4" borderId="42" xfId="0" applyNumberFormat="1" applyFont="1" applyFill="1" applyBorder="1" applyAlignment="1">
      <alignment horizontal="right" vertical="center"/>
    </xf>
    <xf numFmtId="0" fontId="9" fillId="4" borderId="20" xfId="0" applyFont="1" applyFill="1" applyBorder="1" applyAlignment="1">
      <alignment horizontal="right" vertical="center"/>
    </xf>
    <xf numFmtId="0" fontId="9" fillId="4" borderId="49" xfId="0" applyFont="1" applyFill="1" applyBorder="1" applyAlignment="1">
      <alignment horizontal="right" vertical="center"/>
    </xf>
    <xf numFmtId="181" fontId="9" fillId="4" borderId="42" xfId="0" applyNumberFormat="1" applyFont="1" applyFill="1" applyBorder="1" applyAlignment="1">
      <alignment horizontal="right" vertical="center"/>
    </xf>
    <xf numFmtId="181" fontId="9" fillId="4" borderId="44" xfId="0" applyNumberFormat="1" applyFont="1" applyFill="1" applyBorder="1" applyAlignment="1">
      <alignment horizontal="right" vertical="center"/>
    </xf>
    <xf numFmtId="0" fontId="7" fillId="0" borderId="13"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9" fillId="2" borderId="4" xfId="0" applyFont="1" applyFill="1" applyBorder="1" applyAlignment="1">
      <alignment horizontal="right"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38" xfId="0" applyFont="1" applyBorder="1" applyAlignment="1">
      <alignment horizontal="left" vertical="center" wrapText="1"/>
    </xf>
    <xf numFmtId="0" fontId="4" fillId="0" borderId="4" xfId="0" applyFont="1" applyBorder="1" applyAlignment="1">
      <alignment horizontal="left" vertical="center" wrapText="1"/>
    </xf>
    <xf numFmtId="0" fontId="4" fillId="0" borderId="39" xfId="0" applyFont="1" applyBorder="1" applyAlignment="1">
      <alignment horizontal="left" vertical="center" wrapText="1"/>
    </xf>
    <xf numFmtId="0" fontId="6" fillId="0" borderId="32" xfId="0" applyFont="1" applyBorder="1" applyAlignment="1">
      <alignment horizontal="center" vertical="center"/>
    </xf>
    <xf numFmtId="0" fontId="6" fillId="0" borderId="27" xfId="0" applyFont="1" applyBorder="1" applyAlignment="1">
      <alignment horizontal="center" vertical="center"/>
    </xf>
    <xf numFmtId="179" fontId="9" fillId="0" borderId="4" xfId="0" applyNumberFormat="1" applyFont="1" applyBorder="1" applyAlignment="1">
      <alignment horizontal="right" vertical="center"/>
    </xf>
    <xf numFmtId="0" fontId="6" fillId="0" borderId="7" xfId="0" applyFont="1" applyBorder="1" applyAlignment="1">
      <alignment horizontal="center" vertical="center" textRotation="255" wrapText="1"/>
    </xf>
    <xf numFmtId="0" fontId="6" fillId="0" borderId="3" xfId="0" applyFont="1" applyBorder="1" applyAlignment="1">
      <alignment horizontal="center" vertical="center" textRotation="255"/>
    </xf>
    <xf numFmtId="0" fontId="6" fillId="0" borderId="3" xfId="0" applyFont="1" applyBorder="1" applyAlignment="1">
      <alignment horizontal="center" vertical="center"/>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7"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181" fontId="9" fillId="3" borderId="1" xfId="0" applyNumberFormat="1" applyFont="1" applyFill="1" applyBorder="1" applyAlignment="1">
      <alignment horizontal="right" vertical="center"/>
    </xf>
    <xf numFmtId="181" fontId="9" fillId="3" borderId="0" xfId="0" applyNumberFormat="1" applyFont="1" applyFill="1" applyAlignment="1">
      <alignment horizontal="right" vertical="center"/>
    </xf>
    <xf numFmtId="0" fontId="6"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7" fillId="2" borderId="26" xfId="0" applyFont="1" applyFill="1" applyBorder="1" applyAlignment="1">
      <alignment horizontal="center" vertical="center" wrapText="1"/>
    </xf>
    <xf numFmtId="0" fontId="7" fillId="2" borderId="30" xfId="0" applyFont="1" applyFill="1" applyBorder="1" applyAlignment="1">
      <alignment horizontal="center" vertical="center" wrapText="1"/>
    </xf>
    <xf numFmtId="181" fontId="9" fillId="2" borderId="13" xfId="0" applyNumberFormat="1" applyFont="1" applyFill="1" applyBorder="1" applyAlignment="1">
      <alignment horizontal="right" vertical="center"/>
    </xf>
    <xf numFmtId="181" fontId="9" fillId="2" borderId="11" xfId="0" applyNumberFormat="1" applyFont="1" applyFill="1" applyBorder="1" applyAlignment="1">
      <alignment horizontal="right" vertical="center"/>
    </xf>
    <xf numFmtId="0" fontId="7" fillId="0" borderId="16" xfId="0" applyFont="1" applyBorder="1" applyAlignment="1">
      <alignment horizontal="left" vertical="center" wrapText="1"/>
    </xf>
    <xf numFmtId="0" fontId="7" fillId="0" borderId="26" xfId="0" applyFont="1" applyBorder="1" applyAlignment="1">
      <alignment horizontal="left" vertical="center" wrapText="1"/>
    </xf>
    <xf numFmtId="181" fontId="9" fillId="2" borderId="2" xfId="0" applyNumberFormat="1" applyFont="1" applyFill="1" applyBorder="1" applyAlignment="1">
      <alignment horizontal="right" vertical="center"/>
    </xf>
    <xf numFmtId="181" fontId="9" fillId="2" borderId="4" xfId="0" applyNumberFormat="1" applyFont="1" applyFill="1" applyBorder="1" applyAlignment="1">
      <alignment horizontal="righ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15" xfId="0" applyFont="1" applyFill="1" applyBorder="1" applyAlignment="1">
      <alignment horizontal="center" vertical="center" wrapText="1"/>
    </xf>
    <xf numFmtId="179" fontId="9" fillId="3" borderId="1" xfId="0" applyNumberFormat="1" applyFont="1" applyFill="1" applyBorder="1" applyAlignment="1">
      <alignment horizontal="right" vertical="center"/>
    </xf>
    <xf numFmtId="179" fontId="9" fillId="3" borderId="0" xfId="0" applyNumberFormat="1" applyFont="1" applyFill="1" applyAlignment="1">
      <alignment horizontal="right" vertical="center"/>
    </xf>
    <xf numFmtId="0" fontId="0" fillId="3" borderId="8" xfId="0" applyFill="1" applyBorder="1" applyAlignment="1">
      <alignment horizontal="right" vertical="center"/>
    </xf>
    <xf numFmtId="188" fontId="11" fillId="0" borderId="3" xfId="0"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15" xfId="0" applyFill="1" applyBorder="1" applyAlignment="1">
      <alignment horizontal="center" vertical="center" wrapText="1"/>
    </xf>
    <xf numFmtId="0" fontId="6" fillId="0" borderId="9" xfId="0" applyFont="1" applyBorder="1" applyAlignment="1">
      <alignment horizontal="center" vertical="center" wrapText="1"/>
    </xf>
    <xf numFmtId="188" fontId="7" fillId="0" borderId="9" xfId="0" applyNumberFormat="1" applyFont="1" applyBorder="1" applyAlignment="1">
      <alignment horizontal="center" vertical="center" wrapText="1"/>
    </xf>
    <xf numFmtId="178" fontId="9" fillId="2" borderId="2" xfId="0" applyNumberFormat="1" applyFont="1" applyFill="1" applyBorder="1" applyAlignment="1">
      <alignment horizontal="right" vertical="center"/>
    </xf>
    <xf numFmtId="178" fontId="9" fillId="2" borderId="4" xfId="0" applyNumberFormat="1" applyFont="1" applyFill="1" applyBorder="1" applyAlignment="1">
      <alignment horizontal="right" vertical="center"/>
    </xf>
    <xf numFmtId="181" fontId="7" fillId="0" borderId="3" xfId="0" applyNumberFormat="1" applyFont="1" applyBorder="1" applyAlignment="1">
      <alignment horizontal="center" vertical="center" wrapText="1"/>
    </xf>
    <xf numFmtId="190" fontId="7" fillId="0" borderId="3" xfId="0" applyNumberFormat="1" applyFont="1" applyBorder="1" applyAlignment="1">
      <alignment horizontal="center" vertical="center" wrapText="1"/>
    </xf>
    <xf numFmtId="0" fontId="0" fillId="0" borderId="8" xfId="0" applyBorder="1" applyAlignment="1">
      <alignment horizontal="left" vertical="center" wrapText="1" indent="1"/>
    </xf>
    <xf numFmtId="0" fontId="0" fillId="0" borderId="15" xfId="0" applyBorder="1" applyAlignment="1">
      <alignment horizontal="left" vertical="center" wrapText="1" indent="1"/>
    </xf>
    <xf numFmtId="0" fontId="9" fillId="0" borderId="1" xfId="0" applyFont="1" applyBorder="1" applyAlignment="1">
      <alignment horizontal="right" vertical="center"/>
    </xf>
    <xf numFmtId="0" fontId="6" fillId="0" borderId="4" xfId="0" applyFont="1" applyBorder="1" applyAlignment="1">
      <alignment horizontal="center" vertical="center" wrapText="1"/>
    </xf>
    <xf numFmtId="190" fontId="6" fillId="0" borderId="9" xfId="0" applyNumberFormat="1" applyFont="1" applyBorder="1" applyAlignment="1">
      <alignment horizontal="center" vertical="center" wrapText="1"/>
    </xf>
    <xf numFmtId="190" fontId="6" fillId="0" borderId="6" xfId="0" applyNumberFormat="1" applyFont="1" applyBorder="1" applyAlignment="1">
      <alignment horizontal="center" vertical="center" wrapText="1"/>
    </xf>
    <xf numFmtId="179" fontId="9" fillId="0" borderId="13" xfId="0" applyNumberFormat="1" applyFont="1" applyBorder="1" applyAlignment="1">
      <alignment horizontal="center" vertical="center"/>
    </xf>
    <xf numFmtId="179" fontId="9" fillId="0" borderId="11" xfId="0" applyNumberFormat="1" applyFont="1" applyBorder="1" applyAlignment="1">
      <alignment horizontal="center" vertical="center"/>
    </xf>
    <xf numFmtId="179" fontId="9" fillId="0" borderId="1" xfId="0" applyNumberFormat="1" applyFont="1" applyBorder="1" applyAlignment="1">
      <alignment horizontal="center" vertical="center"/>
    </xf>
    <xf numFmtId="179" fontId="9" fillId="0" borderId="0" xfId="0" applyNumberFormat="1" applyFont="1" applyAlignment="1">
      <alignment horizontal="center" vertical="center"/>
    </xf>
    <xf numFmtId="179" fontId="9" fillId="0" borderId="2" xfId="0" applyNumberFormat="1" applyFont="1" applyBorder="1" applyAlignment="1">
      <alignment horizontal="center" vertical="center"/>
    </xf>
    <xf numFmtId="179" fontId="9" fillId="0" borderId="4" xfId="0" applyNumberFormat="1" applyFont="1" applyBorder="1" applyAlignment="1">
      <alignment horizontal="center" vertical="center"/>
    </xf>
    <xf numFmtId="0" fontId="7" fillId="0" borderId="13" xfId="0" applyFont="1" applyBorder="1" applyAlignment="1">
      <alignment horizontal="left" vertical="center" indent="1"/>
    </xf>
    <xf numFmtId="0" fontId="7" fillId="0" borderId="9" xfId="0" applyFont="1" applyBorder="1" applyAlignment="1">
      <alignment horizontal="left" vertical="center" indent="1"/>
    </xf>
    <xf numFmtId="0" fontId="7" fillId="0" borderId="6" xfId="0" applyFont="1" applyBorder="1" applyAlignment="1">
      <alignment horizontal="left" vertical="center" indent="1"/>
    </xf>
    <xf numFmtId="0" fontId="0" fillId="0" borderId="7" xfId="0" applyBorder="1" applyAlignment="1">
      <alignment horizontal="center" vertical="center" textRotation="255"/>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12" xfId="0" applyBorder="1" applyAlignment="1">
      <alignment horizontal="left" vertical="center" wrapText="1" indent="1"/>
    </xf>
    <xf numFmtId="0" fontId="9" fillId="3" borderId="1" xfId="0" applyFont="1" applyFill="1" applyBorder="1" applyAlignment="1">
      <alignment horizontal="right" vertical="center"/>
    </xf>
    <xf numFmtId="182" fontId="7" fillId="0" borderId="13" xfId="0" applyNumberFormat="1" applyFont="1" applyBorder="1" applyAlignment="1">
      <alignment horizontal="left" vertical="center" wrapText="1"/>
    </xf>
    <xf numFmtId="182" fontId="7" fillId="0" borderId="11" xfId="0" applyNumberFormat="1" applyFont="1" applyBorder="1" applyAlignment="1">
      <alignment horizontal="left" vertical="center" wrapText="1"/>
    </xf>
    <xf numFmtId="182" fontId="7" fillId="0" borderId="12" xfId="0" applyNumberFormat="1" applyFont="1" applyBorder="1" applyAlignment="1">
      <alignment horizontal="left" vertical="center" wrapText="1"/>
    </xf>
    <xf numFmtId="182" fontId="7" fillId="0" borderId="1" xfId="0" applyNumberFormat="1" applyFont="1" applyBorder="1" applyAlignment="1">
      <alignment horizontal="left" vertical="center" wrapText="1"/>
    </xf>
    <xf numFmtId="182" fontId="7" fillId="0" borderId="0" xfId="0" applyNumberFormat="1" applyFont="1" applyAlignment="1">
      <alignment horizontal="left" vertical="center" wrapText="1"/>
    </xf>
    <xf numFmtId="182" fontId="7" fillId="0" borderId="8" xfId="0" applyNumberFormat="1" applyFont="1" applyBorder="1" applyAlignment="1">
      <alignment horizontal="left" vertical="center" wrapText="1"/>
    </xf>
    <xf numFmtId="182" fontId="7" fillId="0" borderId="2" xfId="0" applyNumberFormat="1" applyFont="1" applyBorder="1" applyAlignment="1">
      <alignment horizontal="left" vertical="center" wrapText="1"/>
    </xf>
    <xf numFmtId="182" fontId="7" fillId="0" borderId="4" xfId="0" applyNumberFormat="1" applyFont="1" applyBorder="1" applyAlignment="1">
      <alignment horizontal="left" vertical="center" wrapText="1"/>
    </xf>
    <xf numFmtId="182" fontId="7" fillId="0" borderId="15" xfId="0" applyNumberFormat="1"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7" fillId="0" borderId="25" xfId="0" applyFont="1" applyBorder="1" applyAlignment="1">
      <alignment horizontal="center" vertical="center" textRotation="255" wrapText="1"/>
    </xf>
    <xf numFmtId="0" fontId="7" fillId="0" borderId="10" xfId="0" applyFont="1" applyBorder="1" applyAlignment="1">
      <alignment horizontal="center" vertical="center" textRotation="255"/>
    </xf>
    <xf numFmtId="0" fontId="7" fillId="0" borderId="7" xfId="0" applyFont="1" applyBorder="1" applyAlignment="1">
      <alignment horizontal="center" vertical="center" textRotation="255"/>
    </xf>
    <xf numFmtId="0" fontId="4" fillId="0" borderId="13" xfId="0" applyFont="1" applyBorder="1" applyAlignment="1">
      <alignment horizontal="left" vertical="center" wrapText="1"/>
    </xf>
    <xf numFmtId="188" fontId="6" fillId="0" borderId="11" xfId="0" applyNumberFormat="1" applyFont="1" applyBorder="1" applyAlignment="1">
      <alignment horizontal="center" vertical="center" wrapText="1"/>
    </xf>
    <xf numFmtId="188" fontId="6" fillId="0" borderId="12" xfId="0" applyNumberFormat="1" applyFont="1" applyBorder="1" applyAlignment="1">
      <alignment horizontal="center" vertical="center" wrapText="1"/>
    </xf>
    <xf numFmtId="0" fontId="6" fillId="0" borderId="16" xfId="0" applyFont="1" applyBorder="1" applyAlignment="1">
      <alignment horizontal="left" vertical="center" shrinkToFit="1"/>
    </xf>
    <xf numFmtId="0" fontId="6" fillId="0" borderId="26" xfId="0" applyFont="1" applyBorder="1" applyAlignment="1">
      <alignment horizontal="left" vertical="center" shrinkToFit="1"/>
    </xf>
    <xf numFmtId="188" fontId="6" fillId="0" borderId="26" xfId="0" applyNumberFormat="1" applyFont="1" applyBorder="1" applyAlignment="1">
      <alignment horizontal="center" vertical="center" wrapText="1"/>
    </xf>
    <xf numFmtId="188" fontId="6" fillId="0" borderId="30" xfId="0" applyNumberFormat="1" applyFont="1" applyBorder="1" applyAlignment="1">
      <alignment horizontal="center" vertical="center" wrapText="1"/>
    </xf>
    <xf numFmtId="0" fontId="0" fillId="3" borderId="13" xfId="0" applyFill="1" applyBorder="1" applyAlignment="1">
      <alignment horizontal="right" vertical="center"/>
    </xf>
    <xf numFmtId="0" fontId="0" fillId="3" borderId="1" xfId="0" applyFill="1" applyBorder="1" applyAlignment="1">
      <alignment horizontal="right" vertical="center"/>
    </xf>
    <xf numFmtId="188" fontId="4" fillId="2" borderId="28" xfId="0" applyNumberFormat="1"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188" fontId="6" fillId="0" borderId="34" xfId="0" applyNumberFormat="1" applyFont="1" applyBorder="1" applyAlignment="1">
      <alignment horizontal="center" vertical="center" wrapText="1"/>
    </xf>
    <xf numFmtId="188" fontId="6" fillId="0" borderId="35" xfId="0" applyNumberFormat="1" applyFont="1" applyBorder="1" applyAlignment="1">
      <alignment horizontal="center" vertical="center" wrapText="1"/>
    </xf>
    <xf numFmtId="0" fontId="0" fillId="0" borderId="3" xfId="0" applyBorder="1" applyAlignment="1">
      <alignment horizontal="center" vertical="center" textRotation="255"/>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179" fontId="9" fillId="3" borderId="13" xfId="0" applyNumberFormat="1" applyFont="1" applyFill="1" applyBorder="1" applyAlignment="1">
      <alignment horizontal="center" vertical="center"/>
    </xf>
    <xf numFmtId="179" fontId="9" fillId="3" borderId="11" xfId="0" applyNumberFormat="1" applyFont="1" applyFill="1" applyBorder="1" applyAlignment="1">
      <alignment horizontal="center" vertical="center"/>
    </xf>
    <xf numFmtId="179" fontId="9" fillId="3" borderId="1" xfId="0" applyNumberFormat="1" applyFont="1" applyFill="1" applyBorder="1" applyAlignment="1">
      <alignment horizontal="center" vertical="center"/>
    </xf>
    <xf numFmtId="179" fontId="9" fillId="3" borderId="0" xfId="0" applyNumberFormat="1" applyFont="1" applyFill="1" applyAlignment="1">
      <alignment horizontal="center" vertical="center"/>
    </xf>
    <xf numFmtId="179" fontId="9" fillId="3" borderId="2" xfId="0" applyNumberFormat="1" applyFont="1" applyFill="1" applyBorder="1" applyAlignment="1">
      <alignment horizontal="center" vertical="center"/>
    </xf>
    <xf numFmtId="179" fontId="9" fillId="3" borderId="4" xfId="0" applyNumberFormat="1" applyFont="1" applyFill="1" applyBorder="1" applyAlignment="1">
      <alignment horizontal="center" vertical="center"/>
    </xf>
    <xf numFmtId="181" fontId="9" fillId="3" borderId="13" xfId="0" applyNumberFormat="1" applyFont="1" applyFill="1" applyBorder="1" applyAlignment="1">
      <alignment horizontal="center" vertical="center"/>
    </xf>
    <xf numFmtId="181" fontId="9" fillId="3" borderId="11" xfId="0" applyNumberFormat="1" applyFont="1" applyFill="1" applyBorder="1" applyAlignment="1">
      <alignment horizontal="center" vertical="center"/>
    </xf>
    <xf numFmtId="181" fontId="9" fillId="3" borderId="1" xfId="0" applyNumberFormat="1" applyFont="1" applyFill="1" applyBorder="1" applyAlignment="1">
      <alignment horizontal="center" vertical="center"/>
    </xf>
    <xf numFmtId="181" fontId="9" fillId="3" borderId="0" xfId="0" applyNumberFormat="1" applyFont="1" applyFill="1" applyAlignment="1">
      <alignment horizontal="center" vertical="center"/>
    </xf>
    <xf numFmtId="181" fontId="9" fillId="3" borderId="2" xfId="0" applyNumberFormat="1" applyFont="1" applyFill="1" applyBorder="1" applyAlignment="1">
      <alignment horizontal="center" vertical="center"/>
    </xf>
    <xf numFmtId="181" fontId="9" fillId="3" borderId="4"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181" fontId="9" fillId="4" borderId="9" xfId="0" applyNumberFormat="1" applyFont="1" applyFill="1" applyBorder="1" applyAlignment="1">
      <alignment horizontal="right" vertical="center"/>
    </xf>
    <xf numFmtId="177" fontId="9" fillId="4" borderId="5" xfId="0" applyNumberFormat="1" applyFont="1" applyFill="1" applyBorder="1" applyAlignment="1">
      <alignment horizontal="right" vertical="center"/>
    </xf>
    <xf numFmtId="177" fontId="9" fillId="4" borderId="9" xfId="0" applyNumberFormat="1" applyFont="1" applyFill="1" applyBorder="1" applyAlignment="1">
      <alignment horizontal="right" vertical="center"/>
    </xf>
    <xf numFmtId="0" fontId="16" fillId="0" borderId="5" xfId="0" applyFont="1" applyBorder="1" applyAlignment="1">
      <alignment horizontal="left" vertical="center" wrapText="1"/>
    </xf>
    <xf numFmtId="0" fontId="16"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4" fillId="0" borderId="12" xfId="0" applyFont="1" applyBorder="1" applyAlignment="1">
      <alignment horizontal="left" vertical="center" wrapText="1"/>
    </xf>
    <xf numFmtId="188" fontId="4" fillId="2" borderId="11" xfId="0" applyNumberFormat="1" applyFont="1" applyFill="1" applyBorder="1" applyAlignment="1">
      <alignment horizontal="center" vertical="center" wrapText="1"/>
    </xf>
    <xf numFmtId="188" fontId="4" fillId="2" borderId="12" xfId="0" applyNumberFormat="1" applyFont="1" applyFill="1" applyBorder="1" applyAlignment="1">
      <alignment horizontal="center" vertical="center" wrapText="1"/>
    </xf>
    <xf numFmtId="0" fontId="4" fillId="0" borderId="0" xfId="0" applyFont="1" applyAlignment="1">
      <alignment horizontal="left" vertical="center" wrapText="1"/>
    </xf>
    <xf numFmtId="191" fontId="9" fillId="2" borderId="3" xfId="0" applyNumberFormat="1" applyFont="1" applyFill="1" applyBorder="1" applyAlignment="1">
      <alignment horizontal="right" vertical="center"/>
    </xf>
    <xf numFmtId="188" fontId="4" fillId="2" borderId="27" xfId="0" applyNumberFormat="1" applyFont="1" applyFill="1" applyBorder="1" applyAlignment="1">
      <alignment horizontal="center" vertical="center" wrapText="1"/>
    </xf>
    <xf numFmtId="188" fontId="4" fillId="2" borderId="4" xfId="0" applyNumberFormat="1" applyFont="1" applyFill="1" applyBorder="1" applyAlignment="1">
      <alignment horizontal="center" vertical="center" wrapText="1"/>
    </xf>
    <xf numFmtId="188" fontId="4" fillId="2" borderId="1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188" fontId="4" fillId="2" borderId="29" xfId="0" applyNumberFormat="1" applyFont="1" applyFill="1" applyBorder="1" applyAlignment="1">
      <alignment horizontal="center" vertical="center" wrapText="1"/>
    </xf>
    <xf numFmtId="188" fontId="4" fillId="2" borderId="26" xfId="0" applyNumberFormat="1" applyFont="1" applyFill="1" applyBorder="1" applyAlignment="1">
      <alignment horizontal="center" vertical="center" wrapText="1"/>
    </xf>
    <xf numFmtId="188" fontId="4" fillId="2" borderId="30" xfId="0" applyNumberFormat="1" applyFont="1" applyFill="1" applyBorder="1" applyAlignment="1">
      <alignment horizontal="center" vertical="center" wrapText="1"/>
    </xf>
    <xf numFmtId="188" fontId="4" fillId="2" borderId="31" xfId="0" applyNumberFormat="1" applyFont="1" applyFill="1" applyBorder="1" applyAlignment="1">
      <alignment horizontal="center" vertical="center" wrapText="1"/>
    </xf>
    <xf numFmtId="188" fontId="4" fillId="2" borderId="0" xfId="0" applyNumberFormat="1" applyFont="1" applyFill="1" applyAlignment="1">
      <alignment horizontal="center" vertical="center" wrapText="1"/>
    </xf>
    <xf numFmtId="188" fontId="4" fillId="2" borderId="8" xfId="0" applyNumberFormat="1" applyFont="1" applyFill="1" applyBorder="1" applyAlignment="1">
      <alignment horizontal="center" vertical="center" wrapText="1"/>
    </xf>
    <xf numFmtId="188" fontId="4" fillId="2" borderId="32"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189" fontId="4" fillId="2" borderId="28" xfId="0" applyNumberFormat="1" applyFont="1" applyFill="1" applyBorder="1" applyAlignment="1">
      <alignment horizontal="center" vertical="center" wrapText="1"/>
    </xf>
    <xf numFmtId="189" fontId="4" fillId="2" borderId="9" xfId="0" applyNumberFormat="1" applyFont="1" applyFill="1" applyBorder="1" applyAlignment="1">
      <alignment horizontal="center" vertical="center" wrapText="1"/>
    </xf>
    <xf numFmtId="0" fontId="13" fillId="0" borderId="5" xfId="0" applyFont="1" applyBorder="1" applyAlignment="1">
      <alignment horizontal="left" vertical="center" wrapText="1"/>
    </xf>
    <xf numFmtId="0" fontId="9" fillId="4"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0" fillId="0" borderId="5" xfId="0" applyBorder="1" applyAlignment="1">
      <alignment horizontal="left" vertical="center" indent="1"/>
    </xf>
    <xf numFmtId="0" fontId="0" fillId="0" borderId="9" xfId="0" applyBorder="1" applyAlignment="1">
      <alignment horizontal="left" vertical="center" indent="1"/>
    </xf>
    <xf numFmtId="0" fontId="0" fillId="0" borderId="6" xfId="0" applyBorder="1" applyAlignment="1">
      <alignment horizontal="left" vertical="center" indent="1"/>
    </xf>
    <xf numFmtId="0" fontId="4" fillId="0" borderId="15" xfId="0" applyFont="1" applyBorder="1" applyAlignment="1">
      <alignment horizontal="left" vertical="center" wrapText="1"/>
    </xf>
    <xf numFmtId="0" fontId="0" fillId="0" borderId="3" xfId="0" applyBorder="1" applyAlignment="1">
      <alignment horizontal="left" vertical="center" indent="1"/>
    </xf>
    <xf numFmtId="0" fontId="0" fillId="2" borderId="3" xfId="0" applyFill="1" applyBorder="1" applyAlignment="1">
      <alignment horizontal="left" vertical="center" indent="1"/>
    </xf>
    <xf numFmtId="0" fontId="0" fillId="0" borderId="25" xfId="0" applyBorder="1" applyAlignment="1">
      <alignment vertical="center" textRotation="255"/>
    </xf>
    <xf numFmtId="0" fontId="0" fillId="0" borderId="10" xfId="0" applyBorder="1" applyAlignment="1">
      <alignment vertical="center" textRotation="255"/>
    </xf>
    <xf numFmtId="0" fontId="5" fillId="0" borderId="3" xfId="1" applyBorder="1" applyAlignment="1">
      <alignment horizontal="left" vertical="center" indent="1"/>
    </xf>
    <xf numFmtId="0" fontId="5" fillId="2" borderId="3" xfId="1" applyFill="1" applyBorder="1" applyAlignment="1">
      <alignment horizontal="center" vertical="center"/>
    </xf>
    <xf numFmtId="192" fontId="5" fillId="2" borderId="3" xfId="1" applyNumberFormat="1" applyFill="1" applyBorder="1" applyAlignment="1">
      <alignment horizontal="center" vertical="center"/>
    </xf>
    <xf numFmtId="192" fontId="5" fillId="0" borderId="3" xfId="1" applyNumberFormat="1" applyBorder="1" applyAlignment="1">
      <alignment horizontal="center" vertical="center"/>
    </xf>
    <xf numFmtId="0" fontId="5" fillId="0" borderId="3" xfId="1" applyBorder="1" applyAlignment="1">
      <alignment horizontal="center" vertical="center"/>
    </xf>
    <xf numFmtId="0" fontId="5" fillId="0" borderId="5" xfId="1" applyBorder="1" applyAlignment="1">
      <alignment horizontal="center" vertical="center"/>
    </xf>
    <xf numFmtId="0" fontId="5" fillId="0" borderId="9" xfId="1" applyBorder="1" applyAlignment="1">
      <alignment horizontal="center" vertical="center"/>
    </xf>
    <xf numFmtId="0" fontId="5" fillId="0" borderId="6" xfId="1" applyBorder="1" applyAlignment="1">
      <alignment horizontal="center" vertical="center"/>
    </xf>
    <xf numFmtId="0" fontId="5" fillId="0" borderId="5" xfId="1" applyBorder="1" applyAlignment="1">
      <alignment horizontal="left" vertical="center"/>
    </xf>
    <xf numFmtId="0" fontId="5" fillId="0" borderId="9" xfId="1" applyBorder="1" applyAlignment="1">
      <alignment horizontal="left" vertical="center"/>
    </xf>
    <xf numFmtId="0" fontId="5" fillId="0" borderId="6" xfId="1" applyBorder="1" applyAlignment="1">
      <alignment horizontal="left" vertical="center"/>
    </xf>
    <xf numFmtId="0" fontId="7" fillId="0" borderId="3" xfId="1" applyFont="1" applyBorder="1" applyAlignment="1">
      <alignment horizontal="center" vertical="center" wrapText="1"/>
    </xf>
    <xf numFmtId="0" fontId="7" fillId="0" borderId="3" xfId="1" applyFont="1" applyBorder="1" applyAlignment="1">
      <alignment horizontal="center" vertical="center"/>
    </xf>
    <xf numFmtId="0" fontId="6" fillId="0" borderId="3" xfId="1" applyFont="1" applyBorder="1" applyAlignment="1">
      <alignment horizontal="center" vertical="center"/>
    </xf>
    <xf numFmtId="176" fontId="5" fillId="0" borderId="1" xfId="1" applyNumberFormat="1" applyBorder="1" applyAlignment="1">
      <alignment horizontal="center" vertical="center"/>
    </xf>
    <xf numFmtId="176" fontId="5" fillId="0" borderId="0" xfId="1" applyNumberFormat="1" applyAlignment="1">
      <alignment horizontal="center" vertical="center"/>
    </xf>
    <xf numFmtId="176" fontId="5" fillId="0" borderId="8" xfId="1" applyNumberFormat="1" applyBorder="1" applyAlignment="1">
      <alignment horizontal="center" vertical="center"/>
    </xf>
    <xf numFmtId="176" fontId="5" fillId="0" borderId="2" xfId="1" applyNumberFormat="1" applyBorder="1" applyAlignment="1">
      <alignment horizontal="center" vertical="center"/>
    </xf>
    <xf numFmtId="176" fontId="5" fillId="0" borderId="4" xfId="1" applyNumberFormat="1" applyBorder="1" applyAlignment="1">
      <alignment horizontal="center" vertical="center"/>
    </xf>
    <xf numFmtId="176" fontId="5" fillId="0" borderId="15" xfId="1" applyNumberFormat="1" applyBorder="1" applyAlignment="1">
      <alignment horizontal="center" vertical="center"/>
    </xf>
    <xf numFmtId="0" fontId="5" fillId="2" borderId="1" xfId="1" applyFill="1" applyBorder="1" applyAlignment="1">
      <alignment horizontal="center" vertical="center"/>
    </xf>
    <xf numFmtId="0" fontId="5" fillId="2" borderId="0" xfId="1" applyFill="1" applyAlignment="1">
      <alignment horizontal="center" vertical="center"/>
    </xf>
    <xf numFmtId="0" fontId="5" fillId="2" borderId="8" xfId="1" applyFill="1" applyBorder="1" applyAlignment="1">
      <alignment horizontal="center" vertical="center"/>
    </xf>
    <xf numFmtId="0" fontId="5" fillId="2" borderId="2" xfId="1" applyFill="1" applyBorder="1" applyAlignment="1">
      <alignment horizontal="center" vertical="center"/>
    </xf>
    <xf numFmtId="0" fontId="5" fillId="2" borderId="4" xfId="1" applyFill="1" applyBorder="1" applyAlignment="1">
      <alignment horizontal="center" vertical="center"/>
    </xf>
    <xf numFmtId="0" fontId="5" fillId="2" borderId="15" xfId="1" applyFill="1" applyBorder="1" applyAlignment="1">
      <alignment horizontal="center" vertical="center"/>
    </xf>
    <xf numFmtId="192" fontId="5" fillId="2" borderId="3" xfId="1" applyNumberFormat="1" applyFill="1" applyBorder="1" applyAlignment="1">
      <alignment horizontal="center" vertical="center" wrapText="1"/>
    </xf>
    <xf numFmtId="0" fontId="5" fillId="0" borderId="3" xfId="1" applyBorder="1" applyAlignment="1">
      <alignment horizontal="center" vertical="center" wrapText="1"/>
    </xf>
    <xf numFmtId="0" fontId="6" fillId="0" borderId="3" xfId="1"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176" fontId="7" fillId="0" borderId="5"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0" fillId="0" borderId="3" xfId="0" applyBorder="1" applyAlignment="1">
      <alignment horizontal="distributed" vertical="center" wrapText="1"/>
    </xf>
    <xf numFmtId="176" fontId="7" fillId="2" borderId="3" xfId="0" applyNumberFormat="1" applyFont="1" applyFill="1" applyBorder="1" applyAlignment="1">
      <alignment horizontal="right" vertical="center"/>
    </xf>
    <xf numFmtId="176" fontId="7" fillId="0" borderId="3" xfId="0" applyNumberFormat="1" applyFont="1" applyBorder="1" applyAlignment="1">
      <alignment horizontal="center" vertical="center"/>
    </xf>
    <xf numFmtId="0" fontId="0" fillId="0" borderId="3" xfId="0" applyBorder="1" applyAlignment="1">
      <alignment horizontal="distributed" vertical="center"/>
    </xf>
    <xf numFmtId="0" fontId="6" fillId="0" borderId="3" xfId="0" applyFont="1" applyBorder="1" applyAlignment="1">
      <alignment horizontal="distributed" vertical="center" wrapText="1"/>
    </xf>
    <xf numFmtId="0" fontId="6" fillId="0" borderId="3" xfId="0" applyFont="1" applyBorder="1" applyAlignment="1">
      <alignment horizontal="distributed" vertical="center"/>
    </xf>
    <xf numFmtId="0" fontId="4" fillId="0" borderId="3" xfId="0" applyFont="1" applyBorder="1" applyAlignment="1">
      <alignment horizontal="distributed" vertical="center" wrapText="1"/>
    </xf>
    <xf numFmtId="176" fontId="7" fillId="2" borderId="6"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0" fillId="0" borderId="25" xfId="0" applyBorder="1" applyAlignment="1">
      <alignment horizontal="distributed"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176" fontId="7" fillId="2" borderId="5"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0" fontId="7" fillId="2" borderId="3" xfId="0" applyFont="1" applyFill="1" applyBorder="1" applyAlignment="1">
      <alignment horizontal="center" vertical="center"/>
    </xf>
    <xf numFmtId="176" fontId="7" fillId="0" borderId="3" xfId="0" applyNumberFormat="1" applyFont="1" applyBorder="1" applyAlignment="1">
      <alignment horizontal="right" vertical="center"/>
    </xf>
    <xf numFmtId="176" fontId="7" fillId="2" borderId="5" xfId="0"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176" fontId="7" fillId="2" borderId="6" xfId="0" applyNumberFormat="1" applyFont="1" applyFill="1" applyBorder="1" applyAlignment="1">
      <alignment horizontal="right" vertical="center"/>
    </xf>
    <xf numFmtId="176" fontId="7" fillId="0" borderId="60" xfId="0" applyNumberFormat="1" applyFont="1" applyBorder="1" applyAlignment="1">
      <alignment horizontal="center" vertical="center"/>
    </xf>
    <xf numFmtId="176" fontId="7" fillId="0" borderId="61" xfId="0" applyNumberFormat="1" applyFont="1" applyBorder="1" applyAlignment="1">
      <alignment horizontal="center" vertical="center"/>
    </xf>
    <xf numFmtId="176" fontId="7" fillId="0" borderId="62" xfId="0" applyNumberFormat="1" applyFont="1" applyBorder="1" applyAlignment="1">
      <alignment horizontal="center" vertical="center"/>
    </xf>
    <xf numFmtId="0" fontId="7" fillId="2" borderId="5" xfId="0" applyFont="1" applyFill="1" applyBorder="1" applyAlignment="1">
      <alignment horizontal="left" vertical="center"/>
    </xf>
    <xf numFmtId="0" fontId="7" fillId="2" borderId="9" xfId="0" applyFont="1" applyFill="1" applyBorder="1" applyAlignment="1">
      <alignment horizontal="left" vertical="center"/>
    </xf>
    <xf numFmtId="176" fontId="7" fillId="0" borderId="5"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6" xfId="0" applyNumberFormat="1" applyFont="1" applyBorder="1" applyAlignment="1">
      <alignment horizontal="right" vertical="center"/>
    </xf>
    <xf numFmtId="0" fontId="6" fillId="2" borderId="3" xfId="0" applyFont="1" applyFill="1" applyBorder="1" applyAlignment="1">
      <alignment horizontal="center" vertical="center"/>
    </xf>
    <xf numFmtId="176" fontId="0" fillId="2" borderId="3" xfId="0" applyNumberFormat="1" applyFill="1" applyBorder="1" applyAlignment="1">
      <alignment horizontal="center" vertical="center"/>
    </xf>
    <xf numFmtId="176" fontId="3" fillId="0" borderId="3" xfId="0" applyNumberFormat="1" applyFont="1" applyBorder="1" applyAlignment="1">
      <alignment horizontal="center" vertical="center" wrapText="1"/>
    </xf>
    <xf numFmtId="0" fontId="3" fillId="0" borderId="13"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0" xfId="0" applyFont="1" applyAlignment="1">
      <alignment horizontal="left" vertical="center" wrapText="1" inden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8"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15" xfId="0" applyNumberFormat="1" applyFont="1" applyBorder="1" applyAlignment="1">
      <alignment horizontal="center" vertical="center" wrapText="1"/>
    </xf>
    <xf numFmtId="176" fontId="0" fillId="2" borderId="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5" xfId="0" applyNumberFormat="1" applyBorder="1" applyAlignment="1">
      <alignment horizontal="center" vertical="center"/>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5" xfId="0" applyFill="1" applyBorder="1" applyAlignment="1">
      <alignment horizontal="left" vertical="center" indent="1"/>
    </xf>
    <xf numFmtId="0" fontId="0" fillId="2" borderId="9" xfId="0" applyFill="1" applyBorder="1" applyAlignment="1">
      <alignment horizontal="left" vertical="center" indent="1"/>
    </xf>
    <xf numFmtId="0" fontId="0" fillId="2" borderId="6" xfId="0" applyFill="1" applyBorder="1" applyAlignment="1">
      <alignment horizontal="left" vertical="center" indent="1"/>
    </xf>
    <xf numFmtId="0" fontId="12" fillId="0" borderId="0" xfId="0" applyFont="1" applyAlignment="1">
      <alignment horizontal="center" vertical="center"/>
    </xf>
    <xf numFmtId="0" fontId="0" fillId="0" borderId="3" xfId="0" applyBorder="1" applyAlignment="1">
      <alignment horizontal="left" vertical="center"/>
    </xf>
    <xf numFmtId="0" fontId="6" fillId="0" borderId="3" xfId="0" applyFont="1" applyBorder="1" applyAlignment="1">
      <alignment horizontal="left" vertical="center"/>
    </xf>
    <xf numFmtId="20" fontId="0" fillId="2" borderId="3" xfId="0" applyNumberFormat="1" applyFill="1" applyBorder="1" applyAlignment="1">
      <alignment horizontal="center" vertical="center"/>
    </xf>
    <xf numFmtId="57" fontId="0" fillId="0" borderId="3" xfId="0" applyNumberFormat="1" applyBorder="1" applyAlignment="1">
      <alignment horizontal="center" vertical="center"/>
    </xf>
    <xf numFmtId="0" fontId="6" fillId="0" borderId="0" xfId="0" applyFont="1" applyAlignment="1">
      <alignment horizontal="right" vertical="center"/>
    </xf>
    <xf numFmtId="0" fontId="6" fillId="0" borderId="8" xfId="0" applyFont="1" applyBorder="1" applyAlignment="1">
      <alignment horizontal="right"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標準" xfId="0" builtinId="0"/>
    <cellStyle name="標準 2" xfId="1" xr:uid="{D546F7AF-B694-46E2-9A48-94EFE0A4A3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266C-35E1-4E43-A437-B81286E7CBA4}">
  <sheetPr>
    <pageSetUpPr fitToPage="1"/>
  </sheetPr>
  <dimension ref="B1:H308"/>
  <sheetViews>
    <sheetView tabSelected="1" view="pageBreakPreview" zoomScale="80" zoomScaleNormal="100" zoomScaleSheetLayoutView="80" workbookViewId="0">
      <selection activeCell="C5" sqref="C5"/>
    </sheetView>
  </sheetViews>
  <sheetFormatPr defaultRowHeight="13.5" x14ac:dyDescent="0.15"/>
  <cols>
    <col min="1" max="1" width="2.375" style="34" customWidth="1"/>
    <col min="2" max="2" width="9" style="5"/>
    <col min="3" max="3" width="18.5" style="34" customWidth="1"/>
    <col min="4" max="4" width="22.875" style="34" customWidth="1"/>
    <col min="5" max="6" width="18.75" style="34" customWidth="1"/>
    <col min="7" max="7" width="11.5" style="34" customWidth="1"/>
    <col min="8" max="10" width="12.5" style="34" customWidth="1"/>
    <col min="11" max="16384" width="9" style="34"/>
  </cols>
  <sheetData>
    <row r="1" spans="2:8" ht="19.5" customHeight="1" x14ac:dyDescent="0.15">
      <c r="B1" s="34" t="s">
        <v>236</v>
      </c>
    </row>
    <row r="2" spans="2:8" ht="22.5" customHeight="1" x14ac:dyDescent="0.15">
      <c r="B2" s="125" t="s">
        <v>306</v>
      </c>
      <c r="C2" s="125"/>
      <c r="D2" s="125"/>
      <c r="E2" s="125"/>
      <c r="F2" s="125"/>
      <c r="G2" s="125"/>
      <c r="H2" s="125"/>
    </row>
    <row r="3" spans="2:8" ht="22.5" customHeight="1" x14ac:dyDescent="0.15"/>
    <row r="4" spans="2:8" ht="15.75" customHeight="1" x14ac:dyDescent="0.15">
      <c r="B4" s="126" t="s">
        <v>93</v>
      </c>
      <c r="C4" s="33" t="s">
        <v>96</v>
      </c>
      <c r="D4" s="4" t="s">
        <v>97</v>
      </c>
      <c r="F4" s="60" t="s">
        <v>9</v>
      </c>
      <c r="G4" s="131"/>
      <c r="H4" s="131"/>
    </row>
    <row r="5" spans="2:8" ht="15.75" customHeight="1" x14ac:dyDescent="0.15">
      <c r="B5" s="127"/>
      <c r="C5" s="43"/>
      <c r="D5" s="57"/>
      <c r="F5" s="60" t="s">
        <v>210</v>
      </c>
      <c r="G5" s="131"/>
      <c r="H5" s="131"/>
    </row>
    <row r="6" spans="2:8" ht="6.75" customHeight="1" x14ac:dyDescent="0.15">
      <c r="C6" s="35"/>
      <c r="D6" s="35"/>
    </row>
    <row r="7" spans="2:8" ht="26.25" customHeight="1" x14ac:dyDescent="0.15">
      <c r="B7" s="130" t="s">
        <v>98</v>
      </c>
      <c r="C7" s="130" t="s">
        <v>75</v>
      </c>
      <c r="D7" s="130" t="s">
        <v>92</v>
      </c>
      <c r="E7" s="128" t="s">
        <v>95</v>
      </c>
      <c r="F7" s="128" t="s">
        <v>94</v>
      </c>
      <c r="G7" s="128" t="s">
        <v>101</v>
      </c>
      <c r="H7" s="129"/>
    </row>
    <row r="8" spans="2:8" ht="26.25" customHeight="1" x14ac:dyDescent="0.15">
      <c r="B8" s="130"/>
      <c r="C8" s="130"/>
      <c r="D8" s="130"/>
      <c r="E8" s="128"/>
      <c r="F8" s="128"/>
      <c r="G8" s="28" t="s">
        <v>100</v>
      </c>
      <c r="H8" s="31" t="s">
        <v>99</v>
      </c>
    </row>
    <row r="9" spans="2:8" ht="16.5" customHeight="1" x14ac:dyDescent="0.15">
      <c r="B9" s="4">
        <v>1</v>
      </c>
      <c r="C9" s="41"/>
      <c r="D9" s="42"/>
      <c r="E9" s="37" t="str">
        <f>IF(D9="","",IFERROR(DATEDIF(D9,DATE($C$5,4,1),"Y"),0))</f>
        <v/>
      </c>
      <c r="F9" s="38" t="str">
        <f>IF(D9="","",DATEDIF(D9,$D$5,"Y"))</f>
        <v/>
      </c>
      <c r="G9" s="43"/>
      <c r="H9" s="29" t="str">
        <f>IF(D9="","",IF(G9="無","１号認定",IF(E9&lt;=2,"３号認定","２号認定")))</f>
        <v/>
      </c>
    </row>
    <row r="10" spans="2:8" ht="16.5" customHeight="1" x14ac:dyDescent="0.15">
      <c r="B10" s="4">
        <v>2</v>
      </c>
      <c r="C10" s="41"/>
      <c r="D10" s="42"/>
      <c r="E10" s="37" t="str">
        <f t="shared" ref="E10:E68" si="0">IF(D10="","",IFERROR(DATEDIF(D10,DATE($C$5,4,1),"Y"),0))</f>
        <v/>
      </c>
      <c r="F10" s="38" t="str">
        <f t="shared" ref="F10:F57" si="1">IF(D10="","",DATEDIF(D10,$D$5,"Y"))</f>
        <v/>
      </c>
      <c r="G10" s="43"/>
      <c r="H10" s="29" t="str">
        <f t="shared" ref="H10:H57" si="2">IF(D10="","",IF(G10="無","１号認定",IF(E10&lt;=2,"３号認定","２号認定")))</f>
        <v/>
      </c>
    </row>
    <row r="11" spans="2:8" ht="16.5" customHeight="1" x14ac:dyDescent="0.15">
      <c r="B11" s="4">
        <v>3</v>
      </c>
      <c r="C11" s="41"/>
      <c r="D11" s="42"/>
      <c r="E11" s="37" t="str">
        <f t="shared" si="0"/>
        <v/>
      </c>
      <c r="F11" s="38" t="str">
        <f t="shared" si="1"/>
        <v/>
      </c>
      <c r="G11" s="43"/>
      <c r="H11" s="29" t="str">
        <f t="shared" si="2"/>
        <v/>
      </c>
    </row>
    <row r="12" spans="2:8" ht="16.5" customHeight="1" x14ac:dyDescent="0.15">
      <c r="B12" s="4">
        <v>4</v>
      </c>
      <c r="C12" s="41"/>
      <c r="D12" s="42"/>
      <c r="E12" s="37" t="str">
        <f t="shared" si="0"/>
        <v/>
      </c>
      <c r="F12" s="38" t="str">
        <f t="shared" si="1"/>
        <v/>
      </c>
      <c r="G12" s="43"/>
      <c r="H12" s="29" t="str">
        <f t="shared" si="2"/>
        <v/>
      </c>
    </row>
    <row r="13" spans="2:8" ht="16.5" customHeight="1" x14ac:dyDescent="0.15">
      <c r="B13" s="4">
        <v>5</v>
      </c>
      <c r="C13" s="41"/>
      <c r="D13" s="42"/>
      <c r="E13" s="37" t="str">
        <f t="shared" si="0"/>
        <v/>
      </c>
      <c r="F13" s="38" t="str">
        <f t="shared" si="1"/>
        <v/>
      </c>
      <c r="G13" s="43"/>
      <c r="H13" s="29" t="str">
        <f t="shared" si="2"/>
        <v/>
      </c>
    </row>
    <row r="14" spans="2:8" ht="16.5" customHeight="1" x14ac:dyDescent="0.15">
      <c r="B14" s="4">
        <v>6</v>
      </c>
      <c r="C14" s="41"/>
      <c r="D14" s="42"/>
      <c r="E14" s="37" t="str">
        <f t="shared" si="0"/>
        <v/>
      </c>
      <c r="F14" s="38" t="str">
        <f t="shared" si="1"/>
        <v/>
      </c>
      <c r="G14" s="43"/>
      <c r="H14" s="29" t="str">
        <f t="shared" si="2"/>
        <v/>
      </c>
    </row>
    <row r="15" spans="2:8" ht="16.5" customHeight="1" x14ac:dyDescent="0.15">
      <c r="B15" s="4">
        <v>7</v>
      </c>
      <c r="C15" s="41"/>
      <c r="D15" s="42"/>
      <c r="E15" s="37" t="str">
        <f t="shared" si="0"/>
        <v/>
      </c>
      <c r="F15" s="38" t="str">
        <f t="shared" si="1"/>
        <v/>
      </c>
      <c r="G15" s="43"/>
      <c r="H15" s="29" t="str">
        <f t="shared" si="2"/>
        <v/>
      </c>
    </row>
    <row r="16" spans="2:8" ht="16.5" customHeight="1" x14ac:dyDescent="0.15">
      <c r="B16" s="4">
        <v>8</v>
      </c>
      <c r="C16" s="41"/>
      <c r="D16" s="42"/>
      <c r="E16" s="37" t="str">
        <f t="shared" si="0"/>
        <v/>
      </c>
      <c r="F16" s="38" t="str">
        <f t="shared" si="1"/>
        <v/>
      </c>
      <c r="G16" s="43"/>
      <c r="H16" s="29" t="str">
        <f t="shared" si="2"/>
        <v/>
      </c>
    </row>
    <row r="17" spans="2:8" ht="16.5" customHeight="1" x14ac:dyDescent="0.15">
      <c r="B17" s="4">
        <v>9</v>
      </c>
      <c r="C17" s="41"/>
      <c r="D17" s="42"/>
      <c r="E17" s="37" t="str">
        <f t="shared" si="0"/>
        <v/>
      </c>
      <c r="F17" s="38" t="str">
        <f t="shared" si="1"/>
        <v/>
      </c>
      <c r="G17" s="43"/>
      <c r="H17" s="29" t="str">
        <f t="shared" si="2"/>
        <v/>
      </c>
    </row>
    <row r="18" spans="2:8" ht="16.5" customHeight="1" x14ac:dyDescent="0.15">
      <c r="B18" s="4">
        <v>10</v>
      </c>
      <c r="C18" s="41"/>
      <c r="D18" s="42"/>
      <c r="E18" s="37" t="str">
        <f t="shared" si="0"/>
        <v/>
      </c>
      <c r="F18" s="38" t="str">
        <f t="shared" si="1"/>
        <v/>
      </c>
      <c r="G18" s="43"/>
      <c r="H18" s="29" t="str">
        <f t="shared" si="2"/>
        <v/>
      </c>
    </row>
    <row r="19" spans="2:8" ht="16.5" customHeight="1" x14ac:dyDescent="0.15">
      <c r="B19" s="4">
        <v>11</v>
      </c>
      <c r="C19" s="41"/>
      <c r="D19" s="42"/>
      <c r="E19" s="37" t="str">
        <f t="shared" si="0"/>
        <v/>
      </c>
      <c r="F19" s="38" t="str">
        <f t="shared" si="1"/>
        <v/>
      </c>
      <c r="G19" s="43"/>
      <c r="H19" s="29" t="str">
        <f t="shared" si="2"/>
        <v/>
      </c>
    </row>
    <row r="20" spans="2:8" ht="16.5" customHeight="1" x14ac:dyDescent="0.15">
      <c r="B20" s="4">
        <v>12</v>
      </c>
      <c r="C20" s="41"/>
      <c r="D20" s="42"/>
      <c r="E20" s="37" t="str">
        <f t="shared" si="0"/>
        <v/>
      </c>
      <c r="F20" s="38" t="str">
        <f t="shared" si="1"/>
        <v/>
      </c>
      <c r="G20" s="43"/>
      <c r="H20" s="29" t="str">
        <f t="shared" si="2"/>
        <v/>
      </c>
    </row>
    <row r="21" spans="2:8" ht="16.5" customHeight="1" x14ac:dyDescent="0.15">
      <c r="B21" s="4">
        <v>13</v>
      </c>
      <c r="C21" s="41"/>
      <c r="D21" s="42"/>
      <c r="E21" s="37" t="str">
        <f t="shared" si="0"/>
        <v/>
      </c>
      <c r="F21" s="38" t="str">
        <f t="shared" si="1"/>
        <v/>
      </c>
      <c r="G21" s="43"/>
      <c r="H21" s="29" t="str">
        <f t="shared" si="2"/>
        <v/>
      </c>
    </row>
    <row r="22" spans="2:8" ht="16.5" customHeight="1" x14ac:dyDescent="0.15">
      <c r="B22" s="4">
        <v>14</v>
      </c>
      <c r="C22" s="41"/>
      <c r="D22" s="42"/>
      <c r="E22" s="37" t="str">
        <f t="shared" si="0"/>
        <v/>
      </c>
      <c r="F22" s="38" t="str">
        <f t="shared" si="1"/>
        <v/>
      </c>
      <c r="G22" s="43"/>
      <c r="H22" s="29" t="str">
        <f t="shared" si="2"/>
        <v/>
      </c>
    </row>
    <row r="23" spans="2:8" ht="16.5" customHeight="1" x14ac:dyDescent="0.15">
      <c r="B23" s="4">
        <v>15</v>
      </c>
      <c r="C23" s="41"/>
      <c r="D23" s="42"/>
      <c r="E23" s="37" t="str">
        <f t="shared" si="0"/>
        <v/>
      </c>
      <c r="F23" s="38" t="str">
        <f t="shared" si="1"/>
        <v/>
      </c>
      <c r="G23" s="43"/>
      <c r="H23" s="29" t="str">
        <f t="shared" si="2"/>
        <v/>
      </c>
    </row>
    <row r="24" spans="2:8" ht="16.5" customHeight="1" x14ac:dyDescent="0.15">
      <c r="B24" s="4">
        <v>16</v>
      </c>
      <c r="C24" s="41"/>
      <c r="D24" s="42"/>
      <c r="E24" s="37" t="str">
        <f t="shared" si="0"/>
        <v/>
      </c>
      <c r="F24" s="38" t="str">
        <f t="shared" si="1"/>
        <v/>
      </c>
      <c r="G24" s="43"/>
      <c r="H24" s="29" t="str">
        <f t="shared" si="2"/>
        <v/>
      </c>
    </row>
    <row r="25" spans="2:8" ht="16.5" customHeight="1" x14ac:dyDescent="0.15">
      <c r="B25" s="4">
        <v>17</v>
      </c>
      <c r="C25" s="41"/>
      <c r="D25" s="42"/>
      <c r="E25" s="37" t="str">
        <f t="shared" si="0"/>
        <v/>
      </c>
      <c r="F25" s="38" t="str">
        <f t="shared" si="1"/>
        <v/>
      </c>
      <c r="G25" s="43"/>
      <c r="H25" s="29" t="str">
        <f t="shared" si="2"/>
        <v/>
      </c>
    </row>
    <row r="26" spans="2:8" ht="16.5" customHeight="1" x14ac:dyDescent="0.15">
      <c r="B26" s="4">
        <v>18</v>
      </c>
      <c r="C26" s="41"/>
      <c r="D26" s="42"/>
      <c r="E26" s="37" t="str">
        <f t="shared" si="0"/>
        <v/>
      </c>
      <c r="F26" s="38" t="str">
        <f t="shared" si="1"/>
        <v/>
      </c>
      <c r="G26" s="43"/>
      <c r="H26" s="29" t="str">
        <f t="shared" si="2"/>
        <v/>
      </c>
    </row>
    <row r="27" spans="2:8" ht="16.5" customHeight="1" x14ac:dyDescent="0.15">
      <c r="B27" s="4">
        <v>19</v>
      </c>
      <c r="C27" s="41"/>
      <c r="D27" s="42"/>
      <c r="E27" s="37" t="str">
        <f t="shared" si="0"/>
        <v/>
      </c>
      <c r="F27" s="38" t="str">
        <f t="shared" si="1"/>
        <v/>
      </c>
      <c r="G27" s="43"/>
      <c r="H27" s="29" t="str">
        <f t="shared" si="2"/>
        <v/>
      </c>
    </row>
    <row r="28" spans="2:8" ht="16.5" customHeight="1" x14ac:dyDescent="0.15">
      <c r="B28" s="4">
        <v>20</v>
      </c>
      <c r="C28" s="41"/>
      <c r="D28" s="42"/>
      <c r="E28" s="37" t="str">
        <f t="shared" si="0"/>
        <v/>
      </c>
      <c r="F28" s="38" t="str">
        <f t="shared" si="1"/>
        <v/>
      </c>
      <c r="G28" s="43"/>
      <c r="H28" s="29" t="str">
        <f t="shared" si="2"/>
        <v/>
      </c>
    </row>
    <row r="29" spans="2:8" ht="16.5" customHeight="1" x14ac:dyDescent="0.15">
      <c r="B29" s="4">
        <v>21</v>
      </c>
      <c r="C29" s="41"/>
      <c r="D29" s="42"/>
      <c r="E29" s="37" t="str">
        <f t="shared" si="0"/>
        <v/>
      </c>
      <c r="F29" s="38" t="str">
        <f t="shared" si="1"/>
        <v/>
      </c>
      <c r="G29" s="43"/>
      <c r="H29" s="29" t="str">
        <f t="shared" si="2"/>
        <v/>
      </c>
    </row>
    <row r="30" spans="2:8" ht="16.5" customHeight="1" x14ac:dyDescent="0.15">
      <c r="B30" s="4">
        <v>22</v>
      </c>
      <c r="C30" s="41"/>
      <c r="D30" s="42"/>
      <c r="E30" s="37" t="str">
        <f t="shared" si="0"/>
        <v/>
      </c>
      <c r="F30" s="38" t="str">
        <f t="shared" si="1"/>
        <v/>
      </c>
      <c r="G30" s="43"/>
      <c r="H30" s="29" t="str">
        <f t="shared" si="2"/>
        <v/>
      </c>
    </row>
    <row r="31" spans="2:8" ht="16.5" customHeight="1" x14ac:dyDescent="0.15">
      <c r="B31" s="4">
        <v>23</v>
      </c>
      <c r="C31" s="41"/>
      <c r="D31" s="42"/>
      <c r="E31" s="37" t="str">
        <f t="shared" si="0"/>
        <v/>
      </c>
      <c r="F31" s="38" t="str">
        <f t="shared" si="1"/>
        <v/>
      </c>
      <c r="G31" s="43"/>
      <c r="H31" s="29" t="str">
        <f t="shared" si="2"/>
        <v/>
      </c>
    </row>
    <row r="32" spans="2:8" ht="16.5" customHeight="1" x14ac:dyDescent="0.15">
      <c r="B32" s="4">
        <v>24</v>
      </c>
      <c r="C32" s="41"/>
      <c r="D32" s="42"/>
      <c r="E32" s="37" t="str">
        <f t="shared" si="0"/>
        <v/>
      </c>
      <c r="F32" s="38" t="str">
        <f t="shared" si="1"/>
        <v/>
      </c>
      <c r="G32" s="43"/>
      <c r="H32" s="29" t="str">
        <f t="shared" si="2"/>
        <v/>
      </c>
    </row>
    <row r="33" spans="2:8" ht="16.5" customHeight="1" x14ac:dyDescent="0.15">
      <c r="B33" s="4">
        <v>25</v>
      </c>
      <c r="C33" s="41"/>
      <c r="D33" s="42"/>
      <c r="E33" s="37" t="str">
        <f t="shared" si="0"/>
        <v/>
      </c>
      <c r="F33" s="38" t="str">
        <f t="shared" si="1"/>
        <v/>
      </c>
      <c r="G33" s="43"/>
      <c r="H33" s="29" t="str">
        <f t="shared" si="2"/>
        <v/>
      </c>
    </row>
    <row r="34" spans="2:8" ht="16.5" customHeight="1" x14ac:dyDescent="0.15">
      <c r="B34" s="4">
        <v>26</v>
      </c>
      <c r="C34" s="41"/>
      <c r="D34" s="42"/>
      <c r="E34" s="37" t="str">
        <f t="shared" si="0"/>
        <v/>
      </c>
      <c r="F34" s="38" t="str">
        <f t="shared" si="1"/>
        <v/>
      </c>
      <c r="G34" s="43"/>
      <c r="H34" s="29" t="str">
        <f t="shared" si="2"/>
        <v/>
      </c>
    </row>
    <row r="35" spans="2:8" ht="16.5" customHeight="1" x14ac:dyDescent="0.15">
      <c r="B35" s="4">
        <v>27</v>
      </c>
      <c r="C35" s="41"/>
      <c r="D35" s="42"/>
      <c r="E35" s="37" t="str">
        <f t="shared" si="0"/>
        <v/>
      </c>
      <c r="F35" s="38" t="str">
        <f t="shared" si="1"/>
        <v/>
      </c>
      <c r="G35" s="43"/>
      <c r="H35" s="29" t="str">
        <f t="shared" si="2"/>
        <v/>
      </c>
    </row>
    <row r="36" spans="2:8" ht="16.5" customHeight="1" x14ac:dyDescent="0.15">
      <c r="B36" s="4">
        <v>28</v>
      </c>
      <c r="C36" s="41"/>
      <c r="D36" s="42"/>
      <c r="E36" s="37" t="str">
        <f t="shared" si="0"/>
        <v/>
      </c>
      <c r="F36" s="38" t="str">
        <f t="shared" si="1"/>
        <v/>
      </c>
      <c r="G36" s="43"/>
      <c r="H36" s="29" t="str">
        <f t="shared" si="2"/>
        <v/>
      </c>
    </row>
    <row r="37" spans="2:8" ht="16.5" customHeight="1" x14ac:dyDescent="0.15">
      <c r="B37" s="4">
        <v>29</v>
      </c>
      <c r="C37" s="41"/>
      <c r="D37" s="42"/>
      <c r="E37" s="37" t="str">
        <f t="shared" si="0"/>
        <v/>
      </c>
      <c r="F37" s="38" t="str">
        <f t="shared" si="1"/>
        <v/>
      </c>
      <c r="G37" s="43"/>
      <c r="H37" s="29" t="str">
        <f t="shared" si="2"/>
        <v/>
      </c>
    </row>
    <row r="38" spans="2:8" ht="16.5" customHeight="1" x14ac:dyDescent="0.15">
      <c r="B38" s="4">
        <v>30</v>
      </c>
      <c r="C38" s="41"/>
      <c r="D38" s="42"/>
      <c r="E38" s="37" t="str">
        <f t="shared" si="0"/>
        <v/>
      </c>
      <c r="F38" s="38" t="str">
        <f t="shared" si="1"/>
        <v/>
      </c>
      <c r="G38" s="43"/>
      <c r="H38" s="29" t="str">
        <f t="shared" si="2"/>
        <v/>
      </c>
    </row>
    <row r="39" spans="2:8" ht="16.5" customHeight="1" x14ac:dyDescent="0.15">
      <c r="B39" s="4">
        <v>31</v>
      </c>
      <c r="C39" s="41"/>
      <c r="D39" s="42"/>
      <c r="E39" s="37" t="str">
        <f t="shared" si="0"/>
        <v/>
      </c>
      <c r="F39" s="38" t="str">
        <f t="shared" si="1"/>
        <v/>
      </c>
      <c r="G39" s="43"/>
      <c r="H39" s="29" t="str">
        <f t="shared" si="2"/>
        <v/>
      </c>
    </row>
    <row r="40" spans="2:8" ht="16.5" customHeight="1" x14ac:dyDescent="0.15">
      <c r="B40" s="4">
        <v>32</v>
      </c>
      <c r="C40" s="41"/>
      <c r="D40" s="42"/>
      <c r="E40" s="37" t="str">
        <f t="shared" si="0"/>
        <v/>
      </c>
      <c r="F40" s="38" t="str">
        <f t="shared" si="1"/>
        <v/>
      </c>
      <c r="G40" s="43"/>
      <c r="H40" s="29" t="str">
        <f t="shared" si="2"/>
        <v/>
      </c>
    </row>
    <row r="41" spans="2:8" ht="16.5" customHeight="1" x14ac:dyDescent="0.15">
      <c r="B41" s="4">
        <v>33</v>
      </c>
      <c r="C41" s="41"/>
      <c r="D41" s="42"/>
      <c r="E41" s="37" t="str">
        <f t="shared" si="0"/>
        <v/>
      </c>
      <c r="F41" s="38" t="str">
        <f t="shared" si="1"/>
        <v/>
      </c>
      <c r="G41" s="43"/>
      <c r="H41" s="29" t="str">
        <f t="shared" si="2"/>
        <v/>
      </c>
    </row>
    <row r="42" spans="2:8" ht="16.5" customHeight="1" x14ac:dyDescent="0.15">
      <c r="B42" s="4">
        <v>34</v>
      </c>
      <c r="C42" s="41"/>
      <c r="D42" s="42"/>
      <c r="E42" s="37" t="str">
        <f t="shared" si="0"/>
        <v/>
      </c>
      <c r="F42" s="38" t="str">
        <f t="shared" si="1"/>
        <v/>
      </c>
      <c r="G42" s="43"/>
      <c r="H42" s="29" t="str">
        <f t="shared" si="2"/>
        <v/>
      </c>
    </row>
    <row r="43" spans="2:8" ht="16.5" customHeight="1" x14ac:dyDescent="0.15">
      <c r="B43" s="4">
        <v>35</v>
      </c>
      <c r="C43" s="41"/>
      <c r="D43" s="42"/>
      <c r="E43" s="37" t="str">
        <f t="shared" si="0"/>
        <v/>
      </c>
      <c r="F43" s="38" t="str">
        <f t="shared" si="1"/>
        <v/>
      </c>
      <c r="G43" s="43"/>
      <c r="H43" s="29" t="str">
        <f t="shared" si="2"/>
        <v/>
      </c>
    </row>
    <row r="44" spans="2:8" ht="16.5" customHeight="1" x14ac:dyDescent="0.15">
      <c r="B44" s="4">
        <v>36</v>
      </c>
      <c r="C44" s="41"/>
      <c r="D44" s="42"/>
      <c r="E44" s="37" t="str">
        <f t="shared" si="0"/>
        <v/>
      </c>
      <c r="F44" s="38" t="str">
        <f t="shared" si="1"/>
        <v/>
      </c>
      <c r="G44" s="43"/>
      <c r="H44" s="29" t="str">
        <f t="shared" si="2"/>
        <v/>
      </c>
    </row>
    <row r="45" spans="2:8" ht="16.5" customHeight="1" x14ac:dyDescent="0.15">
      <c r="B45" s="4">
        <v>37</v>
      </c>
      <c r="C45" s="41"/>
      <c r="D45" s="42"/>
      <c r="E45" s="37" t="str">
        <f t="shared" si="0"/>
        <v/>
      </c>
      <c r="F45" s="38" t="str">
        <f t="shared" si="1"/>
        <v/>
      </c>
      <c r="G45" s="43"/>
      <c r="H45" s="29" t="str">
        <f t="shared" si="2"/>
        <v/>
      </c>
    </row>
    <row r="46" spans="2:8" ht="16.5" customHeight="1" x14ac:dyDescent="0.15">
      <c r="B46" s="4">
        <v>38</v>
      </c>
      <c r="C46" s="41"/>
      <c r="D46" s="42"/>
      <c r="E46" s="37" t="str">
        <f t="shared" si="0"/>
        <v/>
      </c>
      <c r="F46" s="38" t="str">
        <f t="shared" si="1"/>
        <v/>
      </c>
      <c r="G46" s="43"/>
      <c r="H46" s="29" t="str">
        <f t="shared" si="2"/>
        <v/>
      </c>
    </row>
    <row r="47" spans="2:8" ht="16.5" customHeight="1" x14ac:dyDescent="0.15">
      <c r="B47" s="4">
        <v>39</v>
      </c>
      <c r="C47" s="41"/>
      <c r="D47" s="42"/>
      <c r="E47" s="37" t="str">
        <f t="shared" si="0"/>
        <v/>
      </c>
      <c r="F47" s="38" t="str">
        <f t="shared" si="1"/>
        <v/>
      </c>
      <c r="G47" s="43"/>
      <c r="H47" s="29" t="str">
        <f t="shared" si="2"/>
        <v/>
      </c>
    </row>
    <row r="48" spans="2:8" ht="16.5" customHeight="1" x14ac:dyDescent="0.15">
      <c r="B48" s="4">
        <v>40</v>
      </c>
      <c r="C48" s="41"/>
      <c r="D48" s="42"/>
      <c r="E48" s="37" t="str">
        <f t="shared" si="0"/>
        <v/>
      </c>
      <c r="F48" s="38" t="str">
        <f t="shared" si="1"/>
        <v/>
      </c>
      <c r="G48" s="43"/>
      <c r="H48" s="29" t="str">
        <f t="shared" si="2"/>
        <v/>
      </c>
    </row>
    <row r="49" spans="2:8" ht="16.5" customHeight="1" x14ac:dyDescent="0.15">
      <c r="B49" s="4">
        <v>41</v>
      </c>
      <c r="C49" s="41"/>
      <c r="D49" s="42"/>
      <c r="E49" s="37" t="str">
        <f t="shared" si="0"/>
        <v/>
      </c>
      <c r="F49" s="38" t="str">
        <f t="shared" si="1"/>
        <v/>
      </c>
      <c r="G49" s="43"/>
      <c r="H49" s="29" t="str">
        <f t="shared" si="2"/>
        <v/>
      </c>
    </row>
    <row r="50" spans="2:8" ht="16.5" customHeight="1" x14ac:dyDescent="0.15">
      <c r="B50" s="4">
        <v>42</v>
      </c>
      <c r="C50" s="41"/>
      <c r="D50" s="42"/>
      <c r="E50" s="37" t="str">
        <f t="shared" si="0"/>
        <v/>
      </c>
      <c r="F50" s="38" t="str">
        <f t="shared" si="1"/>
        <v/>
      </c>
      <c r="G50" s="43"/>
      <c r="H50" s="29" t="str">
        <f t="shared" si="2"/>
        <v/>
      </c>
    </row>
    <row r="51" spans="2:8" ht="16.5" customHeight="1" x14ac:dyDescent="0.15">
      <c r="B51" s="4">
        <v>43</v>
      </c>
      <c r="C51" s="41"/>
      <c r="D51" s="42"/>
      <c r="E51" s="37" t="str">
        <f t="shared" si="0"/>
        <v/>
      </c>
      <c r="F51" s="38" t="str">
        <f t="shared" si="1"/>
        <v/>
      </c>
      <c r="G51" s="43"/>
      <c r="H51" s="29" t="str">
        <f t="shared" si="2"/>
        <v/>
      </c>
    </row>
    <row r="52" spans="2:8" ht="16.5" customHeight="1" x14ac:dyDescent="0.15">
      <c r="B52" s="4">
        <v>44</v>
      </c>
      <c r="C52" s="41"/>
      <c r="D52" s="42"/>
      <c r="E52" s="37" t="str">
        <f t="shared" si="0"/>
        <v/>
      </c>
      <c r="F52" s="38" t="str">
        <f t="shared" si="1"/>
        <v/>
      </c>
      <c r="G52" s="43"/>
      <c r="H52" s="29" t="str">
        <f t="shared" si="2"/>
        <v/>
      </c>
    </row>
    <row r="53" spans="2:8" ht="16.5" customHeight="1" x14ac:dyDescent="0.15">
      <c r="B53" s="4">
        <v>45</v>
      </c>
      <c r="C53" s="41"/>
      <c r="D53" s="42"/>
      <c r="E53" s="37" t="str">
        <f t="shared" si="0"/>
        <v/>
      </c>
      <c r="F53" s="38" t="str">
        <f t="shared" si="1"/>
        <v/>
      </c>
      <c r="G53" s="43"/>
      <c r="H53" s="29" t="str">
        <f t="shared" si="2"/>
        <v/>
      </c>
    </row>
    <row r="54" spans="2:8" ht="16.5" customHeight="1" x14ac:dyDescent="0.15">
      <c r="B54" s="4">
        <v>46</v>
      </c>
      <c r="C54" s="41"/>
      <c r="D54" s="42"/>
      <c r="E54" s="37" t="str">
        <f t="shared" si="0"/>
        <v/>
      </c>
      <c r="F54" s="38" t="str">
        <f t="shared" si="1"/>
        <v/>
      </c>
      <c r="G54" s="43"/>
      <c r="H54" s="29" t="str">
        <f t="shared" si="2"/>
        <v/>
      </c>
    </row>
    <row r="55" spans="2:8" ht="16.5" customHeight="1" x14ac:dyDescent="0.15">
      <c r="B55" s="4">
        <v>47</v>
      </c>
      <c r="C55" s="41"/>
      <c r="D55" s="42"/>
      <c r="E55" s="37" t="str">
        <f t="shared" si="0"/>
        <v/>
      </c>
      <c r="F55" s="38" t="str">
        <f t="shared" si="1"/>
        <v/>
      </c>
      <c r="G55" s="43"/>
      <c r="H55" s="29" t="str">
        <f t="shared" si="2"/>
        <v/>
      </c>
    </row>
    <row r="56" spans="2:8" ht="16.5" customHeight="1" x14ac:dyDescent="0.15">
      <c r="B56" s="4">
        <v>48</v>
      </c>
      <c r="C56" s="41"/>
      <c r="D56" s="42"/>
      <c r="E56" s="37" t="str">
        <f t="shared" si="0"/>
        <v/>
      </c>
      <c r="F56" s="38" t="str">
        <f t="shared" si="1"/>
        <v/>
      </c>
      <c r="G56" s="43"/>
      <c r="H56" s="29" t="str">
        <f t="shared" si="2"/>
        <v/>
      </c>
    </row>
    <row r="57" spans="2:8" ht="16.5" customHeight="1" x14ac:dyDescent="0.15">
      <c r="B57" s="4">
        <v>49</v>
      </c>
      <c r="C57" s="41"/>
      <c r="D57" s="42"/>
      <c r="E57" s="37" t="str">
        <f t="shared" si="0"/>
        <v/>
      </c>
      <c r="F57" s="38" t="str">
        <f t="shared" si="1"/>
        <v/>
      </c>
      <c r="G57" s="43"/>
      <c r="H57" s="29" t="str">
        <f t="shared" si="2"/>
        <v/>
      </c>
    </row>
    <row r="58" spans="2:8" ht="16.5" customHeight="1" x14ac:dyDescent="0.15">
      <c r="B58" s="4">
        <v>50</v>
      </c>
      <c r="C58" s="41"/>
      <c r="D58" s="42"/>
      <c r="E58" s="37" t="str">
        <f t="shared" si="0"/>
        <v/>
      </c>
      <c r="F58" s="38" t="str">
        <f t="shared" ref="F58:F121" si="3">IF(D58="","",DATEDIF(D58,$D$5,"Y"))</f>
        <v/>
      </c>
      <c r="G58" s="43"/>
      <c r="H58" s="29" t="str">
        <f t="shared" ref="H58:H121" si="4">IF(D58="","",IF(G58="無","１号認定",IF(E58&lt;=2,"３号認定","２号認定")))</f>
        <v/>
      </c>
    </row>
    <row r="59" spans="2:8" ht="16.5" customHeight="1" x14ac:dyDescent="0.15">
      <c r="B59" s="4">
        <v>51</v>
      </c>
      <c r="C59" s="41"/>
      <c r="D59" s="42"/>
      <c r="E59" s="37" t="str">
        <f t="shared" si="0"/>
        <v/>
      </c>
      <c r="F59" s="38" t="str">
        <f t="shared" si="3"/>
        <v/>
      </c>
      <c r="G59" s="43"/>
      <c r="H59" s="29" t="str">
        <f t="shared" si="4"/>
        <v/>
      </c>
    </row>
    <row r="60" spans="2:8" ht="16.5" customHeight="1" x14ac:dyDescent="0.15">
      <c r="B60" s="4">
        <v>52</v>
      </c>
      <c r="C60" s="41"/>
      <c r="D60" s="42"/>
      <c r="E60" s="37" t="str">
        <f t="shared" si="0"/>
        <v/>
      </c>
      <c r="F60" s="38" t="str">
        <f t="shared" si="3"/>
        <v/>
      </c>
      <c r="G60" s="43"/>
      <c r="H60" s="29" t="str">
        <f t="shared" si="4"/>
        <v/>
      </c>
    </row>
    <row r="61" spans="2:8" ht="16.5" customHeight="1" x14ac:dyDescent="0.15">
      <c r="B61" s="4">
        <v>53</v>
      </c>
      <c r="C61" s="41"/>
      <c r="D61" s="42"/>
      <c r="E61" s="37" t="str">
        <f t="shared" si="0"/>
        <v/>
      </c>
      <c r="F61" s="38" t="str">
        <f t="shared" si="3"/>
        <v/>
      </c>
      <c r="G61" s="43"/>
      <c r="H61" s="29" t="str">
        <f t="shared" si="4"/>
        <v/>
      </c>
    </row>
    <row r="62" spans="2:8" ht="16.5" customHeight="1" x14ac:dyDescent="0.15">
      <c r="B62" s="4">
        <v>54</v>
      </c>
      <c r="C62" s="41"/>
      <c r="D62" s="42"/>
      <c r="E62" s="37" t="str">
        <f t="shared" si="0"/>
        <v/>
      </c>
      <c r="F62" s="38" t="str">
        <f t="shared" si="3"/>
        <v/>
      </c>
      <c r="G62" s="43"/>
      <c r="H62" s="29" t="str">
        <f t="shared" si="4"/>
        <v/>
      </c>
    </row>
    <row r="63" spans="2:8" ht="16.5" customHeight="1" x14ac:dyDescent="0.15">
      <c r="B63" s="4">
        <v>55</v>
      </c>
      <c r="C63" s="41"/>
      <c r="D63" s="42"/>
      <c r="E63" s="37" t="str">
        <f t="shared" si="0"/>
        <v/>
      </c>
      <c r="F63" s="38" t="str">
        <f t="shared" si="3"/>
        <v/>
      </c>
      <c r="G63" s="43"/>
      <c r="H63" s="29" t="str">
        <f t="shared" si="4"/>
        <v/>
      </c>
    </row>
    <row r="64" spans="2:8" ht="16.5" customHeight="1" x14ac:dyDescent="0.15">
      <c r="B64" s="4">
        <v>56</v>
      </c>
      <c r="C64" s="41"/>
      <c r="D64" s="42"/>
      <c r="E64" s="37" t="str">
        <f t="shared" si="0"/>
        <v/>
      </c>
      <c r="F64" s="38" t="str">
        <f t="shared" si="3"/>
        <v/>
      </c>
      <c r="G64" s="43"/>
      <c r="H64" s="29" t="str">
        <f t="shared" si="4"/>
        <v/>
      </c>
    </row>
    <row r="65" spans="2:8" ht="16.5" customHeight="1" x14ac:dyDescent="0.15">
      <c r="B65" s="4">
        <v>57</v>
      </c>
      <c r="C65" s="41"/>
      <c r="D65" s="42"/>
      <c r="E65" s="37" t="str">
        <f t="shared" si="0"/>
        <v/>
      </c>
      <c r="F65" s="38" t="str">
        <f t="shared" si="3"/>
        <v/>
      </c>
      <c r="G65" s="43"/>
      <c r="H65" s="29" t="str">
        <f t="shared" si="4"/>
        <v/>
      </c>
    </row>
    <row r="66" spans="2:8" ht="16.5" customHeight="1" x14ac:dyDescent="0.15">
      <c r="B66" s="4">
        <v>58</v>
      </c>
      <c r="C66" s="41"/>
      <c r="D66" s="42"/>
      <c r="E66" s="37" t="str">
        <f t="shared" si="0"/>
        <v/>
      </c>
      <c r="F66" s="38" t="str">
        <f t="shared" si="3"/>
        <v/>
      </c>
      <c r="G66" s="43"/>
      <c r="H66" s="29" t="str">
        <f t="shared" si="4"/>
        <v/>
      </c>
    </row>
    <row r="67" spans="2:8" ht="16.5" customHeight="1" x14ac:dyDescent="0.15">
      <c r="B67" s="4">
        <v>59</v>
      </c>
      <c r="C67" s="41"/>
      <c r="D67" s="42"/>
      <c r="E67" s="37" t="str">
        <f t="shared" si="0"/>
        <v/>
      </c>
      <c r="F67" s="38" t="str">
        <f t="shared" si="3"/>
        <v/>
      </c>
      <c r="G67" s="43"/>
      <c r="H67" s="29" t="str">
        <f t="shared" si="4"/>
        <v/>
      </c>
    </row>
    <row r="68" spans="2:8" ht="16.5" customHeight="1" x14ac:dyDescent="0.15">
      <c r="B68" s="4">
        <v>60</v>
      </c>
      <c r="C68" s="41"/>
      <c r="D68" s="42"/>
      <c r="E68" s="37" t="str">
        <f t="shared" si="0"/>
        <v/>
      </c>
      <c r="F68" s="38" t="str">
        <f t="shared" si="3"/>
        <v/>
      </c>
      <c r="G68" s="43"/>
      <c r="H68" s="29" t="str">
        <f t="shared" si="4"/>
        <v/>
      </c>
    </row>
    <row r="69" spans="2:8" ht="16.5" customHeight="1" x14ac:dyDescent="0.15">
      <c r="B69" s="4">
        <v>61</v>
      </c>
      <c r="C69" s="41"/>
      <c r="D69" s="42"/>
      <c r="E69" s="37" t="str">
        <f>IF(D69="","",IFERROR(DATEDIF(D69,DATE($C$5,4,1),"Y"),0))</f>
        <v/>
      </c>
      <c r="F69" s="38" t="str">
        <f t="shared" si="3"/>
        <v/>
      </c>
      <c r="G69" s="43"/>
      <c r="H69" s="29" t="str">
        <f t="shared" si="4"/>
        <v/>
      </c>
    </row>
    <row r="70" spans="2:8" ht="16.5" customHeight="1" x14ac:dyDescent="0.15">
      <c r="B70" s="4">
        <v>62</v>
      </c>
      <c r="C70" s="41"/>
      <c r="D70" s="42"/>
      <c r="E70" s="37" t="str">
        <f t="shared" ref="E70:E133" si="5">IF(D70="","",IFERROR(DATEDIF(D70,DATE($C$5,4,1),"Y"),0))</f>
        <v/>
      </c>
      <c r="F70" s="38" t="str">
        <f t="shared" si="3"/>
        <v/>
      </c>
      <c r="G70" s="43"/>
      <c r="H70" s="29" t="str">
        <f t="shared" si="4"/>
        <v/>
      </c>
    </row>
    <row r="71" spans="2:8" ht="16.5" customHeight="1" x14ac:dyDescent="0.15">
      <c r="B71" s="4">
        <v>63</v>
      </c>
      <c r="C71" s="41"/>
      <c r="D71" s="42"/>
      <c r="E71" s="37" t="str">
        <f t="shared" si="5"/>
        <v/>
      </c>
      <c r="F71" s="38" t="str">
        <f t="shared" si="3"/>
        <v/>
      </c>
      <c r="G71" s="43"/>
      <c r="H71" s="29" t="str">
        <f t="shared" si="4"/>
        <v/>
      </c>
    </row>
    <row r="72" spans="2:8" ht="16.5" customHeight="1" x14ac:dyDescent="0.15">
      <c r="B72" s="4">
        <v>64</v>
      </c>
      <c r="C72" s="41"/>
      <c r="D72" s="42"/>
      <c r="E72" s="37" t="str">
        <f t="shared" si="5"/>
        <v/>
      </c>
      <c r="F72" s="38" t="str">
        <f t="shared" si="3"/>
        <v/>
      </c>
      <c r="G72" s="43"/>
      <c r="H72" s="29" t="str">
        <f t="shared" si="4"/>
        <v/>
      </c>
    </row>
    <row r="73" spans="2:8" ht="16.5" customHeight="1" x14ac:dyDescent="0.15">
      <c r="B73" s="4">
        <v>65</v>
      </c>
      <c r="C73" s="41"/>
      <c r="D73" s="42"/>
      <c r="E73" s="37" t="str">
        <f t="shared" si="5"/>
        <v/>
      </c>
      <c r="F73" s="38" t="str">
        <f t="shared" si="3"/>
        <v/>
      </c>
      <c r="G73" s="43"/>
      <c r="H73" s="29" t="str">
        <f t="shared" si="4"/>
        <v/>
      </c>
    </row>
    <row r="74" spans="2:8" ht="16.5" customHeight="1" x14ac:dyDescent="0.15">
      <c r="B74" s="4">
        <v>66</v>
      </c>
      <c r="C74" s="41"/>
      <c r="D74" s="42"/>
      <c r="E74" s="37" t="str">
        <f t="shared" si="5"/>
        <v/>
      </c>
      <c r="F74" s="38" t="str">
        <f t="shared" si="3"/>
        <v/>
      </c>
      <c r="G74" s="43"/>
      <c r="H74" s="29" t="str">
        <f t="shared" si="4"/>
        <v/>
      </c>
    </row>
    <row r="75" spans="2:8" ht="16.5" customHeight="1" x14ac:dyDescent="0.15">
      <c r="B75" s="4">
        <v>67</v>
      </c>
      <c r="C75" s="41"/>
      <c r="D75" s="42"/>
      <c r="E75" s="37" t="str">
        <f t="shared" si="5"/>
        <v/>
      </c>
      <c r="F75" s="38" t="str">
        <f t="shared" si="3"/>
        <v/>
      </c>
      <c r="G75" s="43"/>
      <c r="H75" s="29" t="str">
        <f t="shared" si="4"/>
        <v/>
      </c>
    </row>
    <row r="76" spans="2:8" ht="16.5" customHeight="1" x14ac:dyDescent="0.15">
      <c r="B76" s="4">
        <v>68</v>
      </c>
      <c r="C76" s="41"/>
      <c r="D76" s="42"/>
      <c r="E76" s="37" t="str">
        <f t="shared" si="5"/>
        <v/>
      </c>
      <c r="F76" s="38" t="str">
        <f t="shared" si="3"/>
        <v/>
      </c>
      <c r="G76" s="43"/>
      <c r="H76" s="29" t="str">
        <f t="shared" si="4"/>
        <v/>
      </c>
    </row>
    <row r="77" spans="2:8" ht="16.5" customHeight="1" x14ac:dyDescent="0.15">
      <c r="B77" s="4">
        <v>69</v>
      </c>
      <c r="C77" s="41"/>
      <c r="D77" s="42"/>
      <c r="E77" s="37" t="str">
        <f t="shared" si="5"/>
        <v/>
      </c>
      <c r="F77" s="38" t="str">
        <f t="shared" si="3"/>
        <v/>
      </c>
      <c r="G77" s="43"/>
      <c r="H77" s="29" t="str">
        <f t="shared" si="4"/>
        <v/>
      </c>
    </row>
    <row r="78" spans="2:8" ht="16.5" customHeight="1" x14ac:dyDescent="0.15">
      <c r="B78" s="4">
        <v>70</v>
      </c>
      <c r="C78" s="41"/>
      <c r="D78" s="42"/>
      <c r="E78" s="37" t="str">
        <f t="shared" si="5"/>
        <v/>
      </c>
      <c r="F78" s="38" t="str">
        <f t="shared" si="3"/>
        <v/>
      </c>
      <c r="G78" s="43"/>
      <c r="H78" s="29" t="str">
        <f t="shared" si="4"/>
        <v/>
      </c>
    </row>
    <row r="79" spans="2:8" ht="16.5" customHeight="1" x14ac:dyDescent="0.15">
      <c r="B79" s="4">
        <v>71</v>
      </c>
      <c r="C79" s="41"/>
      <c r="D79" s="42"/>
      <c r="E79" s="37" t="str">
        <f t="shared" si="5"/>
        <v/>
      </c>
      <c r="F79" s="38" t="str">
        <f t="shared" si="3"/>
        <v/>
      </c>
      <c r="G79" s="43"/>
      <c r="H79" s="29" t="str">
        <f t="shared" si="4"/>
        <v/>
      </c>
    </row>
    <row r="80" spans="2:8" ht="16.5" customHeight="1" x14ac:dyDescent="0.15">
      <c r="B80" s="4">
        <v>72</v>
      </c>
      <c r="C80" s="41"/>
      <c r="D80" s="42"/>
      <c r="E80" s="37" t="str">
        <f t="shared" si="5"/>
        <v/>
      </c>
      <c r="F80" s="38" t="str">
        <f t="shared" si="3"/>
        <v/>
      </c>
      <c r="G80" s="43"/>
      <c r="H80" s="29" t="str">
        <f t="shared" si="4"/>
        <v/>
      </c>
    </row>
    <row r="81" spans="2:8" ht="16.5" customHeight="1" x14ac:dyDescent="0.15">
      <c r="B81" s="4">
        <v>73</v>
      </c>
      <c r="C81" s="41"/>
      <c r="D81" s="42"/>
      <c r="E81" s="37" t="str">
        <f t="shared" si="5"/>
        <v/>
      </c>
      <c r="F81" s="38" t="str">
        <f t="shared" si="3"/>
        <v/>
      </c>
      <c r="G81" s="43"/>
      <c r="H81" s="29" t="str">
        <f t="shared" si="4"/>
        <v/>
      </c>
    </row>
    <row r="82" spans="2:8" ht="16.5" customHeight="1" x14ac:dyDescent="0.15">
      <c r="B82" s="4">
        <v>74</v>
      </c>
      <c r="C82" s="41"/>
      <c r="D82" s="42"/>
      <c r="E82" s="37" t="str">
        <f t="shared" si="5"/>
        <v/>
      </c>
      <c r="F82" s="38" t="str">
        <f t="shared" si="3"/>
        <v/>
      </c>
      <c r="G82" s="43"/>
      <c r="H82" s="29" t="str">
        <f t="shared" si="4"/>
        <v/>
      </c>
    </row>
    <row r="83" spans="2:8" ht="16.5" customHeight="1" x14ac:dyDescent="0.15">
      <c r="B83" s="4">
        <v>75</v>
      </c>
      <c r="C83" s="41"/>
      <c r="D83" s="42"/>
      <c r="E83" s="37" t="str">
        <f t="shared" si="5"/>
        <v/>
      </c>
      <c r="F83" s="38" t="str">
        <f t="shared" si="3"/>
        <v/>
      </c>
      <c r="G83" s="43"/>
      <c r="H83" s="29" t="str">
        <f t="shared" si="4"/>
        <v/>
      </c>
    </row>
    <row r="84" spans="2:8" ht="16.5" customHeight="1" x14ac:dyDescent="0.15">
      <c r="B84" s="4">
        <v>76</v>
      </c>
      <c r="C84" s="41"/>
      <c r="D84" s="42"/>
      <c r="E84" s="37" t="str">
        <f t="shared" si="5"/>
        <v/>
      </c>
      <c r="F84" s="38" t="str">
        <f t="shared" si="3"/>
        <v/>
      </c>
      <c r="G84" s="43"/>
      <c r="H84" s="29" t="str">
        <f t="shared" si="4"/>
        <v/>
      </c>
    </row>
    <row r="85" spans="2:8" ht="16.5" customHeight="1" x14ac:dyDescent="0.15">
      <c r="B85" s="4">
        <v>77</v>
      </c>
      <c r="C85" s="41"/>
      <c r="D85" s="42"/>
      <c r="E85" s="37" t="str">
        <f t="shared" si="5"/>
        <v/>
      </c>
      <c r="F85" s="38" t="str">
        <f t="shared" si="3"/>
        <v/>
      </c>
      <c r="G85" s="43"/>
      <c r="H85" s="29" t="str">
        <f t="shared" si="4"/>
        <v/>
      </c>
    </row>
    <row r="86" spans="2:8" ht="16.5" customHeight="1" x14ac:dyDescent="0.15">
      <c r="B86" s="4">
        <v>78</v>
      </c>
      <c r="C86" s="41"/>
      <c r="D86" s="42"/>
      <c r="E86" s="37" t="str">
        <f t="shared" si="5"/>
        <v/>
      </c>
      <c r="F86" s="38" t="str">
        <f t="shared" si="3"/>
        <v/>
      </c>
      <c r="G86" s="43"/>
      <c r="H86" s="29" t="str">
        <f t="shared" si="4"/>
        <v/>
      </c>
    </row>
    <row r="87" spans="2:8" ht="16.5" customHeight="1" x14ac:dyDescent="0.15">
      <c r="B87" s="4">
        <v>79</v>
      </c>
      <c r="C87" s="41"/>
      <c r="D87" s="42"/>
      <c r="E87" s="37" t="str">
        <f t="shared" si="5"/>
        <v/>
      </c>
      <c r="F87" s="38" t="str">
        <f t="shared" si="3"/>
        <v/>
      </c>
      <c r="G87" s="43"/>
      <c r="H87" s="29" t="str">
        <f t="shared" si="4"/>
        <v/>
      </c>
    </row>
    <row r="88" spans="2:8" ht="16.5" customHeight="1" x14ac:dyDescent="0.15">
      <c r="B88" s="4">
        <v>80</v>
      </c>
      <c r="C88" s="41"/>
      <c r="D88" s="42"/>
      <c r="E88" s="37" t="str">
        <f t="shared" si="5"/>
        <v/>
      </c>
      <c r="F88" s="38" t="str">
        <f t="shared" si="3"/>
        <v/>
      </c>
      <c r="G88" s="43"/>
      <c r="H88" s="29" t="str">
        <f t="shared" si="4"/>
        <v/>
      </c>
    </row>
    <row r="89" spans="2:8" ht="16.5" customHeight="1" x14ac:dyDescent="0.15">
      <c r="B89" s="4">
        <v>81</v>
      </c>
      <c r="C89" s="41"/>
      <c r="D89" s="42"/>
      <c r="E89" s="37" t="str">
        <f t="shared" si="5"/>
        <v/>
      </c>
      <c r="F89" s="38" t="str">
        <f t="shared" si="3"/>
        <v/>
      </c>
      <c r="G89" s="43"/>
      <c r="H89" s="29" t="str">
        <f t="shared" si="4"/>
        <v/>
      </c>
    </row>
    <row r="90" spans="2:8" ht="16.5" customHeight="1" x14ac:dyDescent="0.15">
      <c r="B90" s="4">
        <v>82</v>
      </c>
      <c r="C90" s="41"/>
      <c r="D90" s="42"/>
      <c r="E90" s="37" t="str">
        <f t="shared" si="5"/>
        <v/>
      </c>
      <c r="F90" s="38" t="str">
        <f t="shared" si="3"/>
        <v/>
      </c>
      <c r="G90" s="43"/>
      <c r="H90" s="29" t="str">
        <f t="shared" si="4"/>
        <v/>
      </c>
    </row>
    <row r="91" spans="2:8" ht="16.5" customHeight="1" x14ac:dyDescent="0.15">
      <c r="B91" s="4">
        <v>83</v>
      </c>
      <c r="C91" s="41"/>
      <c r="D91" s="42"/>
      <c r="E91" s="37" t="str">
        <f t="shared" si="5"/>
        <v/>
      </c>
      <c r="F91" s="38" t="str">
        <f t="shared" si="3"/>
        <v/>
      </c>
      <c r="G91" s="43"/>
      <c r="H91" s="29" t="str">
        <f t="shared" si="4"/>
        <v/>
      </c>
    </row>
    <row r="92" spans="2:8" ht="16.5" customHeight="1" x14ac:dyDescent="0.15">
      <c r="B92" s="4">
        <v>84</v>
      </c>
      <c r="C92" s="41"/>
      <c r="D92" s="42"/>
      <c r="E92" s="37" t="str">
        <f t="shared" si="5"/>
        <v/>
      </c>
      <c r="F92" s="38" t="str">
        <f t="shared" si="3"/>
        <v/>
      </c>
      <c r="G92" s="43"/>
      <c r="H92" s="29" t="str">
        <f t="shared" si="4"/>
        <v/>
      </c>
    </row>
    <row r="93" spans="2:8" ht="16.5" customHeight="1" x14ac:dyDescent="0.15">
      <c r="B93" s="4">
        <v>85</v>
      </c>
      <c r="C93" s="41"/>
      <c r="D93" s="42"/>
      <c r="E93" s="37" t="str">
        <f t="shared" si="5"/>
        <v/>
      </c>
      <c r="F93" s="38" t="str">
        <f t="shared" si="3"/>
        <v/>
      </c>
      <c r="G93" s="43"/>
      <c r="H93" s="29" t="str">
        <f t="shared" si="4"/>
        <v/>
      </c>
    </row>
    <row r="94" spans="2:8" ht="16.5" customHeight="1" x14ac:dyDescent="0.15">
      <c r="B94" s="4">
        <v>86</v>
      </c>
      <c r="C94" s="41"/>
      <c r="D94" s="42"/>
      <c r="E94" s="37" t="str">
        <f t="shared" si="5"/>
        <v/>
      </c>
      <c r="F94" s="38" t="str">
        <f t="shared" si="3"/>
        <v/>
      </c>
      <c r="G94" s="43"/>
      <c r="H94" s="29" t="str">
        <f t="shared" si="4"/>
        <v/>
      </c>
    </row>
    <row r="95" spans="2:8" ht="16.5" customHeight="1" x14ac:dyDescent="0.15">
      <c r="B95" s="4">
        <v>87</v>
      </c>
      <c r="C95" s="41"/>
      <c r="D95" s="42"/>
      <c r="E95" s="37" t="str">
        <f t="shared" si="5"/>
        <v/>
      </c>
      <c r="F95" s="38" t="str">
        <f t="shared" si="3"/>
        <v/>
      </c>
      <c r="G95" s="43"/>
      <c r="H95" s="29" t="str">
        <f t="shared" si="4"/>
        <v/>
      </c>
    </row>
    <row r="96" spans="2:8" ht="16.5" customHeight="1" x14ac:dyDescent="0.15">
      <c r="B96" s="4">
        <v>88</v>
      </c>
      <c r="C96" s="41"/>
      <c r="D96" s="42"/>
      <c r="E96" s="37" t="str">
        <f t="shared" si="5"/>
        <v/>
      </c>
      <c r="F96" s="38" t="str">
        <f t="shared" si="3"/>
        <v/>
      </c>
      <c r="G96" s="43"/>
      <c r="H96" s="29" t="str">
        <f t="shared" si="4"/>
        <v/>
      </c>
    </row>
    <row r="97" spans="2:8" ht="16.5" customHeight="1" x14ac:dyDescent="0.15">
      <c r="B97" s="4">
        <v>89</v>
      </c>
      <c r="C97" s="41"/>
      <c r="D97" s="42"/>
      <c r="E97" s="37" t="str">
        <f t="shared" si="5"/>
        <v/>
      </c>
      <c r="F97" s="38" t="str">
        <f t="shared" si="3"/>
        <v/>
      </c>
      <c r="G97" s="43"/>
      <c r="H97" s="29" t="str">
        <f t="shared" si="4"/>
        <v/>
      </c>
    </row>
    <row r="98" spans="2:8" ht="16.5" customHeight="1" x14ac:dyDescent="0.15">
      <c r="B98" s="4">
        <v>90</v>
      </c>
      <c r="C98" s="41"/>
      <c r="D98" s="42"/>
      <c r="E98" s="37" t="str">
        <f t="shared" si="5"/>
        <v/>
      </c>
      <c r="F98" s="38" t="str">
        <f t="shared" si="3"/>
        <v/>
      </c>
      <c r="G98" s="43"/>
      <c r="H98" s="29" t="str">
        <f t="shared" si="4"/>
        <v/>
      </c>
    </row>
    <row r="99" spans="2:8" ht="16.5" customHeight="1" x14ac:dyDescent="0.15">
      <c r="B99" s="4">
        <v>91</v>
      </c>
      <c r="C99" s="41"/>
      <c r="D99" s="42"/>
      <c r="E99" s="37" t="str">
        <f t="shared" si="5"/>
        <v/>
      </c>
      <c r="F99" s="38" t="str">
        <f t="shared" si="3"/>
        <v/>
      </c>
      <c r="G99" s="43"/>
      <c r="H99" s="29" t="str">
        <f t="shared" si="4"/>
        <v/>
      </c>
    </row>
    <row r="100" spans="2:8" ht="16.5" customHeight="1" x14ac:dyDescent="0.15">
      <c r="B100" s="4">
        <v>92</v>
      </c>
      <c r="C100" s="41"/>
      <c r="D100" s="42"/>
      <c r="E100" s="37" t="str">
        <f t="shared" si="5"/>
        <v/>
      </c>
      <c r="F100" s="38" t="str">
        <f t="shared" si="3"/>
        <v/>
      </c>
      <c r="G100" s="43"/>
      <c r="H100" s="29" t="str">
        <f t="shared" si="4"/>
        <v/>
      </c>
    </row>
    <row r="101" spans="2:8" ht="16.5" customHeight="1" x14ac:dyDescent="0.15">
      <c r="B101" s="4">
        <v>93</v>
      </c>
      <c r="C101" s="41"/>
      <c r="D101" s="42"/>
      <c r="E101" s="37" t="str">
        <f t="shared" si="5"/>
        <v/>
      </c>
      <c r="F101" s="38" t="str">
        <f t="shared" si="3"/>
        <v/>
      </c>
      <c r="G101" s="43"/>
      <c r="H101" s="29" t="str">
        <f t="shared" si="4"/>
        <v/>
      </c>
    </row>
    <row r="102" spans="2:8" ht="16.5" customHeight="1" x14ac:dyDescent="0.15">
      <c r="B102" s="4">
        <v>94</v>
      </c>
      <c r="C102" s="41"/>
      <c r="D102" s="42"/>
      <c r="E102" s="37" t="str">
        <f t="shared" si="5"/>
        <v/>
      </c>
      <c r="F102" s="38" t="str">
        <f t="shared" si="3"/>
        <v/>
      </c>
      <c r="G102" s="43"/>
      <c r="H102" s="29" t="str">
        <f t="shared" si="4"/>
        <v/>
      </c>
    </row>
    <row r="103" spans="2:8" ht="16.5" customHeight="1" x14ac:dyDescent="0.15">
      <c r="B103" s="4">
        <v>95</v>
      </c>
      <c r="C103" s="41"/>
      <c r="D103" s="42"/>
      <c r="E103" s="37" t="str">
        <f t="shared" si="5"/>
        <v/>
      </c>
      <c r="F103" s="38" t="str">
        <f t="shared" si="3"/>
        <v/>
      </c>
      <c r="G103" s="43"/>
      <c r="H103" s="29" t="str">
        <f t="shared" si="4"/>
        <v/>
      </c>
    </row>
    <row r="104" spans="2:8" ht="16.5" customHeight="1" x14ac:dyDescent="0.15">
      <c r="B104" s="4">
        <v>96</v>
      </c>
      <c r="C104" s="41"/>
      <c r="D104" s="42"/>
      <c r="E104" s="37" t="str">
        <f t="shared" si="5"/>
        <v/>
      </c>
      <c r="F104" s="38" t="str">
        <f t="shared" si="3"/>
        <v/>
      </c>
      <c r="G104" s="43"/>
      <c r="H104" s="29" t="str">
        <f t="shared" si="4"/>
        <v/>
      </c>
    </row>
    <row r="105" spans="2:8" ht="16.5" customHeight="1" x14ac:dyDescent="0.15">
      <c r="B105" s="4">
        <v>97</v>
      </c>
      <c r="C105" s="41"/>
      <c r="D105" s="42"/>
      <c r="E105" s="37" t="str">
        <f t="shared" si="5"/>
        <v/>
      </c>
      <c r="F105" s="38" t="str">
        <f t="shared" si="3"/>
        <v/>
      </c>
      <c r="G105" s="43"/>
      <c r="H105" s="29" t="str">
        <f t="shared" si="4"/>
        <v/>
      </c>
    </row>
    <row r="106" spans="2:8" ht="16.5" customHeight="1" x14ac:dyDescent="0.15">
      <c r="B106" s="4">
        <v>98</v>
      </c>
      <c r="C106" s="41"/>
      <c r="D106" s="42"/>
      <c r="E106" s="37" t="str">
        <f t="shared" si="5"/>
        <v/>
      </c>
      <c r="F106" s="38" t="str">
        <f t="shared" si="3"/>
        <v/>
      </c>
      <c r="G106" s="43"/>
      <c r="H106" s="29" t="str">
        <f t="shared" si="4"/>
        <v/>
      </c>
    </row>
    <row r="107" spans="2:8" ht="16.5" customHeight="1" x14ac:dyDescent="0.15">
      <c r="B107" s="4">
        <v>99</v>
      </c>
      <c r="C107" s="41"/>
      <c r="D107" s="42"/>
      <c r="E107" s="37" t="str">
        <f t="shared" si="5"/>
        <v/>
      </c>
      <c r="F107" s="38" t="str">
        <f t="shared" si="3"/>
        <v/>
      </c>
      <c r="G107" s="43"/>
      <c r="H107" s="29" t="str">
        <f t="shared" si="4"/>
        <v/>
      </c>
    </row>
    <row r="108" spans="2:8" ht="16.5" customHeight="1" x14ac:dyDescent="0.15">
      <c r="B108" s="4">
        <v>100</v>
      </c>
      <c r="C108" s="41"/>
      <c r="D108" s="42"/>
      <c r="E108" s="37" t="str">
        <f t="shared" si="5"/>
        <v/>
      </c>
      <c r="F108" s="38" t="str">
        <f t="shared" si="3"/>
        <v/>
      </c>
      <c r="G108" s="43"/>
      <c r="H108" s="29" t="str">
        <f t="shared" si="4"/>
        <v/>
      </c>
    </row>
    <row r="109" spans="2:8" ht="16.5" customHeight="1" x14ac:dyDescent="0.15">
      <c r="B109" s="4">
        <v>101</v>
      </c>
      <c r="C109" s="41"/>
      <c r="D109" s="42"/>
      <c r="E109" s="37" t="str">
        <f t="shared" si="5"/>
        <v/>
      </c>
      <c r="F109" s="38" t="str">
        <f t="shared" si="3"/>
        <v/>
      </c>
      <c r="G109" s="43"/>
      <c r="H109" s="29" t="str">
        <f t="shared" si="4"/>
        <v/>
      </c>
    </row>
    <row r="110" spans="2:8" ht="16.5" customHeight="1" x14ac:dyDescent="0.15">
      <c r="B110" s="4">
        <v>102</v>
      </c>
      <c r="C110" s="41"/>
      <c r="D110" s="42"/>
      <c r="E110" s="37" t="str">
        <f t="shared" si="5"/>
        <v/>
      </c>
      <c r="F110" s="38" t="str">
        <f t="shared" si="3"/>
        <v/>
      </c>
      <c r="G110" s="43"/>
      <c r="H110" s="29" t="str">
        <f t="shared" si="4"/>
        <v/>
      </c>
    </row>
    <row r="111" spans="2:8" ht="16.5" customHeight="1" x14ac:dyDescent="0.15">
      <c r="B111" s="4">
        <v>103</v>
      </c>
      <c r="C111" s="41"/>
      <c r="D111" s="42"/>
      <c r="E111" s="37" t="str">
        <f t="shared" si="5"/>
        <v/>
      </c>
      <c r="F111" s="38" t="str">
        <f t="shared" si="3"/>
        <v/>
      </c>
      <c r="G111" s="43"/>
      <c r="H111" s="29" t="str">
        <f t="shared" si="4"/>
        <v/>
      </c>
    </row>
    <row r="112" spans="2:8" ht="16.5" customHeight="1" x14ac:dyDescent="0.15">
      <c r="B112" s="4">
        <v>104</v>
      </c>
      <c r="C112" s="41"/>
      <c r="D112" s="42"/>
      <c r="E112" s="37" t="str">
        <f t="shared" si="5"/>
        <v/>
      </c>
      <c r="F112" s="38" t="str">
        <f t="shared" si="3"/>
        <v/>
      </c>
      <c r="G112" s="43"/>
      <c r="H112" s="29" t="str">
        <f t="shared" si="4"/>
        <v/>
      </c>
    </row>
    <row r="113" spans="2:8" ht="16.5" customHeight="1" x14ac:dyDescent="0.15">
      <c r="B113" s="4">
        <v>105</v>
      </c>
      <c r="C113" s="41"/>
      <c r="D113" s="42"/>
      <c r="E113" s="37" t="str">
        <f t="shared" si="5"/>
        <v/>
      </c>
      <c r="F113" s="38" t="str">
        <f t="shared" si="3"/>
        <v/>
      </c>
      <c r="G113" s="43"/>
      <c r="H113" s="29" t="str">
        <f t="shared" si="4"/>
        <v/>
      </c>
    </row>
    <row r="114" spans="2:8" ht="16.5" customHeight="1" x14ac:dyDescent="0.15">
      <c r="B114" s="4">
        <v>106</v>
      </c>
      <c r="C114" s="41"/>
      <c r="D114" s="42"/>
      <c r="E114" s="37" t="str">
        <f t="shared" si="5"/>
        <v/>
      </c>
      <c r="F114" s="38" t="str">
        <f t="shared" si="3"/>
        <v/>
      </c>
      <c r="G114" s="43"/>
      <c r="H114" s="29" t="str">
        <f t="shared" si="4"/>
        <v/>
      </c>
    </row>
    <row r="115" spans="2:8" ht="16.5" customHeight="1" x14ac:dyDescent="0.15">
      <c r="B115" s="4">
        <v>107</v>
      </c>
      <c r="C115" s="41"/>
      <c r="D115" s="42"/>
      <c r="E115" s="37" t="str">
        <f t="shared" si="5"/>
        <v/>
      </c>
      <c r="F115" s="38" t="str">
        <f t="shared" si="3"/>
        <v/>
      </c>
      <c r="G115" s="43"/>
      <c r="H115" s="29" t="str">
        <f t="shared" si="4"/>
        <v/>
      </c>
    </row>
    <row r="116" spans="2:8" ht="16.5" customHeight="1" x14ac:dyDescent="0.15">
      <c r="B116" s="4">
        <v>108</v>
      </c>
      <c r="C116" s="41"/>
      <c r="D116" s="42"/>
      <c r="E116" s="37" t="str">
        <f t="shared" si="5"/>
        <v/>
      </c>
      <c r="F116" s="38" t="str">
        <f t="shared" si="3"/>
        <v/>
      </c>
      <c r="G116" s="43"/>
      <c r="H116" s="29" t="str">
        <f t="shared" si="4"/>
        <v/>
      </c>
    </row>
    <row r="117" spans="2:8" ht="16.5" customHeight="1" x14ac:dyDescent="0.15">
      <c r="B117" s="4">
        <v>109</v>
      </c>
      <c r="C117" s="41"/>
      <c r="D117" s="42"/>
      <c r="E117" s="37" t="str">
        <f t="shared" si="5"/>
        <v/>
      </c>
      <c r="F117" s="38" t="str">
        <f t="shared" si="3"/>
        <v/>
      </c>
      <c r="G117" s="43"/>
      <c r="H117" s="29" t="str">
        <f t="shared" si="4"/>
        <v/>
      </c>
    </row>
    <row r="118" spans="2:8" ht="16.5" customHeight="1" x14ac:dyDescent="0.15">
      <c r="B118" s="4">
        <v>110</v>
      </c>
      <c r="C118" s="41"/>
      <c r="D118" s="42"/>
      <c r="E118" s="37" t="str">
        <f t="shared" si="5"/>
        <v/>
      </c>
      <c r="F118" s="38" t="str">
        <f t="shared" si="3"/>
        <v/>
      </c>
      <c r="G118" s="43"/>
      <c r="H118" s="29" t="str">
        <f t="shared" si="4"/>
        <v/>
      </c>
    </row>
    <row r="119" spans="2:8" ht="16.5" customHeight="1" x14ac:dyDescent="0.15">
      <c r="B119" s="4">
        <v>111</v>
      </c>
      <c r="C119" s="41"/>
      <c r="D119" s="42"/>
      <c r="E119" s="37" t="str">
        <f t="shared" si="5"/>
        <v/>
      </c>
      <c r="F119" s="38" t="str">
        <f t="shared" si="3"/>
        <v/>
      </c>
      <c r="G119" s="43"/>
      <c r="H119" s="29" t="str">
        <f t="shared" si="4"/>
        <v/>
      </c>
    </row>
    <row r="120" spans="2:8" ht="16.5" customHeight="1" x14ac:dyDescent="0.15">
      <c r="B120" s="4">
        <v>112</v>
      </c>
      <c r="C120" s="41"/>
      <c r="D120" s="42"/>
      <c r="E120" s="37" t="str">
        <f t="shared" si="5"/>
        <v/>
      </c>
      <c r="F120" s="38" t="str">
        <f t="shared" si="3"/>
        <v/>
      </c>
      <c r="G120" s="43"/>
      <c r="H120" s="29" t="str">
        <f t="shared" si="4"/>
        <v/>
      </c>
    </row>
    <row r="121" spans="2:8" ht="16.5" customHeight="1" x14ac:dyDescent="0.15">
      <c r="B121" s="4">
        <v>113</v>
      </c>
      <c r="C121" s="41"/>
      <c r="D121" s="42"/>
      <c r="E121" s="37" t="str">
        <f t="shared" si="5"/>
        <v/>
      </c>
      <c r="F121" s="38" t="str">
        <f t="shared" si="3"/>
        <v/>
      </c>
      <c r="G121" s="43"/>
      <c r="H121" s="29" t="str">
        <f t="shared" si="4"/>
        <v/>
      </c>
    </row>
    <row r="122" spans="2:8" ht="16.5" customHeight="1" x14ac:dyDescent="0.15">
      <c r="B122" s="4">
        <v>114</v>
      </c>
      <c r="C122" s="41"/>
      <c r="D122" s="42"/>
      <c r="E122" s="37" t="str">
        <f t="shared" si="5"/>
        <v/>
      </c>
      <c r="F122" s="38" t="str">
        <f t="shared" ref="F122:F185" si="6">IF(D122="","",DATEDIF(D122,$D$5,"Y"))</f>
        <v/>
      </c>
      <c r="G122" s="43"/>
      <c r="H122" s="29" t="str">
        <f t="shared" ref="H122:H185" si="7">IF(D122="","",IF(G122="無","１号認定",IF(E122&lt;=2,"３号認定","２号認定")))</f>
        <v/>
      </c>
    </row>
    <row r="123" spans="2:8" ht="16.5" customHeight="1" x14ac:dyDescent="0.15">
      <c r="B123" s="4">
        <v>115</v>
      </c>
      <c r="C123" s="41"/>
      <c r="D123" s="42"/>
      <c r="E123" s="37" t="str">
        <f t="shared" si="5"/>
        <v/>
      </c>
      <c r="F123" s="38" t="str">
        <f t="shared" si="6"/>
        <v/>
      </c>
      <c r="G123" s="43"/>
      <c r="H123" s="29" t="str">
        <f t="shared" si="7"/>
        <v/>
      </c>
    </row>
    <row r="124" spans="2:8" ht="16.5" customHeight="1" x14ac:dyDescent="0.15">
      <c r="B124" s="4">
        <v>116</v>
      </c>
      <c r="C124" s="41"/>
      <c r="D124" s="42"/>
      <c r="E124" s="37" t="str">
        <f t="shared" si="5"/>
        <v/>
      </c>
      <c r="F124" s="38" t="str">
        <f t="shared" si="6"/>
        <v/>
      </c>
      <c r="G124" s="43"/>
      <c r="H124" s="29" t="str">
        <f t="shared" si="7"/>
        <v/>
      </c>
    </row>
    <row r="125" spans="2:8" ht="16.5" customHeight="1" x14ac:dyDescent="0.15">
      <c r="B125" s="4">
        <v>117</v>
      </c>
      <c r="C125" s="41"/>
      <c r="D125" s="42"/>
      <c r="E125" s="37" t="str">
        <f t="shared" si="5"/>
        <v/>
      </c>
      <c r="F125" s="38" t="str">
        <f t="shared" si="6"/>
        <v/>
      </c>
      <c r="G125" s="43"/>
      <c r="H125" s="29" t="str">
        <f t="shared" si="7"/>
        <v/>
      </c>
    </row>
    <row r="126" spans="2:8" ht="16.5" customHeight="1" x14ac:dyDescent="0.15">
      <c r="B126" s="4">
        <v>118</v>
      </c>
      <c r="C126" s="41"/>
      <c r="D126" s="42"/>
      <c r="E126" s="37" t="str">
        <f t="shared" si="5"/>
        <v/>
      </c>
      <c r="F126" s="38" t="str">
        <f t="shared" si="6"/>
        <v/>
      </c>
      <c r="G126" s="43"/>
      <c r="H126" s="29" t="str">
        <f t="shared" si="7"/>
        <v/>
      </c>
    </row>
    <row r="127" spans="2:8" ht="16.5" customHeight="1" x14ac:dyDescent="0.15">
      <c r="B127" s="4">
        <v>119</v>
      </c>
      <c r="C127" s="41"/>
      <c r="D127" s="42"/>
      <c r="E127" s="37" t="str">
        <f t="shared" si="5"/>
        <v/>
      </c>
      <c r="F127" s="38" t="str">
        <f t="shared" si="6"/>
        <v/>
      </c>
      <c r="G127" s="43"/>
      <c r="H127" s="29" t="str">
        <f t="shared" si="7"/>
        <v/>
      </c>
    </row>
    <row r="128" spans="2:8" ht="16.5" customHeight="1" x14ac:dyDescent="0.15">
      <c r="B128" s="4">
        <v>120</v>
      </c>
      <c r="C128" s="41"/>
      <c r="D128" s="42"/>
      <c r="E128" s="37" t="str">
        <f t="shared" si="5"/>
        <v/>
      </c>
      <c r="F128" s="38" t="str">
        <f t="shared" si="6"/>
        <v/>
      </c>
      <c r="G128" s="43"/>
      <c r="H128" s="29" t="str">
        <f t="shared" si="7"/>
        <v/>
      </c>
    </row>
    <row r="129" spans="2:8" ht="16.5" customHeight="1" x14ac:dyDescent="0.15">
      <c r="B129" s="4">
        <v>121</v>
      </c>
      <c r="C129" s="41"/>
      <c r="D129" s="42"/>
      <c r="E129" s="37" t="str">
        <f t="shared" si="5"/>
        <v/>
      </c>
      <c r="F129" s="38" t="str">
        <f t="shared" si="6"/>
        <v/>
      </c>
      <c r="G129" s="43"/>
      <c r="H129" s="29" t="str">
        <f t="shared" si="7"/>
        <v/>
      </c>
    </row>
    <row r="130" spans="2:8" ht="16.5" customHeight="1" x14ac:dyDescent="0.15">
      <c r="B130" s="4">
        <v>122</v>
      </c>
      <c r="C130" s="41"/>
      <c r="D130" s="42"/>
      <c r="E130" s="37" t="str">
        <f t="shared" si="5"/>
        <v/>
      </c>
      <c r="F130" s="38" t="str">
        <f t="shared" si="6"/>
        <v/>
      </c>
      <c r="G130" s="43"/>
      <c r="H130" s="29" t="str">
        <f t="shared" si="7"/>
        <v/>
      </c>
    </row>
    <row r="131" spans="2:8" ht="16.5" customHeight="1" x14ac:dyDescent="0.15">
      <c r="B131" s="4">
        <v>123</v>
      </c>
      <c r="C131" s="41"/>
      <c r="D131" s="42"/>
      <c r="E131" s="37" t="str">
        <f t="shared" si="5"/>
        <v/>
      </c>
      <c r="F131" s="38" t="str">
        <f t="shared" si="6"/>
        <v/>
      </c>
      <c r="G131" s="43"/>
      <c r="H131" s="29" t="str">
        <f t="shared" si="7"/>
        <v/>
      </c>
    </row>
    <row r="132" spans="2:8" ht="16.5" customHeight="1" x14ac:dyDescent="0.15">
      <c r="B132" s="4">
        <v>124</v>
      </c>
      <c r="C132" s="41"/>
      <c r="D132" s="42"/>
      <c r="E132" s="37" t="str">
        <f t="shared" si="5"/>
        <v/>
      </c>
      <c r="F132" s="38" t="str">
        <f t="shared" si="6"/>
        <v/>
      </c>
      <c r="G132" s="43"/>
      <c r="H132" s="29" t="str">
        <f t="shared" si="7"/>
        <v/>
      </c>
    </row>
    <row r="133" spans="2:8" ht="16.5" customHeight="1" x14ac:dyDescent="0.15">
      <c r="B133" s="4">
        <v>125</v>
      </c>
      <c r="C133" s="41"/>
      <c r="D133" s="42"/>
      <c r="E133" s="37" t="str">
        <f t="shared" si="5"/>
        <v/>
      </c>
      <c r="F133" s="38" t="str">
        <f t="shared" si="6"/>
        <v/>
      </c>
      <c r="G133" s="43"/>
      <c r="H133" s="29" t="str">
        <f t="shared" si="7"/>
        <v/>
      </c>
    </row>
    <row r="134" spans="2:8" ht="16.5" customHeight="1" x14ac:dyDescent="0.15">
      <c r="B134" s="4">
        <v>126</v>
      </c>
      <c r="C134" s="41"/>
      <c r="D134" s="42"/>
      <c r="E134" s="37" t="str">
        <f t="shared" ref="E134:E197" si="8">IF(D134="","",IFERROR(DATEDIF(D134,DATE($C$5,4,1),"Y"),0))</f>
        <v/>
      </c>
      <c r="F134" s="38" t="str">
        <f t="shared" si="6"/>
        <v/>
      </c>
      <c r="G134" s="43"/>
      <c r="H134" s="29" t="str">
        <f t="shared" si="7"/>
        <v/>
      </c>
    </row>
    <row r="135" spans="2:8" ht="16.5" customHeight="1" x14ac:dyDescent="0.15">
      <c r="B135" s="4">
        <v>127</v>
      </c>
      <c r="C135" s="41"/>
      <c r="D135" s="42"/>
      <c r="E135" s="37" t="str">
        <f t="shared" si="8"/>
        <v/>
      </c>
      <c r="F135" s="38" t="str">
        <f t="shared" si="6"/>
        <v/>
      </c>
      <c r="G135" s="43"/>
      <c r="H135" s="29" t="str">
        <f t="shared" si="7"/>
        <v/>
      </c>
    </row>
    <row r="136" spans="2:8" ht="16.5" customHeight="1" x14ac:dyDescent="0.15">
      <c r="B136" s="4">
        <v>128</v>
      </c>
      <c r="C136" s="41"/>
      <c r="D136" s="42"/>
      <c r="E136" s="37" t="str">
        <f t="shared" si="8"/>
        <v/>
      </c>
      <c r="F136" s="38" t="str">
        <f t="shared" si="6"/>
        <v/>
      </c>
      <c r="G136" s="43"/>
      <c r="H136" s="29" t="str">
        <f t="shared" si="7"/>
        <v/>
      </c>
    </row>
    <row r="137" spans="2:8" ht="16.5" customHeight="1" x14ac:dyDescent="0.15">
      <c r="B137" s="4">
        <v>129</v>
      </c>
      <c r="C137" s="41"/>
      <c r="D137" s="42"/>
      <c r="E137" s="37" t="str">
        <f t="shared" si="8"/>
        <v/>
      </c>
      <c r="F137" s="38" t="str">
        <f t="shared" si="6"/>
        <v/>
      </c>
      <c r="G137" s="43"/>
      <c r="H137" s="29" t="str">
        <f t="shared" si="7"/>
        <v/>
      </c>
    </row>
    <row r="138" spans="2:8" ht="16.5" customHeight="1" x14ac:dyDescent="0.15">
      <c r="B138" s="4">
        <v>130</v>
      </c>
      <c r="C138" s="41"/>
      <c r="D138" s="42"/>
      <c r="E138" s="37" t="str">
        <f t="shared" si="8"/>
        <v/>
      </c>
      <c r="F138" s="38" t="str">
        <f t="shared" si="6"/>
        <v/>
      </c>
      <c r="G138" s="43"/>
      <c r="H138" s="29" t="str">
        <f t="shared" si="7"/>
        <v/>
      </c>
    </row>
    <row r="139" spans="2:8" ht="16.5" customHeight="1" x14ac:dyDescent="0.15">
      <c r="B139" s="4">
        <v>131</v>
      </c>
      <c r="C139" s="41"/>
      <c r="D139" s="42"/>
      <c r="E139" s="37" t="str">
        <f t="shared" si="8"/>
        <v/>
      </c>
      <c r="F139" s="38" t="str">
        <f t="shared" si="6"/>
        <v/>
      </c>
      <c r="G139" s="43"/>
      <c r="H139" s="29" t="str">
        <f t="shared" si="7"/>
        <v/>
      </c>
    </row>
    <row r="140" spans="2:8" ht="16.5" customHeight="1" x14ac:dyDescent="0.15">
      <c r="B140" s="4">
        <v>132</v>
      </c>
      <c r="C140" s="41"/>
      <c r="D140" s="42"/>
      <c r="E140" s="37" t="str">
        <f t="shared" si="8"/>
        <v/>
      </c>
      <c r="F140" s="38" t="str">
        <f t="shared" si="6"/>
        <v/>
      </c>
      <c r="G140" s="43"/>
      <c r="H140" s="29" t="str">
        <f t="shared" si="7"/>
        <v/>
      </c>
    </row>
    <row r="141" spans="2:8" ht="16.5" customHeight="1" x14ac:dyDescent="0.15">
      <c r="B141" s="4">
        <v>133</v>
      </c>
      <c r="C141" s="41"/>
      <c r="D141" s="42"/>
      <c r="E141" s="37" t="str">
        <f t="shared" si="8"/>
        <v/>
      </c>
      <c r="F141" s="38" t="str">
        <f t="shared" si="6"/>
        <v/>
      </c>
      <c r="G141" s="43"/>
      <c r="H141" s="29" t="str">
        <f t="shared" si="7"/>
        <v/>
      </c>
    </row>
    <row r="142" spans="2:8" ht="16.5" customHeight="1" x14ac:dyDescent="0.15">
      <c r="B142" s="4">
        <v>134</v>
      </c>
      <c r="C142" s="41"/>
      <c r="D142" s="42"/>
      <c r="E142" s="37" t="str">
        <f t="shared" si="8"/>
        <v/>
      </c>
      <c r="F142" s="38" t="str">
        <f t="shared" si="6"/>
        <v/>
      </c>
      <c r="G142" s="43"/>
      <c r="H142" s="29" t="str">
        <f t="shared" si="7"/>
        <v/>
      </c>
    </row>
    <row r="143" spans="2:8" ht="16.5" customHeight="1" x14ac:dyDescent="0.15">
      <c r="B143" s="4">
        <v>135</v>
      </c>
      <c r="C143" s="41"/>
      <c r="D143" s="42"/>
      <c r="E143" s="37" t="str">
        <f t="shared" si="8"/>
        <v/>
      </c>
      <c r="F143" s="38" t="str">
        <f t="shared" si="6"/>
        <v/>
      </c>
      <c r="G143" s="43"/>
      <c r="H143" s="29" t="str">
        <f t="shared" si="7"/>
        <v/>
      </c>
    </row>
    <row r="144" spans="2:8" ht="16.5" customHeight="1" x14ac:dyDescent="0.15">
      <c r="B144" s="4">
        <v>136</v>
      </c>
      <c r="C144" s="41"/>
      <c r="D144" s="42"/>
      <c r="E144" s="37" t="str">
        <f t="shared" si="8"/>
        <v/>
      </c>
      <c r="F144" s="38" t="str">
        <f t="shared" si="6"/>
        <v/>
      </c>
      <c r="G144" s="43"/>
      <c r="H144" s="29" t="str">
        <f t="shared" si="7"/>
        <v/>
      </c>
    </row>
    <row r="145" spans="2:8" ht="16.5" customHeight="1" x14ac:dyDescent="0.15">
      <c r="B145" s="4">
        <v>137</v>
      </c>
      <c r="C145" s="41"/>
      <c r="D145" s="42"/>
      <c r="E145" s="37" t="str">
        <f t="shared" si="8"/>
        <v/>
      </c>
      <c r="F145" s="38" t="str">
        <f t="shared" si="6"/>
        <v/>
      </c>
      <c r="G145" s="43"/>
      <c r="H145" s="29" t="str">
        <f t="shared" si="7"/>
        <v/>
      </c>
    </row>
    <row r="146" spans="2:8" ht="16.5" customHeight="1" x14ac:dyDescent="0.15">
      <c r="B146" s="4">
        <v>138</v>
      </c>
      <c r="C146" s="41"/>
      <c r="D146" s="42"/>
      <c r="E146" s="37" t="str">
        <f t="shared" si="8"/>
        <v/>
      </c>
      <c r="F146" s="38" t="str">
        <f t="shared" si="6"/>
        <v/>
      </c>
      <c r="G146" s="43"/>
      <c r="H146" s="29" t="str">
        <f t="shared" si="7"/>
        <v/>
      </c>
    </row>
    <row r="147" spans="2:8" ht="16.5" customHeight="1" x14ac:dyDescent="0.15">
      <c r="B147" s="4">
        <v>139</v>
      </c>
      <c r="C147" s="41"/>
      <c r="D147" s="42"/>
      <c r="E147" s="37" t="str">
        <f t="shared" si="8"/>
        <v/>
      </c>
      <c r="F147" s="38" t="str">
        <f t="shared" si="6"/>
        <v/>
      </c>
      <c r="G147" s="43"/>
      <c r="H147" s="29" t="str">
        <f t="shared" si="7"/>
        <v/>
      </c>
    </row>
    <row r="148" spans="2:8" ht="16.5" customHeight="1" x14ac:dyDescent="0.15">
      <c r="B148" s="4">
        <v>140</v>
      </c>
      <c r="C148" s="41"/>
      <c r="D148" s="42"/>
      <c r="E148" s="37" t="str">
        <f t="shared" si="8"/>
        <v/>
      </c>
      <c r="F148" s="38" t="str">
        <f t="shared" si="6"/>
        <v/>
      </c>
      <c r="G148" s="43"/>
      <c r="H148" s="29" t="str">
        <f t="shared" si="7"/>
        <v/>
      </c>
    </row>
    <row r="149" spans="2:8" ht="16.5" customHeight="1" x14ac:dyDescent="0.15">
      <c r="B149" s="4">
        <v>141</v>
      </c>
      <c r="C149" s="41"/>
      <c r="D149" s="42"/>
      <c r="E149" s="37" t="str">
        <f t="shared" si="8"/>
        <v/>
      </c>
      <c r="F149" s="38" t="str">
        <f t="shared" si="6"/>
        <v/>
      </c>
      <c r="G149" s="43"/>
      <c r="H149" s="29" t="str">
        <f t="shared" si="7"/>
        <v/>
      </c>
    </row>
    <row r="150" spans="2:8" ht="16.5" customHeight="1" x14ac:dyDescent="0.15">
      <c r="B150" s="4">
        <v>142</v>
      </c>
      <c r="C150" s="41"/>
      <c r="D150" s="42"/>
      <c r="E150" s="37" t="str">
        <f t="shared" si="8"/>
        <v/>
      </c>
      <c r="F150" s="38" t="str">
        <f t="shared" si="6"/>
        <v/>
      </c>
      <c r="G150" s="43"/>
      <c r="H150" s="29" t="str">
        <f t="shared" si="7"/>
        <v/>
      </c>
    </row>
    <row r="151" spans="2:8" ht="16.5" customHeight="1" x14ac:dyDescent="0.15">
      <c r="B151" s="4">
        <v>143</v>
      </c>
      <c r="C151" s="41"/>
      <c r="D151" s="42"/>
      <c r="E151" s="37" t="str">
        <f t="shared" si="8"/>
        <v/>
      </c>
      <c r="F151" s="38" t="str">
        <f t="shared" si="6"/>
        <v/>
      </c>
      <c r="G151" s="43"/>
      <c r="H151" s="29" t="str">
        <f t="shared" si="7"/>
        <v/>
      </c>
    </row>
    <row r="152" spans="2:8" ht="16.5" customHeight="1" x14ac:dyDescent="0.15">
      <c r="B152" s="4">
        <v>144</v>
      </c>
      <c r="C152" s="41"/>
      <c r="D152" s="42"/>
      <c r="E152" s="37" t="str">
        <f t="shared" si="8"/>
        <v/>
      </c>
      <c r="F152" s="38" t="str">
        <f t="shared" si="6"/>
        <v/>
      </c>
      <c r="G152" s="43"/>
      <c r="H152" s="29" t="str">
        <f t="shared" si="7"/>
        <v/>
      </c>
    </row>
    <row r="153" spans="2:8" ht="16.5" customHeight="1" x14ac:dyDescent="0.15">
      <c r="B153" s="4">
        <v>145</v>
      </c>
      <c r="C153" s="41"/>
      <c r="D153" s="42"/>
      <c r="E153" s="37" t="str">
        <f t="shared" si="8"/>
        <v/>
      </c>
      <c r="F153" s="38" t="str">
        <f t="shared" si="6"/>
        <v/>
      </c>
      <c r="G153" s="43"/>
      <c r="H153" s="29" t="str">
        <f t="shared" si="7"/>
        <v/>
      </c>
    </row>
    <row r="154" spans="2:8" ht="16.5" customHeight="1" x14ac:dyDescent="0.15">
      <c r="B154" s="4">
        <v>146</v>
      </c>
      <c r="C154" s="41"/>
      <c r="D154" s="42"/>
      <c r="E154" s="37" t="str">
        <f t="shared" si="8"/>
        <v/>
      </c>
      <c r="F154" s="38" t="str">
        <f t="shared" si="6"/>
        <v/>
      </c>
      <c r="G154" s="43"/>
      <c r="H154" s="29" t="str">
        <f t="shared" si="7"/>
        <v/>
      </c>
    </row>
    <row r="155" spans="2:8" ht="16.5" customHeight="1" x14ac:dyDescent="0.15">
      <c r="B155" s="4">
        <v>147</v>
      </c>
      <c r="C155" s="41"/>
      <c r="D155" s="42"/>
      <c r="E155" s="37" t="str">
        <f t="shared" si="8"/>
        <v/>
      </c>
      <c r="F155" s="38" t="str">
        <f t="shared" si="6"/>
        <v/>
      </c>
      <c r="G155" s="43"/>
      <c r="H155" s="29" t="str">
        <f t="shared" si="7"/>
        <v/>
      </c>
    </row>
    <row r="156" spans="2:8" ht="16.5" customHeight="1" x14ac:dyDescent="0.15">
      <c r="B156" s="4">
        <v>148</v>
      </c>
      <c r="C156" s="41"/>
      <c r="D156" s="42"/>
      <c r="E156" s="37" t="str">
        <f t="shared" si="8"/>
        <v/>
      </c>
      <c r="F156" s="38" t="str">
        <f t="shared" si="6"/>
        <v/>
      </c>
      <c r="G156" s="43"/>
      <c r="H156" s="29" t="str">
        <f t="shared" si="7"/>
        <v/>
      </c>
    </row>
    <row r="157" spans="2:8" ht="16.5" customHeight="1" x14ac:dyDescent="0.15">
      <c r="B157" s="4">
        <v>149</v>
      </c>
      <c r="C157" s="41"/>
      <c r="D157" s="42"/>
      <c r="E157" s="37" t="str">
        <f t="shared" si="8"/>
        <v/>
      </c>
      <c r="F157" s="38" t="str">
        <f t="shared" si="6"/>
        <v/>
      </c>
      <c r="G157" s="43"/>
      <c r="H157" s="29" t="str">
        <f t="shared" si="7"/>
        <v/>
      </c>
    </row>
    <row r="158" spans="2:8" ht="16.5" customHeight="1" x14ac:dyDescent="0.15">
      <c r="B158" s="4">
        <v>150</v>
      </c>
      <c r="C158" s="41"/>
      <c r="D158" s="42"/>
      <c r="E158" s="37" t="str">
        <f t="shared" si="8"/>
        <v/>
      </c>
      <c r="F158" s="38" t="str">
        <f t="shared" si="6"/>
        <v/>
      </c>
      <c r="G158" s="43"/>
      <c r="H158" s="29" t="str">
        <f t="shared" si="7"/>
        <v/>
      </c>
    </row>
    <row r="159" spans="2:8" ht="16.5" customHeight="1" x14ac:dyDescent="0.15">
      <c r="B159" s="4">
        <v>151</v>
      </c>
      <c r="C159" s="41"/>
      <c r="D159" s="42"/>
      <c r="E159" s="37" t="str">
        <f t="shared" si="8"/>
        <v/>
      </c>
      <c r="F159" s="38" t="str">
        <f t="shared" si="6"/>
        <v/>
      </c>
      <c r="G159" s="43"/>
      <c r="H159" s="29" t="str">
        <f t="shared" si="7"/>
        <v/>
      </c>
    </row>
    <row r="160" spans="2:8" ht="16.5" customHeight="1" x14ac:dyDescent="0.15">
      <c r="B160" s="4">
        <v>152</v>
      </c>
      <c r="C160" s="41"/>
      <c r="D160" s="42"/>
      <c r="E160" s="37" t="str">
        <f t="shared" si="8"/>
        <v/>
      </c>
      <c r="F160" s="38" t="str">
        <f t="shared" si="6"/>
        <v/>
      </c>
      <c r="G160" s="43"/>
      <c r="H160" s="29" t="str">
        <f t="shared" si="7"/>
        <v/>
      </c>
    </row>
    <row r="161" spans="2:8" ht="16.5" customHeight="1" x14ac:dyDescent="0.15">
      <c r="B161" s="4">
        <v>153</v>
      </c>
      <c r="C161" s="41"/>
      <c r="D161" s="42"/>
      <c r="E161" s="37" t="str">
        <f t="shared" si="8"/>
        <v/>
      </c>
      <c r="F161" s="38" t="str">
        <f t="shared" si="6"/>
        <v/>
      </c>
      <c r="G161" s="43"/>
      <c r="H161" s="29" t="str">
        <f t="shared" si="7"/>
        <v/>
      </c>
    </row>
    <row r="162" spans="2:8" ht="16.5" customHeight="1" x14ac:dyDescent="0.15">
      <c r="B162" s="4">
        <v>154</v>
      </c>
      <c r="C162" s="41"/>
      <c r="D162" s="42"/>
      <c r="E162" s="37" t="str">
        <f t="shared" si="8"/>
        <v/>
      </c>
      <c r="F162" s="38" t="str">
        <f t="shared" si="6"/>
        <v/>
      </c>
      <c r="G162" s="43"/>
      <c r="H162" s="29" t="str">
        <f t="shared" si="7"/>
        <v/>
      </c>
    </row>
    <row r="163" spans="2:8" ht="16.5" customHeight="1" x14ac:dyDescent="0.15">
      <c r="B163" s="4">
        <v>155</v>
      </c>
      <c r="C163" s="41"/>
      <c r="D163" s="42"/>
      <c r="E163" s="37" t="str">
        <f t="shared" si="8"/>
        <v/>
      </c>
      <c r="F163" s="38" t="str">
        <f t="shared" si="6"/>
        <v/>
      </c>
      <c r="G163" s="43"/>
      <c r="H163" s="29" t="str">
        <f t="shared" si="7"/>
        <v/>
      </c>
    </row>
    <row r="164" spans="2:8" ht="16.5" customHeight="1" x14ac:dyDescent="0.15">
      <c r="B164" s="4">
        <v>156</v>
      </c>
      <c r="C164" s="41"/>
      <c r="D164" s="42"/>
      <c r="E164" s="37" t="str">
        <f t="shared" si="8"/>
        <v/>
      </c>
      <c r="F164" s="38" t="str">
        <f t="shared" si="6"/>
        <v/>
      </c>
      <c r="G164" s="43"/>
      <c r="H164" s="29" t="str">
        <f t="shared" si="7"/>
        <v/>
      </c>
    </row>
    <row r="165" spans="2:8" ht="16.5" customHeight="1" x14ac:dyDescent="0.15">
      <c r="B165" s="4">
        <v>157</v>
      </c>
      <c r="C165" s="41"/>
      <c r="D165" s="42"/>
      <c r="E165" s="37" t="str">
        <f t="shared" si="8"/>
        <v/>
      </c>
      <c r="F165" s="38" t="str">
        <f t="shared" si="6"/>
        <v/>
      </c>
      <c r="G165" s="43"/>
      <c r="H165" s="29" t="str">
        <f t="shared" si="7"/>
        <v/>
      </c>
    </row>
    <row r="166" spans="2:8" ht="16.5" customHeight="1" x14ac:dyDescent="0.15">
      <c r="B166" s="4">
        <v>158</v>
      </c>
      <c r="C166" s="41"/>
      <c r="D166" s="42"/>
      <c r="E166" s="37" t="str">
        <f t="shared" si="8"/>
        <v/>
      </c>
      <c r="F166" s="38" t="str">
        <f t="shared" si="6"/>
        <v/>
      </c>
      <c r="G166" s="43"/>
      <c r="H166" s="29" t="str">
        <f t="shared" si="7"/>
        <v/>
      </c>
    </row>
    <row r="167" spans="2:8" ht="16.5" customHeight="1" x14ac:dyDescent="0.15">
      <c r="B167" s="4">
        <v>159</v>
      </c>
      <c r="C167" s="41"/>
      <c r="D167" s="42"/>
      <c r="E167" s="37" t="str">
        <f t="shared" si="8"/>
        <v/>
      </c>
      <c r="F167" s="38" t="str">
        <f t="shared" si="6"/>
        <v/>
      </c>
      <c r="G167" s="43"/>
      <c r="H167" s="29" t="str">
        <f t="shared" si="7"/>
        <v/>
      </c>
    </row>
    <row r="168" spans="2:8" ht="16.5" customHeight="1" x14ac:dyDescent="0.15">
      <c r="B168" s="4">
        <v>160</v>
      </c>
      <c r="C168" s="41"/>
      <c r="D168" s="42"/>
      <c r="E168" s="37" t="str">
        <f t="shared" si="8"/>
        <v/>
      </c>
      <c r="F168" s="38" t="str">
        <f t="shared" si="6"/>
        <v/>
      </c>
      <c r="G168" s="43"/>
      <c r="H168" s="29" t="str">
        <f t="shared" si="7"/>
        <v/>
      </c>
    </row>
    <row r="169" spans="2:8" ht="16.5" customHeight="1" x14ac:dyDescent="0.15">
      <c r="B169" s="4">
        <v>161</v>
      </c>
      <c r="C169" s="41"/>
      <c r="D169" s="42"/>
      <c r="E169" s="37" t="str">
        <f t="shared" si="8"/>
        <v/>
      </c>
      <c r="F169" s="38" t="str">
        <f t="shared" si="6"/>
        <v/>
      </c>
      <c r="G169" s="43"/>
      <c r="H169" s="29" t="str">
        <f t="shared" si="7"/>
        <v/>
      </c>
    </row>
    <row r="170" spans="2:8" ht="16.5" customHeight="1" x14ac:dyDescent="0.15">
      <c r="B170" s="4">
        <v>162</v>
      </c>
      <c r="C170" s="41"/>
      <c r="D170" s="42"/>
      <c r="E170" s="37" t="str">
        <f t="shared" si="8"/>
        <v/>
      </c>
      <c r="F170" s="38" t="str">
        <f t="shared" si="6"/>
        <v/>
      </c>
      <c r="G170" s="43"/>
      <c r="H170" s="29" t="str">
        <f t="shared" si="7"/>
        <v/>
      </c>
    </row>
    <row r="171" spans="2:8" ht="16.5" customHeight="1" x14ac:dyDescent="0.15">
      <c r="B171" s="4">
        <v>163</v>
      </c>
      <c r="C171" s="41"/>
      <c r="D171" s="42"/>
      <c r="E171" s="37" t="str">
        <f t="shared" si="8"/>
        <v/>
      </c>
      <c r="F171" s="38" t="str">
        <f t="shared" si="6"/>
        <v/>
      </c>
      <c r="G171" s="43"/>
      <c r="H171" s="29" t="str">
        <f t="shared" si="7"/>
        <v/>
      </c>
    </row>
    <row r="172" spans="2:8" ht="16.5" customHeight="1" x14ac:dyDescent="0.15">
      <c r="B172" s="4">
        <v>164</v>
      </c>
      <c r="C172" s="41"/>
      <c r="D172" s="42"/>
      <c r="E172" s="37" t="str">
        <f t="shared" si="8"/>
        <v/>
      </c>
      <c r="F172" s="38" t="str">
        <f t="shared" si="6"/>
        <v/>
      </c>
      <c r="G172" s="43"/>
      <c r="H172" s="29" t="str">
        <f t="shared" si="7"/>
        <v/>
      </c>
    </row>
    <row r="173" spans="2:8" ht="16.5" customHeight="1" x14ac:dyDescent="0.15">
      <c r="B173" s="4">
        <v>165</v>
      </c>
      <c r="C173" s="41"/>
      <c r="D173" s="42"/>
      <c r="E173" s="37" t="str">
        <f t="shared" si="8"/>
        <v/>
      </c>
      <c r="F173" s="38" t="str">
        <f t="shared" si="6"/>
        <v/>
      </c>
      <c r="G173" s="43"/>
      <c r="H173" s="29" t="str">
        <f t="shared" si="7"/>
        <v/>
      </c>
    </row>
    <row r="174" spans="2:8" ht="16.5" customHeight="1" x14ac:dyDescent="0.15">
      <c r="B174" s="4">
        <v>166</v>
      </c>
      <c r="C174" s="41"/>
      <c r="D174" s="42"/>
      <c r="E174" s="37" t="str">
        <f t="shared" si="8"/>
        <v/>
      </c>
      <c r="F174" s="38" t="str">
        <f t="shared" si="6"/>
        <v/>
      </c>
      <c r="G174" s="43"/>
      <c r="H174" s="29" t="str">
        <f t="shared" si="7"/>
        <v/>
      </c>
    </row>
    <row r="175" spans="2:8" ht="16.5" customHeight="1" x14ac:dyDescent="0.15">
      <c r="B175" s="4">
        <v>167</v>
      </c>
      <c r="C175" s="41"/>
      <c r="D175" s="42"/>
      <c r="E175" s="37" t="str">
        <f t="shared" si="8"/>
        <v/>
      </c>
      <c r="F175" s="38" t="str">
        <f t="shared" si="6"/>
        <v/>
      </c>
      <c r="G175" s="43"/>
      <c r="H175" s="29" t="str">
        <f t="shared" si="7"/>
        <v/>
      </c>
    </row>
    <row r="176" spans="2:8" ht="16.5" customHeight="1" x14ac:dyDescent="0.15">
      <c r="B176" s="4">
        <v>168</v>
      </c>
      <c r="C176" s="41"/>
      <c r="D176" s="42"/>
      <c r="E176" s="37" t="str">
        <f t="shared" si="8"/>
        <v/>
      </c>
      <c r="F176" s="38" t="str">
        <f t="shared" si="6"/>
        <v/>
      </c>
      <c r="G176" s="43"/>
      <c r="H176" s="29" t="str">
        <f t="shared" si="7"/>
        <v/>
      </c>
    </row>
    <row r="177" spans="2:8" ht="16.5" customHeight="1" x14ac:dyDescent="0.15">
      <c r="B177" s="4">
        <v>169</v>
      </c>
      <c r="C177" s="41"/>
      <c r="D177" s="42"/>
      <c r="E177" s="37" t="str">
        <f t="shared" si="8"/>
        <v/>
      </c>
      <c r="F177" s="38" t="str">
        <f t="shared" si="6"/>
        <v/>
      </c>
      <c r="G177" s="43"/>
      <c r="H177" s="29" t="str">
        <f t="shared" si="7"/>
        <v/>
      </c>
    </row>
    <row r="178" spans="2:8" ht="16.5" customHeight="1" x14ac:dyDescent="0.15">
      <c r="B178" s="4">
        <v>170</v>
      </c>
      <c r="C178" s="41"/>
      <c r="D178" s="42"/>
      <c r="E178" s="37" t="str">
        <f t="shared" si="8"/>
        <v/>
      </c>
      <c r="F178" s="38" t="str">
        <f t="shared" si="6"/>
        <v/>
      </c>
      <c r="G178" s="43"/>
      <c r="H178" s="29" t="str">
        <f t="shared" si="7"/>
        <v/>
      </c>
    </row>
    <row r="179" spans="2:8" ht="16.5" customHeight="1" x14ac:dyDescent="0.15">
      <c r="B179" s="4">
        <v>171</v>
      </c>
      <c r="C179" s="41"/>
      <c r="D179" s="42"/>
      <c r="E179" s="37" t="str">
        <f t="shared" si="8"/>
        <v/>
      </c>
      <c r="F179" s="38" t="str">
        <f t="shared" si="6"/>
        <v/>
      </c>
      <c r="G179" s="43"/>
      <c r="H179" s="29" t="str">
        <f t="shared" si="7"/>
        <v/>
      </c>
    </row>
    <row r="180" spans="2:8" ht="16.5" customHeight="1" x14ac:dyDescent="0.15">
      <c r="B180" s="4">
        <v>172</v>
      </c>
      <c r="C180" s="41"/>
      <c r="D180" s="42"/>
      <c r="E180" s="37" t="str">
        <f t="shared" si="8"/>
        <v/>
      </c>
      <c r="F180" s="38" t="str">
        <f t="shared" si="6"/>
        <v/>
      </c>
      <c r="G180" s="43"/>
      <c r="H180" s="29" t="str">
        <f t="shared" si="7"/>
        <v/>
      </c>
    </row>
    <row r="181" spans="2:8" ht="16.5" customHeight="1" x14ac:dyDescent="0.15">
      <c r="B181" s="4">
        <v>173</v>
      </c>
      <c r="C181" s="41"/>
      <c r="D181" s="42"/>
      <c r="E181" s="37" t="str">
        <f t="shared" si="8"/>
        <v/>
      </c>
      <c r="F181" s="38" t="str">
        <f t="shared" si="6"/>
        <v/>
      </c>
      <c r="G181" s="43"/>
      <c r="H181" s="29" t="str">
        <f t="shared" si="7"/>
        <v/>
      </c>
    </row>
    <row r="182" spans="2:8" ht="16.5" customHeight="1" x14ac:dyDescent="0.15">
      <c r="B182" s="4">
        <v>174</v>
      </c>
      <c r="C182" s="41"/>
      <c r="D182" s="42"/>
      <c r="E182" s="37" t="str">
        <f t="shared" si="8"/>
        <v/>
      </c>
      <c r="F182" s="38" t="str">
        <f t="shared" si="6"/>
        <v/>
      </c>
      <c r="G182" s="43"/>
      <c r="H182" s="29" t="str">
        <f t="shared" si="7"/>
        <v/>
      </c>
    </row>
    <row r="183" spans="2:8" ht="16.5" customHeight="1" x14ac:dyDescent="0.15">
      <c r="B183" s="4">
        <v>175</v>
      </c>
      <c r="C183" s="41"/>
      <c r="D183" s="42"/>
      <c r="E183" s="37" t="str">
        <f t="shared" si="8"/>
        <v/>
      </c>
      <c r="F183" s="38" t="str">
        <f t="shared" si="6"/>
        <v/>
      </c>
      <c r="G183" s="43"/>
      <c r="H183" s="29" t="str">
        <f t="shared" si="7"/>
        <v/>
      </c>
    </row>
    <row r="184" spans="2:8" ht="16.5" customHeight="1" x14ac:dyDescent="0.15">
      <c r="B184" s="4">
        <v>176</v>
      </c>
      <c r="C184" s="41"/>
      <c r="D184" s="42"/>
      <c r="E184" s="37" t="str">
        <f t="shared" si="8"/>
        <v/>
      </c>
      <c r="F184" s="38" t="str">
        <f t="shared" si="6"/>
        <v/>
      </c>
      <c r="G184" s="43"/>
      <c r="H184" s="29" t="str">
        <f t="shared" si="7"/>
        <v/>
      </c>
    </row>
    <row r="185" spans="2:8" ht="16.5" customHeight="1" x14ac:dyDescent="0.15">
      <c r="B185" s="4">
        <v>177</v>
      </c>
      <c r="C185" s="41"/>
      <c r="D185" s="42"/>
      <c r="E185" s="37" t="str">
        <f t="shared" si="8"/>
        <v/>
      </c>
      <c r="F185" s="38" t="str">
        <f t="shared" si="6"/>
        <v/>
      </c>
      <c r="G185" s="43"/>
      <c r="H185" s="29" t="str">
        <f t="shared" si="7"/>
        <v/>
      </c>
    </row>
    <row r="186" spans="2:8" ht="16.5" customHeight="1" x14ac:dyDescent="0.15">
      <c r="B186" s="4">
        <v>178</v>
      </c>
      <c r="C186" s="41"/>
      <c r="D186" s="42"/>
      <c r="E186" s="37" t="str">
        <f t="shared" si="8"/>
        <v/>
      </c>
      <c r="F186" s="38" t="str">
        <f t="shared" ref="F186:F249" si="9">IF(D186="","",DATEDIF(D186,$D$5,"Y"))</f>
        <v/>
      </c>
      <c r="G186" s="43"/>
      <c r="H186" s="29" t="str">
        <f t="shared" ref="H186:H249" si="10">IF(D186="","",IF(G186="無","１号認定",IF(E186&lt;=2,"３号認定","２号認定")))</f>
        <v/>
      </c>
    </row>
    <row r="187" spans="2:8" ht="16.5" customHeight="1" x14ac:dyDescent="0.15">
      <c r="B187" s="4">
        <v>179</v>
      </c>
      <c r="C187" s="41"/>
      <c r="D187" s="42"/>
      <c r="E187" s="37" t="str">
        <f t="shared" si="8"/>
        <v/>
      </c>
      <c r="F187" s="38" t="str">
        <f t="shared" si="9"/>
        <v/>
      </c>
      <c r="G187" s="43"/>
      <c r="H187" s="29" t="str">
        <f t="shared" si="10"/>
        <v/>
      </c>
    </row>
    <row r="188" spans="2:8" ht="16.5" customHeight="1" x14ac:dyDescent="0.15">
      <c r="B188" s="4">
        <v>180</v>
      </c>
      <c r="C188" s="41"/>
      <c r="D188" s="42"/>
      <c r="E188" s="37" t="str">
        <f t="shared" si="8"/>
        <v/>
      </c>
      <c r="F188" s="38" t="str">
        <f t="shared" si="9"/>
        <v/>
      </c>
      <c r="G188" s="43"/>
      <c r="H188" s="29" t="str">
        <f t="shared" si="10"/>
        <v/>
      </c>
    </row>
    <row r="189" spans="2:8" ht="16.5" customHeight="1" x14ac:dyDescent="0.15">
      <c r="B189" s="4">
        <v>181</v>
      </c>
      <c r="C189" s="41"/>
      <c r="D189" s="42"/>
      <c r="E189" s="37" t="str">
        <f t="shared" si="8"/>
        <v/>
      </c>
      <c r="F189" s="38" t="str">
        <f t="shared" si="9"/>
        <v/>
      </c>
      <c r="G189" s="43"/>
      <c r="H189" s="29" t="str">
        <f t="shared" si="10"/>
        <v/>
      </c>
    </row>
    <row r="190" spans="2:8" ht="16.5" customHeight="1" x14ac:dyDescent="0.15">
      <c r="B190" s="4">
        <v>182</v>
      </c>
      <c r="C190" s="41"/>
      <c r="D190" s="42"/>
      <c r="E190" s="37" t="str">
        <f t="shared" si="8"/>
        <v/>
      </c>
      <c r="F190" s="38" t="str">
        <f t="shared" si="9"/>
        <v/>
      </c>
      <c r="G190" s="43"/>
      <c r="H190" s="29" t="str">
        <f t="shared" si="10"/>
        <v/>
      </c>
    </row>
    <row r="191" spans="2:8" ht="16.5" customHeight="1" x14ac:dyDescent="0.15">
      <c r="B191" s="4">
        <v>183</v>
      </c>
      <c r="C191" s="41"/>
      <c r="D191" s="42"/>
      <c r="E191" s="37" t="str">
        <f t="shared" si="8"/>
        <v/>
      </c>
      <c r="F191" s="38" t="str">
        <f t="shared" si="9"/>
        <v/>
      </c>
      <c r="G191" s="43"/>
      <c r="H191" s="29" t="str">
        <f t="shared" si="10"/>
        <v/>
      </c>
    </row>
    <row r="192" spans="2:8" ht="16.5" customHeight="1" x14ac:dyDescent="0.15">
      <c r="B192" s="4">
        <v>184</v>
      </c>
      <c r="C192" s="41"/>
      <c r="D192" s="42"/>
      <c r="E192" s="37" t="str">
        <f t="shared" si="8"/>
        <v/>
      </c>
      <c r="F192" s="38" t="str">
        <f t="shared" si="9"/>
        <v/>
      </c>
      <c r="G192" s="43"/>
      <c r="H192" s="29" t="str">
        <f t="shared" si="10"/>
        <v/>
      </c>
    </row>
    <row r="193" spans="2:8" ht="16.5" customHeight="1" x14ac:dyDescent="0.15">
      <c r="B193" s="4">
        <v>185</v>
      </c>
      <c r="C193" s="41"/>
      <c r="D193" s="42"/>
      <c r="E193" s="37" t="str">
        <f t="shared" si="8"/>
        <v/>
      </c>
      <c r="F193" s="38" t="str">
        <f t="shared" si="9"/>
        <v/>
      </c>
      <c r="G193" s="43"/>
      <c r="H193" s="29" t="str">
        <f t="shared" si="10"/>
        <v/>
      </c>
    </row>
    <row r="194" spans="2:8" ht="16.5" customHeight="1" x14ac:dyDescent="0.15">
      <c r="B194" s="4">
        <v>186</v>
      </c>
      <c r="C194" s="41"/>
      <c r="D194" s="42"/>
      <c r="E194" s="37" t="str">
        <f t="shared" si="8"/>
        <v/>
      </c>
      <c r="F194" s="38" t="str">
        <f t="shared" si="9"/>
        <v/>
      </c>
      <c r="G194" s="43"/>
      <c r="H194" s="29" t="str">
        <f t="shared" si="10"/>
        <v/>
      </c>
    </row>
    <row r="195" spans="2:8" ht="16.5" customHeight="1" x14ac:dyDescent="0.15">
      <c r="B195" s="4">
        <v>187</v>
      </c>
      <c r="C195" s="41"/>
      <c r="D195" s="42"/>
      <c r="E195" s="37" t="str">
        <f t="shared" si="8"/>
        <v/>
      </c>
      <c r="F195" s="38" t="str">
        <f t="shared" si="9"/>
        <v/>
      </c>
      <c r="G195" s="43"/>
      <c r="H195" s="29" t="str">
        <f t="shared" si="10"/>
        <v/>
      </c>
    </row>
    <row r="196" spans="2:8" ht="16.5" customHeight="1" x14ac:dyDescent="0.15">
      <c r="B196" s="4">
        <v>188</v>
      </c>
      <c r="C196" s="41"/>
      <c r="D196" s="42"/>
      <c r="E196" s="37" t="str">
        <f t="shared" si="8"/>
        <v/>
      </c>
      <c r="F196" s="38" t="str">
        <f t="shared" si="9"/>
        <v/>
      </c>
      <c r="G196" s="43"/>
      <c r="H196" s="29" t="str">
        <f t="shared" si="10"/>
        <v/>
      </c>
    </row>
    <row r="197" spans="2:8" ht="16.5" customHeight="1" x14ac:dyDescent="0.15">
      <c r="B197" s="4">
        <v>189</v>
      </c>
      <c r="C197" s="41"/>
      <c r="D197" s="42"/>
      <c r="E197" s="37" t="str">
        <f t="shared" si="8"/>
        <v/>
      </c>
      <c r="F197" s="38" t="str">
        <f t="shared" si="9"/>
        <v/>
      </c>
      <c r="G197" s="43"/>
      <c r="H197" s="29" t="str">
        <f t="shared" si="10"/>
        <v/>
      </c>
    </row>
    <row r="198" spans="2:8" ht="16.5" customHeight="1" x14ac:dyDescent="0.15">
      <c r="B198" s="4">
        <v>190</v>
      </c>
      <c r="C198" s="41"/>
      <c r="D198" s="42"/>
      <c r="E198" s="37" t="str">
        <f t="shared" ref="E198:E261" si="11">IF(D198="","",IFERROR(DATEDIF(D198,DATE($C$5,4,1),"Y"),0))</f>
        <v/>
      </c>
      <c r="F198" s="38" t="str">
        <f t="shared" si="9"/>
        <v/>
      </c>
      <c r="G198" s="43"/>
      <c r="H198" s="29" t="str">
        <f t="shared" si="10"/>
        <v/>
      </c>
    </row>
    <row r="199" spans="2:8" ht="16.5" customHeight="1" x14ac:dyDescent="0.15">
      <c r="B199" s="4">
        <v>191</v>
      </c>
      <c r="C199" s="41"/>
      <c r="D199" s="42"/>
      <c r="E199" s="37" t="str">
        <f t="shared" si="11"/>
        <v/>
      </c>
      <c r="F199" s="38" t="str">
        <f t="shared" si="9"/>
        <v/>
      </c>
      <c r="G199" s="43"/>
      <c r="H199" s="29" t="str">
        <f t="shared" si="10"/>
        <v/>
      </c>
    </row>
    <row r="200" spans="2:8" ht="16.5" customHeight="1" x14ac:dyDescent="0.15">
      <c r="B200" s="4">
        <v>192</v>
      </c>
      <c r="C200" s="41"/>
      <c r="D200" s="42"/>
      <c r="E200" s="37" t="str">
        <f t="shared" si="11"/>
        <v/>
      </c>
      <c r="F200" s="38" t="str">
        <f t="shared" si="9"/>
        <v/>
      </c>
      <c r="G200" s="43"/>
      <c r="H200" s="29" t="str">
        <f t="shared" si="10"/>
        <v/>
      </c>
    </row>
    <row r="201" spans="2:8" ht="16.5" customHeight="1" x14ac:dyDescent="0.15">
      <c r="B201" s="4">
        <v>193</v>
      </c>
      <c r="C201" s="41"/>
      <c r="D201" s="42"/>
      <c r="E201" s="37" t="str">
        <f t="shared" si="11"/>
        <v/>
      </c>
      <c r="F201" s="38" t="str">
        <f t="shared" si="9"/>
        <v/>
      </c>
      <c r="G201" s="43"/>
      <c r="H201" s="29" t="str">
        <f t="shared" si="10"/>
        <v/>
      </c>
    </row>
    <row r="202" spans="2:8" ht="16.5" customHeight="1" x14ac:dyDescent="0.15">
      <c r="B202" s="4">
        <v>194</v>
      </c>
      <c r="C202" s="41"/>
      <c r="D202" s="42"/>
      <c r="E202" s="37" t="str">
        <f t="shared" si="11"/>
        <v/>
      </c>
      <c r="F202" s="38" t="str">
        <f t="shared" si="9"/>
        <v/>
      </c>
      <c r="G202" s="43"/>
      <c r="H202" s="29" t="str">
        <f t="shared" si="10"/>
        <v/>
      </c>
    </row>
    <row r="203" spans="2:8" ht="16.5" customHeight="1" x14ac:dyDescent="0.15">
      <c r="B203" s="4">
        <v>195</v>
      </c>
      <c r="C203" s="41"/>
      <c r="D203" s="42"/>
      <c r="E203" s="37" t="str">
        <f t="shared" si="11"/>
        <v/>
      </c>
      <c r="F203" s="38" t="str">
        <f t="shared" si="9"/>
        <v/>
      </c>
      <c r="G203" s="43"/>
      <c r="H203" s="29" t="str">
        <f t="shared" si="10"/>
        <v/>
      </c>
    </row>
    <row r="204" spans="2:8" ht="16.5" customHeight="1" x14ac:dyDescent="0.15">
      <c r="B204" s="4">
        <v>196</v>
      </c>
      <c r="C204" s="41"/>
      <c r="D204" s="42"/>
      <c r="E204" s="37" t="str">
        <f t="shared" si="11"/>
        <v/>
      </c>
      <c r="F204" s="38" t="str">
        <f t="shared" si="9"/>
        <v/>
      </c>
      <c r="G204" s="43"/>
      <c r="H204" s="29" t="str">
        <f t="shared" si="10"/>
        <v/>
      </c>
    </row>
    <row r="205" spans="2:8" ht="16.5" customHeight="1" x14ac:dyDescent="0.15">
      <c r="B205" s="4">
        <v>197</v>
      </c>
      <c r="C205" s="41"/>
      <c r="D205" s="42"/>
      <c r="E205" s="37" t="str">
        <f t="shared" si="11"/>
        <v/>
      </c>
      <c r="F205" s="38" t="str">
        <f t="shared" si="9"/>
        <v/>
      </c>
      <c r="G205" s="43"/>
      <c r="H205" s="29" t="str">
        <f t="shared" si="10"/>
        <v/>
      </c>
    </row>
    <row r="206" spans="2:8" ht="16.5" customHeight="1" x14ac:dyDescent="0.15">
      <c r="B206" s="4">
        <v>198</v>
      </c>
      <c r="C206" s="41"/>
      <c r="D206" s="42"/>
      <c r="E206" s="37" t="str">
        <f t="shared" si="11"/>
        <v/>
      </c>
      <c r="F206" s="38" t="str">
        <f t="shared" si="9"/>
        <v/>
      </c>
      <c r="G206" s="43"/>
      <c r="H206" s="29" t="str">
        <f t="shared" si="10"/>
        <v/>
      </c>
    </row>
    <row r="207" spans="2:8" ht="16.5" customHeight="1" x14ac:dyDescent="0.15">
      <c r="B207" s="4">
        <v>199</v>
      </c>
      <c r="C207" s="41"/>
      <c r="D207" s="42"/>
      <c r="E207" s="37" t="str">
        <f t="shared" si="11"/>
        <v/>
      </c>
      <c r="F207" s="38" t="str">
        <f t="shared" si="9"/>
        <v/>
      </c>
      <c r="G207" s="43"/>
      <c r="H207" s="29" t="str">
        <f t="shared" si="10"/>
        <v/>
      </c>
    </row>
    <row r="208" spans="2:8" ht="16.5" customHeight="1" x14ac:dyDescent="0.15">
      <c r="B208" s="4">
        <v>200</v>
      </c>
      <c r="C208" s="41"/>
      <c r="D208" s="42"/>
      <c r="E208" s="37" t="str">
        <f t="shared" si="11"/>
        <v/>
      </c>
      <c r="F208" s="38" t="str">
        <f t="shared" si="9"/>
        <v/>
      </c>
      <c r="G208" s="43"/>
      <c r="H208" s="29" t="str">
        <f t="shared" si="10"/>
        <v/>
      </c>
    </row>
    <row r="209" spans="2:8" ht="16.5" customHeight="1" x14ac:dyDescent="0.15">
      <c r="B209" s="4">
        <v>201</v>
      </c>
      <c r="C209" s="41"/>
      <c r="D209" s="42"/>
      <c r="E209" s="37" t="str">
        <f t="shared" si="11"/>
        <v/>
      </c>
      <c r="F209" s="38" t="str">
        <f t="shared" si="9"/>
        <v/>
      </c>
      <c r="G209" s="43"/>
      <c r="H209" s="29" t="str">
        <f t="shared" si="10"/>
        <v/>
      </c>
    </row>
    <row r="210" spans="2:8" ht="16.5" customHeight="1" x14ac:dyDescent="0.15">
      <c r="B210" s="4">
        <v>202</v>
      </c>
      <c r="C210" s="41"/>
      <c r="D210" s="42"/>
      <c r="E210" s="37" t="str">
        <f t="shared" si="11"/>
        <v/>
      </c>
      <c r="F210" s="38" t="str">
        <f t="shared" si="9"/>
        <v/>
      </c>
      <c r="G210" s="43"/>
      <c r="H210" s="29" t="str">
        <f t="shared" si="10"/>
        <v/>
      </c>
    </row>
    <row r="211" spans="2:8" ht="16.5" customHeight="1" x14ac:dyDescent="0.15">
      <c r="B211" s="4">
        <v>203</v>
      </c>
      <c r="C211" s="41"/>
      <c r="D211" s="42"/>
      <c r="E211" s="37" t="str">
        <f t="shared" si="11"/>
        <v/>
      </c>
      <c r="F211" s="38" t="str">
        <f t="shared" si="9"/>
        <v/>
      </c>
      <c r="G211" s="43"/>
      <c r="H211" s="29" t="str">
        <f t="shared" si="10"/>
        <v/>
      </c>
    </row>
    <row r="212" spans="2:8" ht="16.5" customHeight="1" x14ac:dyDescent="0.15">
      <c r="B212" s="4">
        <v>204</v>
      </c>
      <c r="C212" s="41"/>
      <c r="D212" s="42"/>
      <c r="E212" s="37" t="str">
        <f t="shared" si="11"/>
        <v/>
      </c>
      <c r="F212" s="38" t="str">
        <f t="shared" si="9"/>
        <v/>
      </c>
      <c r="G212" s="43"/>
      <c r="H212" s="29" t="str">
        <f t="shared" si="10"/>
        <v/>
      </c>
    </row>
    <row r="213" spans="2:8" ht="16.5" customHeight="1" x14ac:dyDescent="0.15">
      <c r="B213" s="4">
        <v>205</v>
      </c>
      <c r="C213" s="41"/>
      <c r="D213" s="42"/>
      <c r="E213" s="37" t="str">
        <f t="shared" si="11"/>
        <v/>
      </c>
      <c r="F213" s="38" t="str">
        <f t="shared" si="9"/>
        <v/>
      </c>
      <c r="G213" s="43"/>
      <c r="H213" s="29" t="str">
        <f t="shared" si="10"/>
        <v/>
      </c>
    </row>
    <row r="214" spans="2:8" ht="16.5" customHeight="1" x14ac:dyDescent="0.15">
      <c r="B214" s="4">
        <v>206</v>
      </c>
      <c r="C214" s="41"/>
      <c r="D214" s="42"/>
      <c r="E214" s="37" t="str">
        <f t="shared" si="11"/>
        <v/>
      </c>
      <c r="F214" s="38" t="str">
        <f t="shared" si="9"/>
        <v/>
      </c>
      <c r="G214" s="43"/>
      <c r="H214" s="29" t="str">
        <f t="shared" si="10"/>
        <v/>
      </c>
    </row>
    <row r="215" spans="2:8" ht="16.5" customHeight="1" x14ac:dyDescent="0.15">
      <c r="B215" s="4">
        <v>207</v>
      </c>
      <c r="C215" s="41"/>
      <c r="D215" s="42"/>
      <c r="E215" s="37" t="str">
        <f t="shared" si="11"/>
        <v/>
      </c>
      <c r="F215" s="38" t="str">
        <f t="shared" si="9"/>
        <v/>
      </c>
      <c r="G215" s="43"/>
      <c r="H215" s="29" t="str">
        <f t="shared" si="10"/>
        <v/>
      </c>
    </row>
    <row r="216" spans="2:8" ht="16.5" customHeight="1" x14ac:dyDescent="0.15">
      <c r="B216" s="4">
        <v>208</v>
      </c>
      <c r="C216" s="41"/>
      <c r="D216" s="42"/>
      <c r="E216" s="37" t="str">
        <f t="shared" si="11"/>
        <v/>
      </c>
      <c r="F216" s="38" t="str">
        <f t="shared" si="9"/>
        <v/>
      </c>
      <c r="G216" s="43"/>
      <c r="H216" s="29" t="str">
        <f t="shared" si="10"/>
        <v/>
      </c>
    </row>
    <row r="217" spans="2:8" ht="16.5" customHeight="1" x14ac:dyDescent="0.15">
      <c r="B217" s="4">
        <v>209</v>
      </c>
      <c r="C217" s="41"/>
      <c r="D217" s="42"/>
      <c r="E217" s="37" t="str">
        <f t="shared" si="11"/>
        <v/>
      </c>
      <c r="F217" s="38" t="str">
        <f t="shared" si="9"/>
        <v/>
      </c>
      <c r="G217" s="43"/>
      <c r="H217" s="29" t="str">
        <f t="shared" si="10"/>
        <v/>
      </c>
    </row>
    <row r="218" spans="2:8" ht="16.5" customHeight="1" x14ac:dyDescent="0.15">
      <c r="B218" s="4">
        <v>210</v>
      </c>
      <c r="C218" s="41"/>
      <c r="D218" s="42"/>
      <c r="E218" s="37" t="str">
        <f t="shared" si="11"/>
        <v/>
      </c>
      <c r="F218" s="38" t="str">
        <f t="shared" si="9"/>
        <v/>
      </c>
      <c r="G218" s="43"/>
      <c r="H218" s="29" t="str">
        <f t="shared" si="10"/>
        <v/>
      </c>
    </row>
    <row r="219" spans="2:8" ht="16.5" customHeight="1" x14ac:dyDescent="0.15">
      <c r="B219" s="4">
        <v>211</v>
      </c>
      <c r="C219" s="41"/>
      <c r="D219" s="42"/>
      <c r="E219" s="37" t="str">
        <f t="shared" si="11"/>
        <v/>
      </c>
      <c r="F219" s="38" t="str">
        <f t="shared" si="9"/>
        <v/>
      </c>
      <c r="G219" s="43"/>
      <c r="H219" s="29" t="str">
        <f t="shared" si="10"/>
        <v/>
      </c>
    </row>
    <row r="220" spans="2:8" ht="16.5" customHeight="1" x14ac:dyDescent="0.15">
      <c r="B220" s="4">
        <v>212</v>
      </c>
      <c r="C220" s="41"/>
      <c r="D220" s="42"/>
      <c r="E220" s="37" t="str">
        <f t="shared" si="11"/>
        <v/>
      </c>
      <c r="F220" s="38" t="str">
        <f t="shared" si="9"/>
        <v/>
      </c>
      <c r="G220" s="43"/>
      <c r="H220" s="29" t="str">
        <f t="shared" si="10"/>
        <v/>
      </c>
    </row>
    <row r="221" spans="2:8" ht="16.5" customHeight="1" x14ac:dyDescent="0.15">
      <c r="B221" s="4">
        <v>213</v>
      </c>
      <c r="C221" s="41"/>
      <c r="D221" s="42"/>
      <c r="E221" s="37" t="str">
        <f t="shared" si="11"/>
        <v/>
      </c>
      <c r="F221" s="38" t="str">
        <f t="shared" si="9"/>
        <v/>
      </c>
      <c r="G221" s="43"/>
      <c r="H221" s="29" t="str">
        <f t="shared" si="10"/>
        <v/>
      </c>
    </row>
    <row r="222" spans="2:8" ht="16.5" customHeight="1" x14ac:dyDescent="0.15">
      <c r="B222" s="4">
        <v>214</v>
      </c>
      <c r="C222" s="41"/>
      <c r="D222" s="42"/>
      <c r="E222" s="37" t="str">
        <f t="shared" si="11"/>
        <v/>
      </c>
      <c r="F222" s="38" t="str">
        <f t="shared" si="9"/>
        <v/>
      </c>
      <c r="G222" s="43"/>
      <c r="H222" s="29" t="str">
        <f t="shared" si="10"/>
        <v/>
      </c>
    </row>
    <row r="223" spans="2:8" ht="16.5" customHeight="1" x14ac:dyDescent="0.15">
      <c r="B223" s="4">
        <v>215</v>
      </c>
      <c r="C223" s="41"/>
      <c r="D223" s="42"/>
      <c r="E223" s="37" t="str">
        <f t="shared" si="11"/>
        <v/>
      </c>
      <c r="F223" s="38" t="str">
        <f t="shared" si="9"/>
        <v/>
      </c>
      <c r="G223" s="43"/>
      <c r="H223" s="29" t="str">
        <f t="shared" si="10"/>
        <v/>
      </c>
    </row>
    <row r="224" spans="2:8" ht="16.5" customHeight="1" x14ac:dyDescent="0.15">
      <c r="B224" s="4">
        <v>216</v>
      </c>
      <c r="C224" s="41"/>
      <c r="D224" s="42"/>
      <c r="E224" s="37" t="str">
        <f t="shared" si="11"/>
        <v/>
      </c>
      <c r="F224" s="38" t="str">
        <f t="shared" si="9"/>
        <v/>
      </c>
      <c r="G224" s="43"/>
      <c r="H224" s="29" t="str">
        <f t="shared" si="10"/>
        <v/>
      </c>
    </row>
    <row r="225" spans="2:8" ht="16.5" customHeight="1" x14ac:dyDescent="0.15">
      <c r="B225" s="4">
        <v>217</v>
      </c>
      <c r="C225" s="41"/>
      <c r="D225" s="42"/>
      <c r="E225" s="37" t="str">
        <f t="shared" si="11"/>
        <v/>
      </c>
      <c r="F225" s="38" t="str">
        <f t="shared" si="9"/>
        <v/>
      </c>
      <c r="G225" s="43"/>
      <c r="H225" s="29" t="str">
        <f t="shared" si="10"/>
        <v/>
      </c>
    </row>
    <row r="226" spans="2:8" ht="16.5" customHeight="1" x14ac:dyDescent="0.15">
      <c r="B226" s="4">
        <v>218</v>
      </c>
      <c r="C226" s="41"/>
      <c r="D226" s="42"/>
      <c r="E226" s="37" t="str">
        <f t="shared" si="11"/>
        <v/>
      </c>
      <c r="F226" s="38" t="str">
        <f t="shared" si="9"/>
        <v/>
      </c>
      <c r="G226" s="43"/>
      <c r="H226" s="29" t="str">
        <f t="shared" si="10"/>
        <v/>
      </c>
    </row>
    <row r="227" spans="2:8" ht="16.5" customHeight="1" x14ac:dyDescent="0.15">
      <c r="B227" s="4">
        <v>219</v>
      </c>
      <c r="C227" s="41"/>
      <c r="D227" s="42"/>
      <c r="E227" s="37" t="str">
        <f t="shared" si="11"/>
        <v/>
      </c>
      <c r="F227" s="38" t="str">
        <f t="shared" si="9"/>
        <v/>
      </c>
      <c r="G227" s="43"/>
      <c r="H227" s="29" t="str">
        <f t="shared" si="10"/>
        <v/>
      </c>
    </row>
    <row r="228" spans="2:8" ht="16.5" customHeight="1" x14ac:dyDescent="0.15">
      <c r="B228" s="4">
        <v>220</v>
      </c>
      <c r="C228" s="41"/>
      <c r="D228" s="42"/>
      <c r="E228" s="37" t="str">
        <f t="shared" si="11"/>
        <v/>
      </c>
      <c r="F228" s="38" t="str">
        <f t="shared" si="9"/>
        <v/>
      </c>
      <c r="G228" s="43"/>
      <c r="H228" s="29" t="str">
        <f t="shared" si="10"/>
        <v/>
      </c>
    </row>
    <row r="229" spans="2:8" ht="16.5" customHeight="1" x14ac:dyDescent="0.15">
      <c r="B229" s="4">
        <v>221</v>
      </c>
      <c r="C229" s="41"/>
      <c r="D229" s="42"/>
      <c r="E229" s="37" t="str">
        <f t="shared" si="11"/>
        <v/>
      </c>
      <c r="F229" s="38" t="str">
        <f t="shared" si="9"/>
        <v/>
      </c>
      <c r="G229" s="43"/>
      <c r="H229" s="29" t="str">
        <f t="shared" si="10"/>
        <v/>
      </c>
    </row>
    <row r="230" spans="2:8" ht="16.5" customHeight="1" x14ac:dyDescent="0.15">
      <c r="B230" s="4">
        <v>222</v>
      </c>
      <c r="C230" s="41"/>
      <c r="D230" s="42"/>
      <c r="E230" s="37" t="str">
        <f t="shared" si="11"/>
        <v/>
      </c>
      <c r="F230" s="38" t="str">
        <f t="shared" si="9"/>
        <v/>
      </c>
      <c r="G230" s="43"/>
      <c r="H230" s="29" t="str">
        <f t="shared" si="10"/>
        <v/>
      </c>
    </row>
    <row r="231" spans="2:8" ht="16.5" customHeight="1" x14ac:dyDescent="0.15">
      <c r="B231" s="4">
        <v>223</v>
      </c>
      <c r="C231" s="41"/>
      <c r="D231" s="42"/>
      <c r="E231" s="37" t="str">
        <f t="shared" si="11"/>
        <v/>
      </c>
      <c r="F231" s="38" t="str">
        <f t="shared" si="9"/>
        <v/>
      </c>
      <c r="G231" s="43"/>
      <c r="H231" s="29" t="str">
        <f t="shared" si="10"/>
        <v/>
      </c>
    </row>
    <row r="232" spans="2:8" ht="16.5" customHeight="1" x14ac:dyDescent="0.15">
      <c r="B232" s="4">
        <v>224</v>
      </c>
      <c r="C232" s="41"/>
      <c r="D232" s="42"/>
      <c r="E232" s="37" t="str">
        <f t="shared" si="11"/>
        <v/>
      </c>
      <c r="F232" s="38" t="str">
        <f t="shared" si="9"/>
        <v/>
      </c>
      <c r="G232" s="43"/>
      <c r="H232" s="29" t="str">
        <f t="shared" si="10"/>
        <v/>
      </c>
    </row>
    <row r="233" spans="2:8" ht="16.5" customHeight="1" x14ac:dyDescent="0.15">
      <c r="B233" s="4">
        <v>225</v>
      </c>
      <c r="C233" s="41"/>
      <c r="D233" s="42"/>
      <c r="E233" s="37" t="str">
        <f t="shared" si="11"/>
        <v/>
      </c>
      <c r="F233" s="38" t="str">
        <f t="shared" si="9"/>
        <v/>
      </c>
      <c r="G233" s="43"/>
      <c r="H233" s="29" t="str">
        <f t="shared" si="10"/>
        <v/>
      </c>
    </row>
    <row r="234" spans="2:8" ht="16.5" customHeight="1" x14ac:dyDescent="0.15">
      <c r="B234" s="4">
        <v>226</v>
      </c>
      <c r="C234" s="41"/>
      <c r="D234" s="42"/>
      <c r="E234" s="37" t="str">
        <f t="shared" si="11"/>
        <v/>
      </c>
      <c r="F234" s="38" t="str">
        <f t="shared" si="9"/>
        <v/>
      </c>
      <c r="G234" s="43"/>
      <c r="H234" s="29" t="str">
        <f t="shared" si="10"/>
        <v/>
      </c>
    </row>
    <row r="235" spans="2:8" ht="16.5" customHeight="1" x14ac:dyDescent="0.15">
      <c r="B235" s="4">
        <v>227</v>
      </c>
      <c r="C235" s="41"/>
      <c r="D235" s="42"/>
      <c r="E235" s="37" t="str">
        <f t="shared" si="11"/>
        <v/>
      </c>
      <c r="F235" s="38" t="str">
        <f t="shared" si="9"/>
        <v/>
      </c>
      <c r="G235" s="43"/>
      <c r="H235" s="29" t="str">
        <f t="shared" si="10"/>
        <v/>
      </c>
    </row>
    <row r="236" spans="2:8" ht="16.5" customHeight="1" x14ac:dyDescent="0.15">
      <c r="B236" s="4">
        <v>228</v>
      </c>
      <c r="C236" s="41"/>
      <c r="D236" s="42"/>
      <c r="E236" s="37" t="str">
        <f t="shared" si="11"/>
        <v/>
      </c>
      <c r="F236" s="38" t="str">
        <f t="shared" si="9"/>
        <v/>
      </c>
      <c r="G236" s="43"/>
      <c r="H236" s="29" t="str">
        <f t="shared" si="10"/>
        <v/>
      </c>
    </row>
    <row r="237" spans="2:8" ht="16.5" customHeight="1" x14ac:dyDescent="0.15">
      <c r="B237" s="4">
        <v>229</v>
      </c>
      <c r="C237" s="41"/>
      <c r="D237" s="42"/>
      <c r="E237" s="37" t="str">
        <f t="shared" si="11"/>
        <v/>
      </c>
      <c r="F237" s="38" t="str">
        <f t="shared" si="9"/>
        <v/>
      </c>
      <c r="G237" s="43"/>
      <c r="H237" s="29" t="str">
        <f t="shared" si="10"/>
        <v/>
      </c>
    </row>
    <row r="238" spans="2:8" ht="16.5" customHeight="1" x14ac:dyDescent="0.15">
      <c r="B238" s="4">
        <v>230</v>
      </c>
      <c r="C238" s="41"/>
      <c r="D238" s="42"/>
      <c r="E238" s="37" t="str">
        <f t="shared" si="11"/>
        <v/>
      </c>
      <c r="F238" s="38" t="str">
        <f t="shared" si="9"/>
        <v/>
      </c>
      <c r="G238" s="43"/>
      <c r="H238" s="29" t="str">
        <f t="shared" si="10"/>
        <v/>
      </c>
    </row>
    <row r="239" spans="2:8" ht="16.5" customHeight="1" x14ac:dyDescent="0.15">
      <c r="B239" s="4">
        <v>231</v>
      </c>
      <c r="C239" s="41"/>
      <c r="D239" s="42"/>
      <c r="E239" s="37" t="str">
        <f t="shared" si="11"/>
        <v/>
      </c>
      <c r="F239" s="38" t="str">
        <f t="shared" si="9"/>
        <v/>
      </c>
      <c r="G239" s="43"/>
      <c r="H239" s="29" t="str">
        <f t="shared" si="10"/>
        <v/>
      </c>
    </row>
    <row r="240" spans="2:8" ht="16.5" customHeight="1" x14ac:dyDescent="0.15">
      <c r="B240" s="4">
        <v>232</v>
      </c>
      <c r="C240" s="41"/>
      <c r="D240" s="42"/>
      <c r="E240" s="37" t="str">
        <f t="shared" si="11"/>
        <v/>
      </c>
      <c r="F240" s="38" t="str">
        <f t="shared" si="9"/>
        <v/>
      </c>
      <c r="G240" s="43"/>
      <c r="H240" s="29" t="str">
        <f t="shared" si="10"/>
        <v/>
      </c>
    </row>
    <row r="241" spans="2:8" ht="16.5" customHeight="1" x14ac:dyDescent="0.15">
      <c r="B241" s="4">
        <v>233</v>
      </c>
      <c r="C241" s="41"/>
      <c r="D241" s="42"/>
      <c r="E241" s="37" t="str">
        <f t="shared" si="11"/>
        <v/>
      </c>
      <c r="F241" s="38" t="str">
        <f t="shared" si="9"/>
        <v/>
      </c>
      <c r="G241" s="43"/>
      <c r="H241" s="29" t="str">
        <f t="shared" si="10"/>
        <v/>
      </c>
    </row>
    <row r="242" spans="2:8" ht="16.5" customHeight="1" x14ac:dyDescent="0.15">
      <c r="B242" s="4">
        <v>234</v>
      </c>
      <c r="C242" s="41"/>
      <c r="D242" s="42"/>
      <c r="E242" s="37" t="str">
        <f t="shared" si="11"/>
        <v/>
      </c>
      <c r="F242" s="38" t="str">
        <f t="shared" si="9"/>
        <v/>
      </c>
      <c r="G242" s="43"/>
      <c r="H242" s="29" t="str">
        <f t="shared" si="10"/>
        <v/>
      </c>
    </row>
    <row r="243" spans="2:8" ht="16.5" customHeight="1" x14ac:dyDescent="0.15">
      <c r="B243" s="4">
        <v>235</v>
      </c>
      <c r="C243" s="41"/>
      <c r="D243" s="42"/>
      <c r="E243" s="37" t="str">
        <f t="shared" si="11"/>
        <v/>
      </c>
      <c r="F243" s="38" t="str">
        <f t="shared" si="9"/>
        <v/>
      </c>
      <c r="G243" s="43"/>
      <c r="H243" s="29" t="str">
        <f t="shared" si="10"/>
        <v/>
      </c>
    </row>
    <row r="244" spans="2:8" ht="16.5" customHeight="1" x14ac:dyDescent="0.15">
      <c r="B244" s="4">
        <v>236</v>
      </c>
      <c r="C244" s="41"/>
      <c r="D244" s="42"/>
      <c r="E244" s="37" t="str">
        <f t="shared" si="11"/>
        <v/>
      </c>
      <c r="F244" s="38" t="str">
        <f t="shared" si="9"/>
        <v/>
      </c>
      <c r="G244" s="43"/>
      <c r="H244" s="29" t="str">
        <f t="shared" si="10"/>
        <v/>
      </c>
    </row>
    <row r="245" spans="2:8" ht="16.5" customHeight="1" x14ac:dyDescent="0.15">
      <c r="B245" s="4">
        <v>237</v>
      </c>
      <c r="C245" s="41"/>
      <c r="D245" s="42"/>
      <c r="E245" s="37" t="str">
        <f t="shared" si="11"/>
        <v/>
      </c>
      <c r="F245" s="38" t="str">
        <f t="shared" si="9"/>
        <v/>
      </c>
      <c r="G245" s="43"/>
      <c r="H245" s="29" t="str">
        <f t="shared" si="10"/>
        <v/>
      </c>
    </row>
    <row r="246" spans="2:8" ht="16.5" customHeight="1" x14ac:dyDescent="0.15">
      <c r="B246" s="4">
        <v>238</v>
      </c>
      <c r="C246" s="41"/>
      <c r="D246" s="42"/>
      <c r="E246" s="37" t="str">
        <f t="shared" si="11"/>
        <v/>
      </c>
      <c r="F246" s="38" t="str">
        <f t="shared" si="9"/>
        <v/>
      </c>
      <c r="G246" s="43"/>
      <c r="H246" s="29" t="str">
        <f t="shared" si="10"/>
        <v/>
      </c>
    </row>
    <row r="247" spans="2:8" ht="16.5" customHeight="1" x14ac:dyDescent="0.15">
      <c r="B247" s="4">
        <v>239</v>
      </c>
      <c r="C247" s="41"/>
      <c r="D247" s="42"/>
      <c r="E247" s="37" t="str">
        <f t="shared" si="11"/>
        <v/>
      </c>
      <c r="F247" s="38" t="str">
        <f t="shared" si="9"/>
        <v/>
      </c>
      <c r="G247" s="43"/>
      <c r="H247" s="29" t="str">
        <f t="shared" si="10"/>
        <v/>
      </c>
    </row>
    <row r="248" spans="2:8" ht="16.5" customHeight="1" x14ac:dyDescent="0.15">
      <c r="B248" s="4">
        <v>240</v>
      </c>
      <c r="C248" s="41"/>
      <c r="D248" s="42"/>
      <c r="E248" s="37" t="str">
        <f t="shared" si="11"/>
        <v/>
      </c>
      <c r="F248" s="38" t="str">
        <f t="shared" si="9"/>
        <v/>
      </c>
      <c r="G248" s="43"/>
      <c r="H248" s="29" t="str">
        <f t="shared" si="10"/>
        <v/>
      </c>
    </row>
    <row r="249" spans="2:8" ht="16.5" customHeight="1" x14ac:dyDescent="0.15">
      <c r="B249" s="4">
        <v>241</v>
      </c>
      <c r="C249" s="41"/>
      <c r="D249" s="42"/>
      <c r="E249" s="37" t="str">
        <f t="shared" si="11"/>
        <v/>
      </c>
      <c r="F249" s="38" t="str">
        <f t="shared" si="9"/>
        <v/>
      </c>
      <c r="G249" s="43"/>
      <c r="H249" s="29" t="str">
        <f t="shared" si="10"/>
        <v/>
      </c>
    </row>
    <row r="250" spans="2:8" ht="16.5" customHeight="1" x14ac:dyDescent="0.15">
      <c r="B250" s="4">
        <v>242</v>
      </c>
      <c r="C250" s="41"/>
      <c r="D250" s="42"/>
      <c r="E250" s="37" t="str">
        <f t="shared" si="11"/>
        <v/>
      </c>
      <c r="F250" s="38" t="str">
        <f t="shared" ref="F250:F300" si="12">IF(D250="","",DATEDIF(D250,$D$5,"Y"))</f>
        <v/>
      </c>
      <c r="G250" s="43"/>
      <c r="H250" s="29" t="str">
        <f t="shared" ref="H250:H300" si="13">IF(D250="","",IF(G250="無","１号認定",IF(E250&lt;=2,"３号認定","２号認定")))</f>
        <v/>
      </c>
    </row>
    <row r="251" spans="2:8" ht="16.5" customHeight="1" x14ac:dyDescent="0.15">
      <c r="B251" s="4">
        <v>243</v>
      </c>
      <c r="C251" s="41"/>
      <c r="D251" s="42"/>
      <c r="E251" s="37" t="str">
        <f t="shared" si="11"/>
        <v/>
      </c>
      <c r="F251" s="38" t="str">
        <f t="shared" si="12"/>
        <v/>
      </c>
      <c r="G251" s="43"/>
      <c r="H251" s="29" t="str">
        <f t="shared" si="13"/>
        <v/>
      </c>
    </row>
    <row r="252" spans="2:8" ht="16.5" customHeight="1" x14ac:dyDescent="0.15">
      <c r="B252" s="4">
        <v>244</v>
      </c>
      <c r="C252" s="41"/>
      <c r="D252" s="42"/>
      <c r="E252" s="37" t="str">
        <f t="shared" si="11"/>
        <v/>
      </c>
      <c r="F252" s="38" t="str">
        <f t="shared" si="12"/>
        <v/>
      </c>
      <c r="G252" s="43"/>
      <c r="H252" s="29" t="str">
        <f t="shared" si="13"/>
        <v/>
      </c>
    </row>
    <row r="253" spans="2:8" ht="16.5" customHeight="1" x14ac:dyDescent="0.15">
      <c r="B253" s="4">
        <v>245</v>
      </c>
      <c r="C253" s="41"/>
      <c r="D253" s="42"/>
      <c r="E253" s="37" t="str">
        <f t="shared" si="11"/>
        <v/>
      </c>
      <c r="F253" s="38" t="str">
        <f t="shared" si="12"/>
        <v/>
      </c>
      <c r="G253" s="43"/>
      <c r="H253" s="29" t="str">
        <f t="shared" si="13"/>
        <v/>
      </c>
    </row>
    <row r="254" spans="2:8" ht="16.5" customHeight="1" x14ac:dyDescent="0.15">
      <c r="B254" s="4">
        <v>246</v>
      </c>
      <c r="C254" s="41"/>
      <c r="D254" s="42"/>
      <c r="E254" s="37" t="str">
        <f t="shared" si="11"/>
        <v/>
      </c>
      <c r="F254" s="38" t="str">
        <f t="shared" si="12"/>
        <v/>
      </c>
      <c r="G254" s="43"/>
      <c r="H254" s="29" t="str">
        <f t="shared" si="13"/>
        <v/>
      </c>
    </row>
    <row r="255" spans="2:8" ht="16.5" customHeight="1" x14ac:dyDescent="0.15">
      <c r="B255" s="4">
        <v>247</v>
      </c>
      <c r="C255" s="41"/>
      <c r="D255" s="42"/>
      <c r="E255" s="37" t="str">
        <f t="shared" si="11"/>
        <v/>
      </c>
      <c r="F255" s="38" t="str">
        <f t="shared" si="12"/>
        <v/>
      </c>
      <c r="G255" s="43"/>
      <c r="H255" s="29" t="str">
        <f t="shared" si="13"/>
        <v/>
      </c>
    </row>
    <row r="256" spans="2:8" ht="16.5" customHeight="1" x14ac:dyDescent="0.15">
      <c r="B256" s="4">
        <v>248</v>
      </c>
      <c r="C256" s="41"/>
      <c r="D256" s="42"/>
      <c r="E256" s="37" t="str">
        <f t="shared" si="11"/>
        <v/>
      </c>
      <c r="F256" s="38" t="str">
        <f t="shared" si="12"/>
        <v/>
      </c>
      <c r="G256" s="43"/>
      <c r="H256" s="29" t="str">
        <f t="shared" si="13"/>
        <v/>
      </c>
    </row>
    <row r="257" spans="2:8" ht="16.5" customHeight="1" x14ac:dyDescent="0.15">
      <c r="B257" s="4">
        <v>249</v>
      </c>
      <c r="C257" s="41"/>
      <c r="D257" s="42"/>
      <c r="E257" s="37" t="str">
        <f t="shared" si="11"/>
        <v/>
      </c>
      <c r="F257" s="38" t="str">
        <f t="shared" si="12"/>
        <v/>
      </c>
      <c r="G257" s="43"/>
      <c r="H257" s="29" t="str">
        <f t="shared" si="13"/>
        <v/>
      </c>
    </row>
    <row r="258" spans="2:8" ht="16.5" customHeight="1" x14ac:dyDescent="0.15">
      <c r="B258" s="4">
        <v>250</v>
      </c>
      <c r="C258" s="41"/>
      <c r="D258" s="42"/>
      <c r="E258" s="37" t="str">
        <f t="shared" si="11"/>
        <v/>
      </c>
      <c r="F258" s="38" t="str">
        <f t="shared" si="12"/>
        <v/>
      </c>
      <c r="G258" s="43"/>
      <c r="H258" s="29" t="str">
        <f t="shared" si="13"/>
        <v/>
      </c>
    </row>
    <row r="259" spans="2:8" ht="16.5" customHeight="1" x14ac:dyDescent="0.15">
      <c r="B259" s="4">
        <v>251</v>
      </c>
      <c r="C259" s="41"/>
      <c r="D259" s="42"/>
      <c r="E259" s="37" t="str">
        <f t="shared" si="11"/>
        <v/>
      </c>
      <c r="F259" s="38" t="str">
        <f t="shared" si="12"/>
        <v/>
      </c>
      <c r="G259" s="43"/>
      <c r="H259" s="29" t="str">
        <f t="shared" si="13"/>
        <v/>
      </c>
    </row>
    <row r="260" spans="2:8" ht="16.5" customHeight="1" x14ac:dyDescent="0.15">
      <c r="B260" s="4">
        <v>252</v>
      </c>
      <c r="C260" s="41"/>
      <c r="D260" s="42"/>
      <c r="E260" s="37" t="str">
        <f t="shared" si="11"/>
        <v/>
      </c>
      <c r="F260" s="38" t="str">
        <f t="shared" si="12"/>
        <v/>
      </c>
      <c r="G260" s="43"/>
      <c r="H260" s="29" t="str">
        <f t="shared" si="13"/>
        <v/>
      </c>
    </row>
    <row r="261" spans="2:8" ht="16.5" customHeight="1" x14ac:dyDescent="0.15">
      <c r="B261" s="4">
        <v>253</v>
      </c>
      <c r="C261" s="41"/>
      <c r="D261" s="42"/>
      <c r="E261" s="37" t="str">
        <f t="shared" si="11"/>
        <v/>
      </c>
      <c r="F261" s="38" t="str">
        <f t="shared" si="12"/>
        <v/>
      </c>
      <c r="G261" s="43"/>
      <c r="H261" s="29" t="str">
        <f t="shared" si="13"/>
        <v/>
      </c>
    </row>
    <row r="262" spans="2:8" ht="16.5" customHeight="1" x14ac:dyDescent="0.15">
      <c r="B262" s="4">
        <v>254</v>
      </c>
      <c r="C262" s="41"/>
      <c r="D262" s="42"/>
      <c r="E262" s="37" t="str">
        <f t="shared" ref="E262:E308" si="14">IF(D262="","",IFERROR(DATEDIF(D262,DATE($C$5,4,1),"Y"),0))</f>
        <v/>
      </c>
      <c r="F262" s="38" t="str">
        <f t="shared" si="12"/>
        <v/>
      </c>
      <c r="G262" s="43"/>
      <c r="H262" s="29" t="str">
        <f t="shared" si="13"/>
        <v/>
      </c>
    </row>
    <row r="263" spans="2:8" ht="16.5" customHeight="1" x14ac:dyDescent="0.15">
      <c r="B263" s="4">
        <v>255</v>
      </c>
      <c r="C263" s="41"/>
      <c r="D263" s="42"/>
      <c r="E263" s="37" t="str">
        <f t="shared" si="14"/>
        <v/>
      </c>
      <c r="F263" s="38" t="str">
        <f t="shared" si="12"/>
        <v/>
      </c>
      <c r="G263" s="43"/>
      <c r="H263" s="29" t="str">
        <f t="shared" si="13"/>
        <v/>
      </c>
    </row>
    <row r="264" spans="2:8" ht="16.5" customHeight="1" x14ac:dyDescent="0.15">
      <c r="B264" s="4">
        <v>256</v>
      </c>
      <c r="C264" s="41"/>
      <c r="D264" s="42"/>
      <c r="E264" s="37" t="str">
        <f t="shared" si="14"/>
        <v/>
      </c>
      <c r="F264" s="38" t="str">
        <f t="shared" si="12"/>
        <v/>
      </c>
      <c r="G264" s="43"/>
      <c r="H264" s="29" t="str">
        <f t="shared" si="13"/>
        <v/>
      </c>
    </row>
    <row r="265" spans="2:8" ht="16.5" customHeight="1" x14ac:dyDescent="0.15">
      <c r="B265" s="4">
        <v>257</v>
      </c>
      <c r="C265" s="41"/>
      <c r="D265" s="42"/>
      <c r="E265" s="37" t="str">
        <f t="shared" si="14"/>
        <v/>
      </c>
      <c r="F265" s="38" t="str">
        <f t="shared" si="12"/>
        <v/>
      </c>
      <c r="G265" s="43"/>
      <c r="H265" s="29" t="str">
        <f t="shared" si="13"/>
        <v/>
      </c>
    </row>
    <row r="266" spans="2:8" ht="16.5" customHeight="1" x14ac:dyDescent="0.15">
      <c r="B266" s="4">
        <v>258</v>
      </c>
      <c r="C266" s="41"/>
      <c r="D266" s="42"/>
      <c r="E266" s="37" t="str">
        <f t="shared" si="14"/>
        <v/>
      </c>
      <c r="F266" s="38" t="str">
        <f t="shared" si="12"/>
        <v/>
      </c>
      <c r="G266" s="43"/>
      <c r="H266" s="29" t="str">
        <f t="shared" si="13"/>
        <v/>
      </c>
    </row>
    <row r="267" spans="2:8" ht="16.5" customHeight="1" x14ac:dyDescent="0.15">
      <c r="B267" s="4">
        <v>259</v>
      </c>
      <c r="C267" s="41"/>
      <c r="D267" s="42"/>
      <c r="E267" s="37" t="str">
        <f t="shared" si="14"/>
        <v/>
      </c>
      <c r="F267" s="38" t="str">
        <f t="shared" si="12"/>
        <v/>
      </c>
      <c r="G267" s="43"/>
      <c r="H267" s="29" t="str">
        <f t="shared" si="13"/>
        <v/>
      </c>
    </row>
    <row r="268" spans="2:8" ht="16.5" customHeight="1" x14ac:dyDescent="0.15">
      <c r="B268" s="4">
        <v>260</v>
      </c>
      <c r="C268" s="41"/>
      <c r="D268" s="42"/>
      <c r="E268" s="37" t="str">
        <f t="shared" si="14"/>
        <v/>
      </c>
      <c r="F268" s="38" t="str">
        <f t="shared" si="12"/>
        <v/>
      </c>
      <c r="G268" s="43"/>
      <c r="H268" s="29" t="str">
        <f t="shared" si="13"/>
        <v/>
      </c>
    </row>
    <row r="269" spans="2:8" ht="16.5" customHeight="1" x14ac:dyDescent="0.15">
      <c r="B269" s="4">
        <v>261</v>
      </c>
      <c r="C269" s="41"/>
      <c r="D269" s="42"/>
      <c r="E269" s="37" t="str">
        <f t="shared" si="14"/>
        <v/>
      </c>
      <c r="F269" s="38" t="str">
        <f t="shared" si="12"/>
        <v/>
      </c>
      <c r="G269" s="43"/>
      <c r="H269" s="29" t="str">
        <f t="shared" si="13"/>
        <v/>
      </c>
    </row>
    <row r="270" spans="2:8" ht="16.5" customHeight="1" x14ac:dyDescent="0.15">
      <c r="B270" s="4">
        <v>262</v>
      </c>
      <c r="C270" s="41"/>
      <c r="D270" s="42"/>
      <c r="E270" s="37" t="str">
        <f t="shared" si="14"/>
        <v/>
      </c>
      <c r="F270" s="38" t="str">
        <f t="shared" si="12"/>
        <v/>
      </c>
      <c r="G270" s="43"/>
      <c r="H270" s="29" t="str">
        <f t="shared" si="13"/>
        <v/>
      </c>
    </row>
    <row r="271" spans="2:8" ht="16.5" customHeight="1" x14ac:dyDescent="0.15">
      <c r="B271" s="4">
        <v>263</v>
      </c>
      <c r="C271" s="41"/>
      <c r="D271" s="42"/>
      <c r="E271" s="37" t="str">
        <f t="shared" si="14"/>
        <v/>
      </c>
      <c r="F271" s="38" t="str">
        <f t="shared" si="12"/>
        <v/>
      </c>
      <c r="G271" s="43"/>
      <c r="H271" s="29" t="str">
        <f t="shared" si="13"/>
        <v/>
      </c>
    </row>
    <row r="272" spans="2:8" ht="16.5" customHeight="1" x14ac:dyDescent="0.15">
      <c r="B272" s="4">
        <v>264</v>
      </c>
      <c r="C272" s="41"/>
      <c r="D272" s="42"/>
      <c r="E272" s="37" t="str">
        <f t="shared" si="14"/>
        <v/>
      </c>
      <c r="F272" s="38" t="str">
        <f t="shared" si="12"/>
        <v/>
      </c>
      <c r="G272" s="43"/>
      <c r="H272" s="29" t="str">
        <f t="shared" si="13"/>
        <v/>
      </c>
    </row>
    <row r="273" spans="2:8" ht="16.5" customHeight="1" x14ac:dyDescent="0.15">
      <c r="B273" s="4">
        <v>265</v>
      </c>
      <c r="C273" s="41"/>
      <c r="D273" s="42"/>
      <c r="E273" s="37" t="str">
        <f t="shared" si="14"/>
        <v/>
      </c>
      <c r="F273" s="38" t="str">
        <f t="shared" si="12"/>
        <v/>
      </c>
      <c r="G273" s="43"/>
      <c r="H273" s="29" t="str">
        <f t="shared" si="13"/>
        <v/>
      </c>
    </row>
    <row r="274" spans="2:8" ht="16.5" customHeight="1" x14ac:dyDescent="0.15">
      <c r="B274" s="4">
        <v>266</v>
      </c>
      <c r="C274" s="41"/>
      <c r="D274" s="42"/>
      <c r="E274" s="37" t="str">
        <f t="shared" si="14"/>
        <v/>
      </c>
      <c r="F274" s="38" t="str">
        <f t="shared" si="12"/>
        <v/>
      </c>
      <c r="G274" s="43"/>
      <c r="H274" s="29" t="str">
        <f t="shared" si="13"/>
        <v/>
      </c>
    </row>
    <row r="275" spans="2:8" ht="16.5" customHeight="1" x14ac:dyDescent="0.15">
      <c r="B275" s="4">
        <v>267</v>
      </c>
      <c r="C275" s="41"/>
      <c r="D275" s="42"/>
      <c r="E275" s="37" t="str">
        <f t="shared" si="14"/>
        <v/>
      </c>
      <c r="F275" s="38" t="str">
        <f t="shared" si="12"/>
        <v/>
      </c>
      <c r="G275" s="43"/>
      <c r="H275" s="29" t="str">
        <f t="shared" si="13"/>
        <v/>
      </c>
    </row>
    <row r="276" spans="2:8" ht="16.5" customHeight="1" x14ac:dyDescent="0.15">
      <c r="B276" s="4">
        <v>268</v>
      </c>
      <c r="C276" s="41"/>
      <c r="D276" s="42"/>
      <c r="E276" s="37" t="str">
        <f t="shared" si="14"/>
        <v/>
      </c>
      <c r="F276" s="38" t="str">
        <f t="shared" si="12"/>
        <v/>
      </c>
      <c r="G276" s="43"/>
      <c r="H276" s="29" t="str">
        <f t="shared" si="13"/>
        <v/>
      </c>
    </row>
    <row r="277" spans="2:8" ht="16.5" customHeight="1" x14ac:dyDescent="0.15">
      <c r="B277" s="4">
        <v>269</v>
      </c>
      <c r="C277" s="41"/>
      <c r="D277" s="42"/>
      <c r="E277" s="37" t="str">
        <f t="shared" si="14"/>
        <v/>
      </c>
      <c r="F277" s="38" t="str">
        <f t="shared" si="12"/>
        <v/>
      </c>
      <c r="G277" s="43"/>
      <c r="H277" s="29" t="str">
        <f t="shared" si="13"/>
        <v/>
      </c>
    </row>
    <row r="278" spans="2:8" ht="16.5" customHeight="1" x14ac:dyDescent="0.15">
      <c r="B278" s="4">
        <v>270</v>
      </c>
      <c r="C278" s="41"/>
      <c r="D278" s="42"/>
      <c r="E278" s="37" t="str">
        <f t="shared" si="14"/>
        <v/>
      </c>
      <c r="F278" s="38" t="str">
        <f t="shared" si="12"/>
        <v/>
      </c>
      <c r="G278" s="43"/>
      <c r="H278" s="29" t="str">
        <f t="shared" si="13"/>
        <v/>
      </c>
    </row>
    <row r="279" spans="2:8" ht="16.5" customHeight="1" x14ac:dyDescent="0.15">
      <c r="B279" s="4">
        <v>271</v>
      </c>
      <c r="C279" s="41"/>
      <c r="D279" s="42"/>
      <c r="E279" s="37" t="str">
        <f t="shared" si="14"/>
        <v/>
      </c>
      <c r="F279" s="38" t="str">
        <f t="shared" si="12"/>
        <v/>
      </c>
      <c r="G279" s="43"/>
      <c r="H279" s="29" t="str">
        <f t="shared" si="13"/>
        <v/>
      </c>
    </row>
    <row r="280" spans="2:8" ht="16.5" customHeight="1" x14ac:dyDescent="0.15">
      <c r="B280" s="4">
        <v>272</v>
      </c>
      <c r="C280" s="41"/>
      <c r="D280" s="42"/>
      <c r="E280" s="37" t="str">
        <f t="shared" si="14"/>
        <v/>
      </c>
      <c r="F280" s="38" t="str">
        <f t="shared" si="12"/>
        <v/>
      </c>
      <c r="G280" s="43"/>
      <c r="H280" s="29" t="str">
        <f t="shared" si="13"/>
        <v/>
      </c>
    </row>
    <row r="281" spans="2:8" ht="16.5" customHeight="1" x14ac:dyDescent="0.15">
      <c r="B281" s="4">
        <v>273</v>
      </c>
      <c r="C281" s="41"/>
      <c r="D281" s="42"/>
      <c r="E281" s="37" t="str">
        <f t="shared" si="14"/>
        <v/>
      </c>
      <c r="F281" s="38" t="str">
        <f t="shared" si="12"/>
        <v/>
      </c>
      <c r="G281" s="43"/>
      <c r="H281" s="29" t="str">
        <f t="shared" si="13"/>
        <v/>
      </c>
    </row>
    <row r="282" spans="2:8" ht="16.5" customHeight="1" x14ac:dyDescent="0.15">
      <c r="B282" s="4">
        <v>274</v>
      </c>
      <c r="C282" s="41"/>
      <c r="D282" s="42"/>
      <c r="E282" s="37" t="str">
        <f t="shared" si="14"/>
        <v/>
      </c>
      <c r="F282" s="38" t="str">
        <f t="shared" si="12"/>
        <v/>
      </c>
      <c r="G282" s="43"/>
      <c r="H282" s="29" t="str">
        <f t="shared" si="13"/>
        <v/>
      </c>
    </row>
    <row r="283" spans="2:8" ht="16.5" customHeight="1" x14ac:dyDescent="0.15">
      <c r="B283" s="4">
        <v>275</v>
      </c>
      <c r="C283" s="41"/>
      <c r="D283" s="42"/>
      <c r="E283" s="37" t="str">
        <f t="shared" si="14"/>
        <v/>
      </c>
      <c r="F283" s="38" t="str">
        <f t="shared" si="12"/>
        <v/>
      </c>
      <c r="G283" s="43"/>
      <c r="H283" s="29" t="str">
        <f t="shared" si="13"/>
        <v/>
      </c>
    </row>
    <row r="284" spans="2:8" ht="16.5" customHeight="1" x14ac:dyDescent="0.15">
      <c r="B284" s="4">
        <v>276</v>
      </c>
      <c r="C284" s="41"/>
      <c r="D284" s="42"/>
      <c r="E284" s="37" t="str">
        <f t="shared" si="14"/>
        <v/>
      </c>
      <c r="F284" s="38" t="str">
        <f t="shared" si="12"/>
        <v/>
      </c>
      <c r="G284" s="43"/>
      <c r="H284" s="29" t="str">
        <f t="shared" si="13"/>
        <v/>
      </c>
    </row>
    <row r="285" spans="2:8" ht="16.5" customHeight="1" x14ac:dyDescent="0.15">
      <c r="B285" s="4">
        <v>277</v>
      </c>
      <c r="C285" s="41"/>
      <c r="D285" s="42"/>
      <c r="E285" s="37" t="str">
        <f t="shared" si="14"/>
        <v/>
      </c>
      <c r="F285" s="38" t="str">
        <f t="shared" si="12"/>
        <v/>
      </c>
      <c r="G285" s="43"/>
      <c r="H285" s="29" t="str">
        <f t="shared" si="13"/>
        <v/>
      </c>
    </row>
    <row r="286" spans="2:8" ht="16.5" customHeight="1" x14ac:dyDescent="0.15">
      <c r="B286" s="4">
        <v>278</v>
      </c>
      <c r="C286" s="41"/>
      <c r="D286" s="42"/>
      <c r="E286" s="37" t="str">
        <f t="shared" si="14"/>
        <v/>
      </c>
      <c r="F286" s="38" t="str">
        <f t="shared" si="12"/>
        <v/>
      </c>
      <c r="G286" s="43"/>
      <c r="H286" s="29" t="str">
        <f t="shared" si="13"/>
        <v/>
      </c>
    </row>
    <row r="287" spans="2:8" ht="16.5" customHeight="1" x14ac:dyDescent="0.15">
      <c r="B287" s="4">
        <v>279</v>
      </c>
      <c r="C287" s="41"/>
      <c r="D287" s="42"/>
      <c r="E287" s="37" t="str">
        <f t="shared" si="14"/>
        <v/>
      </c>
      <c r="F287" s="38" t="str">
        <f t="shared" si="12"/>
        <v/>
      </c>
      <c r="G287" s="43"/>
      <c r="H287" s="29" t="str">
        <f t="shared" si="13"/>
        <v/>
      </c>
    </row>
    <row r="288" spans="2:8" ht="16.5" customHeight="1" x14ac:dyDescent="0.15">
      <c r="B288" s="4">
        <v>280</v>
      </c>
      <c r="C288" s="41"/>
      <c r="D288" s="42"/>
      <c r="E288" s="37" t="str">
        <f t="shared" si="14"/>
        <v/>
      </c>
      <c r="F288" s="38" t="str">
        <f t="shared" si="12"/>
        <v/>
      </c>
      <c r="G288" s="43"/>
      <c r="H288" s="29" t="str">
        <f t="shared" si="13"/>
        <v/>
      </c>
    </row>
    <row r="289" spans="2:8" ht="16.5" customHeight="1" x14ac:dyDescent="0.15">
      <c r="B289" s="4">
        <v>281</v>
      </c>
      <c r="C289" s="41"/>
      <c r="D289" s="42"/>
      <c r="E289" s="37" t="str">
        <f t="shared" si="14"/>
        <v/>
      </c>
      <c r="F289" s="38" t="str">
        <f t="shared" si="12"/>
        <v/>
      </c>
      <c r="G289" s="43"/>
      <c r="H289" s="29" t="str">
        <f t="shared" si="13"/>
        <v/>
      </c>
    </row>
    <row r="290" spans="2:8" ht="16.5" customHeight="1" x14ac:dyDescent="0.15">
      <c r="B290" s="4">
        <v>282</v>
      </c>
      <c r="C290" s="41"/>
      <c r="D290" s="42"/>
      <c r="E290" s="37" t="str">
        <f t="shared" si="14"/>
        <v/>
      </c>
      <c r="F290" s="38" t="str">
        <f t="shared" si="12"/>
        <v/>
      </c>
      <c r="G290" s="43"/>
      <c r="H290" s="29" t="str">
        <f t="shared" si="13"/>
        <v/>
      </c>
    </row>
    <row r="291" spans="2:8" ht="16.5" customHeight="1" x14ac:dyDescent="0.15">
      <c r="B291" s="4">
        <v>283</v>
      </c>
      <c r="C291" s="41"/>
      <c r="D291" s="42"/>
      <c r="E291" s="37" t="str">
        <f t="shared" si="14"/>
        <v/>
      </c>
      <c r="F291" s="38" t="str">
        <f t="shared" si="12"/>
        <v/>
      </c>
      <c r="G291" s="43"/>
      <c r="H291" s="29" t="str">
        <f t="shared" si="13"/>
        <v/>
      </c>
    </row>
    <row r="292" spans="2:8" ht="16.5" customHeight="1" x14ac:dyDescent="0.15">
      <c r="B292" s="4">
        <v>284</v>
      </c>
      <c r="C292" s="41"/>
      <c r="D292" s="42"/>
      <c r="E292" s="37" t="str">
        <f t="shared" si="14"/>
        <v/>
      </c>
      <c r="F292" s="38" t="str">
        <f t="shared" si="12"/>
        <v/>
      </c>
      <c r="G292" s="43"/>
      <c r="H292" s="29" t="str">
        <f t="shared" si="13"/>
        <v/>
      </c>
    </row>
    <row r="293" spans="2:8" ht="16.5" customHeight="1" x14ac:dyDescent="0.15">
      <c r="B293" s="4">
        <v>285</v>
      </c>
      <c r="C293" s="41"/>
      <c r="D293" s="42"/>
      <c r="E293" s="37" t="str">
        <f t="shared" si="14"/>
        <v/>
      </c>
      <c r="F293" s="38" t="str">
        <f t="shared" si="12"/>
        <v/>
      </c>
      <c r="G293" s="43"/>
      <c r="H293" s="29" t="str">
        <f t="shared" si="13"/>
        <v/>
      </c>
    </row>
    <row r="294" spans="2:8" ht="16.5" customHeight="1" x14ac:dyDescent="0.15">
      <c r="B294" s="4">
        <v>286</v>
      </c>
      <c r="C294" s="41"/>
      <c r="D294" s="42"/>
      <c r="E294" s="37" t="str">
        <f t="shared" si="14"/>
        <v/>
      </c>
      <c r="F294" s="38" t="str">
        <f t="shared" si="12"/>
        <v/>
      </c>
      <c r="G294" s="43"/>
      <c r="H294" s="29" t="str">
        <f t="shared" si="13"/>
        <v/>
      </c>
    </row>
    <row r="295" spans="2:8" ht="16.5" customHeight="1" x14ac:dyDescent="0.15">
      <c r="B295" s="4">
        <v>287</v>
      </c>
      <c r="C295" s="41"/>
      <c r="D295" s="42"/>
      <c r="E295" s="37" t="str">
        <f t="shared" si="14"/>
        <v/>
      </c>
      <c r="F295" s="38" t="str">
        <f t="shared" si="12"/>
        <v/>
      </c>
      <c r="G295" s="43"/>
      <c r="H295" s="29" t="str">
        <f t="shared" si="13"/>
        <v/>
      </c>
    </row>
    <row r="296" spans="2:8" ht="16.5" customHeight="1" x14ac:dyDescent="0.15">
      <c r="B296" s="4">
        <v>288</v>
      </c>
      <c r="C296" s="41"/>
      <c r="D296" s="42"/>
      <c r="E296" s="37" t="str">
        <f t="shared" si="14"/>
        <v/>
      </c>
      <c r="F296" s="38" t="str">
        <f t="shared" si="12"/>
        <v/>
      </c>
      <c r="G296" s="43"/>
      <c r="H296" s="29" t="str">
        <f t="shared" si="13"/>
        <v/>
      </c>
    </row>
    <row r="297" spans="2:8" ht="16.5" customHeight="1" x14ac:dyDescent="0.15">
      <c r="B297" s="4">
        <v>289</v>
      </c>
      <c r="C297" s="41"/>
      <c r="D297" s="42"/>
      <c r="E297" s="37" t="str">
        <f t="shared" si="14"/>
        <v/>
      </c>
      <c r="F297" s="38" t="str">
        <f t="shared" si="12"/>
        <v/>
      </c>
      <c r="G297" s="43"/>
      <c r="H297" s="29" t="str">
        <f t="shared" si="13"/>
        <v/>
      </c>
    </row>
    <row r="298" spans="2:8" ht="16.5" customHeight="1" x14ac:dyDescent="0.15">
      <c r="B298" s="4">
        <v>290</v>
      </c>
      <c r="C298" s="41"/>
      <c r="D298" s="42"/>
      <c r="E298" s="37" t="str">
        <f t="shared" si="14"/>
        <v/>
      </c>
      <c r="F298" s="38" t="str">
        <f t="shared" si="12"/>
        <v/>
      </c>
      <c r="G298" s="43"/>
      <c r="H298" s="29" t="str">
        <f t="shared" si="13"/>
        <v/>
      </c>
    </row>
    <row r="299" spans="2:8" ht="16.5" customHeight="1" x14ac:dyDescent="0.15">
      <c r="B299" s="4">
        <v>291</v>
      </c>
      <c r="C299" s="41"/>
      <c r="D299" s="42"/>
      <c r="E299" s="37" t="str">
        <f t="shared" si="14"/>
        <v/>
      </c>
      <c r="F299" s="38" t="str">
        <f t="shared" si="12"/>
        <v/>
      </c>
      <c r="G299" s="43"/>
      <c r="H299" s="29" t="str">
        <f t="shared" si="13"/>
        <v/>
      </c>
    </row>
    <row r="300" spans="2:8" ht="16.5" customHeight="1" x14ac:dyDescent="0.15">
      <c r="B300" s="4">
        <v>292</v>
      </c>
      <c r="C300" s="41"/>
      <c r="D300" s="42"/>
      <c r="E300" s="37" t="str">
        <f t="shared" si="14"/>
        <v/>
      </c>
      <c r="F300" s="38" t="str">
        <f t="shared" si="12"/>
        <v/>
      </c>
      <c r="G300" s="43"/>
      <c r="H300" s="29" t="str">
        <f t="shared" si="13"/>
        <v/>
      </c>
    </row>
    <row r="301" spans="2:8" ht="16.5" customHeight="1" x14ac:dyDescent="0.15">
      <c r="B301" s="4">
        <v>293</v>
      </c>
      <c r="C301" s="41"/>
      <c r="D301" s="42"/>
      <c r="E301" s="37" t="str">
        <f t="shared" si="14"/>
        <v/>
      </c>
      <c r="F301" s="38" t="str">
        <f t="shared" ref="F301:F308" si="15">IF(D301="","",DATEDIF(D301,$D$5,"Y"))</f>
        <v/>
      </c>
      <c r="G301" s="43"/>
      <c r="H301" s="29" t="str">
        <f t="shared" ref="H301:H308" si="16">IF(D301="","",IF(G301="無","１号認定",IF(E301&lt;=2,"３号認定","２号認定")))</f>
        <v/>
      </c>
    </row>
    <row r="302" spans="2:8" ht="16.5" customHeight="1" x14ac:dyDescent="0.15">
      <c r="B302" s="4">
        <v>294</v>
      </c>
      <c r="C302" s="41"/>
      <c r="D302" s="42"/>
      <c r="E302" s="37" t="str">
        <f t="shared" si="14"/>
        <v/>
      </c>
      <c r="F302" s="38" t="str">
        <f t="shared" si="15"/>
        <v/>
      </c>
      <c r="G302" s="43"/>
      <c r="H302" s="29" t="str">
        <f t="shared" si="16"/>
        <v/>
      </c>
    </row>
    <row r="303" spans="2:8" ht="16.5" customHeight="1" x14ac:dyDescent="0.15">
      <c r="B303" s="4">
        <v>295</v>
      </c>
      <c r="C303" s="41"/>
      <c r="D303" s="42"/>
      <c r="E303" s="37" t="str">
        <f t="shared" si="14"/>
        <v/>
      </c>
      <c r="F303" s="38" t="str">
        <f t="shared" si="15"/>
        <v/>
      </c>
      <c r="G303" s="43"/>
      <c r="H303" s="29" t="str">
        <f t="shared" si="16"/>
        <v/>
      </c>
    </row>
    <row r="304" spans="2:8" ht="16.5" customHeight="1" x14ac:dyDescent="0.15">
      <c r="B304" s="4">
        <v>296</v>
      </c>
      <c r="C304" s="41"/>
      <c r="D304" s="42"/>
      <c r="E304" s="37" t="str">
        <f t="shared" si="14"/>
        <v/>
      </c>
      <c r="F304" s="38" t="str">
        <f t="shared" si="15"/>
        <v/>
      </c>
      <c r="G304" s="43"/>
      <c r="H304" s="29" t="str">
        <f t="shared" si="16"/>
        <v/>
      </c>
    </row>
    <row r="305" spans="2:8" ht="16.5" customHeight="1" x14ac:dyDescent="0.15">
      <c r="B305" s="4">
        <v>297</v>
      </c>
      <c r="C305" s="41"/>
      <c r="D305" s="42"/>
      <c r="E305" s="37" t="str">
        <f t="shared" si="14"/>
        <v/>
      </c>
      <c r="F305" s="38" t="str">
        <f t="shared" si="15"/>
        <v/>
      </c>
      <c r="G305" s="43"/>
      <c r="H305" s="29" t="str">
        <f t="shared" si="16"/>
        <v/>
      </c>
    </row>
    <row r="306" spans="2:8" ht="16.5" customHeight="1" x14ac:dyDescent="0.15">
      <c r="B306" s="4">
        <v>298</v>
      </c>
      <c r="C306" s="41"/>
      <c r="D306" s="42"/>
      <c r="E306" s="37" t="str">
        <f t="shared" si="14"/>
        <v/>
      </c>
      <c r="F306" s="38" t="str">
        <f t="shared" si="15"/>
        <v/>
      </c>
      <c r="G306" s="43"/>
      <c r="H306" s="29" t="str">
        <f t="shared" si="16"/>
        <v/>
      </c>
    </row>
    <row r="307" spans="2:8" ht="16.5" customHeight="1" x14ac:dyDescent="0.15">
      <c r="B307" s="4">
        <v>299</v>
      </c>
      <c r="C307" s="41"/>
      <c r="D307" s="42"/>
      <c r="E307" s="37" t="str">
        <f t="shared" si="14"/>
        <v/>
      </c>
      <c r="F307" s="38" t="str">
        <f t="shared" si="15"/>
        <v/>
      </c>
      <c r="G307" s="43"/>
      <c r="H307" s="29" t="str">
        <f t="shared" si="16"/>
        <v/>
      </c>
    </row>
    <row r="308" spans="2:8" ht="16.5" customHeight="1" x14ac:dyDescent="0.15">
      <c r="B308" s="4">
        <v>300</v>
      </c>
      <c r="C308" s="41"/>
      <c r="D308" s="42"/>
      <c r="E308" s="37" t="str">
        <f t="shared" si="14"/>
        <v/>
      </c>
      <c r="F308" s="38" t="str">
        <f t="shared" si="15"/>
        <v/>
      </c>
      <c r="G308" s="43"/>
      <c r="H308" s="29" t="str">
        <f t="shared" si="16"/>
        <v/>
      </c>
    </row>
  </sheetData>
  <mergeCells count="10">
    <mergeCell ref="B2:H2"/>
    <mergeCell ref="B4:B5"/>
    <mergeCell ref="G7:H7"/>
    <mergeCell ref="E7:E8"/>
    <mergeCell ref="F7:F8"/>
    <mergeCell ref="D7:D8"/>
    <mergeCell ref="C7:C8"/>
    <mergeCell ref="B7:B8"/>
    <mergeCell ref="G4:H4"/>
    <mergeCell ref="G5:H5"/>
  </mergeCells>
  <phoneticPr fontId="2"/>
  <dataValidations count="1">
    <dataValidation type="list" errorStyle="warning" allowBlank="1" showInputMessage="1" showErrorMessage="1" error="０～２歳児なので保育認定必要です" sqref="G9:G308" xr:uid="{D38ADA33-1BA8-453E-A7DB-529F24B0C556}">
      <formula1>"有,無"</formula1>
    </dataValidation>
  </dataValidations>
  <pageMargins left="0.70866141732283472" right="0.70866141732283472" top="0.74803149606299213" bottom="0.74803149606299213" header="0.31496062992125984" footer="0.31496062992125984"/>
  <pageSetup paperSize="9" scale="77" fitToHeight="0" orientation="portrait" r:id="rId1"/>
  <rowBreaks count="5" manualBreakCount="5">
    <brk id="58" max="16383" man="1"/>
    <brk id="108" max="16383" man="1"/>
    <brk id="158" max="16383" man="1"/>
    <brk id="208" max="16383" man="1"/>
    <brk id="25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9E27-0881-436D-816E-BA3535B8AEE6}">
  <sheetPr>
    <pageSetUpPr fitToPage="1"/>
  </sheetPr>
  <dimension ref="A1:BA152"/>
  <sheetViews>
    <sheetView showGridLines="0" view="pageBreakPreview" zoomScale="80" zoomScaleNormal="100" zoomScaleSheetLayoutView="80" workbookViewId="0">
      <selection activeCell="K4" sqref="K4:T4"/>
    </sheetView>
  </sheetViews>
  <sheetFormatPr defaultColWidth="4.375" defaultRowHeight="19.5" customHeight="1" x14ac:dyDescent="0.15"/>
  <cols>
    <col min="1" max="39" width="4.375" style="1" customWidth="1"/>
    <col min="40" max="40" width="2.625" style="1" customWidth="1"/>
    <col min="41" max="41" width="4.375" style="1" customWidth="1"/>
    <col min="42" max="42" width="2.625" style="1" customWidth="1"/>
    <col min="43" max="43" width="4.375" style="1" customWidth="1"/>
    <col min="44" max="44" width="2.625" style="1" customWidth="1"/>
    <col min="45" max="16384" width="4.375" style="1"/>
  </cols>
  <sheetData>
    <row r="1" spans="1:46" ht="19.5" customHeight="1" x14ac:dyDescent="0.15">
      <c r="A1" s="1" t="s">
        <v>298</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row>
    <row r="2" spans="1:46" s="68" customFormat="1" ht="19.5" customHeight="1" x14ac:dyDescent="0.15">
      <c r="A2" s="283" t="s">
        <v>294</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row>
    <row r="3" spans="1:46" ht="19.5" customHeight="1"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6" ht="19.5" customHeight="1" x14ac:dyDescent="0.15">
      <c r="B4" s="191" t="s">
        <v>9</v>
      </c>
      <c r="C4" s="191"/>
      <c r="D4" s="191"/>
      <c r="E4" s="191"/>
      <c r="F4" s="191"/>
      <c r="G4" s="191"/>
      <c r="H4" s="191"/>
      <c r="I4" s="191"/>
      <c r="J4" s="191"/>
      <c r="K4" s="284"/>
      <c r="L4" s="284"/>
      <c r="M4" s="284"/>
      <c r="N4" s="284"/>
      <c r="O4" s="284"/>
      <c r="P4" s="284"/>
      <c r="Q4" s="284"/>
      <c r="R4" s="284"/>
      <c r="S4" s="284"/>
      <c r="T4" s="284"/>
      <c r="W4" s="198" t="s">
        <v>210</v>
      </c>
      <c r="X4" s="198"/>
      <c r="Y4" s="198"/>
      <c r="Z4" s="198"/>
      <c r="AA4" s="198"/>
      <c r="AB4" s="284"/>
      <c r="AC4" s="284"/>
      <c r="AD4" s="284"/>
      <c r="AE4" s="284"/>
      <c r="AF4" s="284"/>
      <c r="AG4" s="284"/>
      <c r="AH4" s="284"/>
    </row>
    <row r="6" spans="1:46" ht="19.5" customHeight="1" x14ac:dyDescent="0.15">
      <c r="B6" s="36">
        <v>1</v>
      </c>
      <c r="C6" s="1" t="s">
        <v>130</v>
      </c>
      <c r="F6" s="36"/>
    </row>
    <row r="7" spans="1:46" ht="19.5" customHeight="1" x14ac:dyDescent="0.15">
      <c r="B7" s="32" t="s">
        <v>112</v>
      </c>
      <c r="E7" s="36"/>
      <c r="Y7" s="1" t="s">
        <v>131</v>
      </c>
    </row>
    <row r="8" spans="1:46" ht="17.25" customHeight="1" x14ac:dyDescent="0.15">
      <c r="B8" s="130" t="s">
        <v>13</v>
      </c>
      <c r="C8" s="130"/>
      <c r="D8" s="130"/>
      <c r="E8" s="130"/>
      <c r="F8" s="130"/>
      <c r="G8" s="130"/>
      <c r="H8" s="130" t="s">
        <v>15</v>
      </c>
      <c r="I8" s="130"/>
      <c r="J8" s="130"/>
      <c r="K8" s="130"/>
      <c r="L8" s="130" t="s">
        <v>16</v>
      </c>
      <c r="M8" s="130"/>
      <c r="N8" s="130"/>
      <c r="O8" s="130"/>
      <c r="P8" s="130" t="s">
        <v>8</v>
      </c>
      <c r="Q8" s="260"/>
      <c r="R8" s="261"/>
      <c r="S8" s="261"/>
      <c r="T8" s="95"/>
      <c r="U8" s="95"/>
      <c r="V8" s="95"/>
      <c r="W8" s="33"/>
      <c r="Y8" s="313" t="s">
        <v>132</v>
      </c>
      <c r="Z8" s="130"/>
      <c r="AA8" s="130"/>
      <c r="AB8" s="130"/>
    </row>
    <row r="9" spans="1:46" ht="17.25" customHeight="1" x14ac:dyDescent="0.15">
      <c r="B9" s="129" t="s">
        <v>10</v>
      </c>
      <c r="C9" s="129"/>
      <c r="D9" s="318" t="s">
        <v>11</v>
      </c>
      <c r="E9" s="319"/>
      <c r="F9" s="129" t="s">
        <v>12</v>
      </c>
      <c r="G9" s="129"/>
      <c r="H9" s="129" t="s">
        <v>14</v>
      </c>
      <c r="I9" s="129"/>
      <c r="J9" s="320" t="s">
        <v>7</v>
      </c>
      <c r="K9" s="321"/>
      <c r="L9" s="129" t="s">
        <v>14</v>
      </c>
      <c r="M9" s="129"/>
      <c r="N9" s="320" t="s">
        <v>7</v>
      </c>
      <c r="O9" s="321"/>
      <c r="P9" s="130"/>
      <c r="Q9" s="130"/>
      <c r="R9" s="260" t="s">
        <v>115</v>
      </c>
      <c r="S9" s="262"/>
      <c r="T9" s="260" t="s">
        <v>116</v>
      </c>
      <c r="U9" s="262"/>
      <c r="V9" s="260" t="s">
        <v>114</v>
      </c>
      <c r="W9" s="262"/>
      <c r="Y9" s="130"/>
      <c r="Z9" s="130"/>
      <c r="AA9" s="130"/>
      <c r="AB9" s="130"/>
    </row>
    <row r="10" spans="1:46" s="25" customFormat="1" ht="35.25" customHeight="1" x14ac:dyDescent="0.15">
      <c r="B10" s="322"/>
      <c r="C10" s="322"/>
      <c r="D10" s="323"/>
      <c r="E10" s="324"/>
      <c r="F10" s="322"/>
      <c r="G10" s="322"/>
      <c r="H10" s="322"/>
      <c r="I10" s="322"/>
      <c r="J10" s="322"/>
      <c r="K10" s="322"/>
      <c r="L10" s="322"/>
      <c r="M10" s="322"/>
      <c r="N10" s="322"/>
      <c r="O10" s="322"/>
      <c r="P10" s="256">
        <f>SUM(B10:O10)</f>
        <v>0</v>
      </c>
      <c r="Q10" s="256"/>
      <c r="R10" s="256">
        <f>H10+J10</f>
        <v>0</v>
      </c>
      <c r="S10" s="256"/>
      <c r="T10" s="256">
        <f>L10+N10</f>
        <v>0</v>
      </c>
      <c r="U10" s="256"/>
      <c r="V10" s="256">
        <f>B10+D10+F10</f>
        <v>0</v>
      </c>
      <c r="W10" s="256"/>
      <c r="Y10" s="333"/>
      <c r="Z10" s="333"/>
      <c r="AA10" s="333"/>
      <c r="AB10" s="333"/>
    </row>
    <row r="11" spans="1:46" ht="13.5" customHeight="1" x14ac:dyDescent="0.15">
      <c r="B11" s="5"/>
      <c r="C11" s="5"/>
      <c r="D11" s="5"/>
      <c r="E11" s="5"/>
      <c r="F11" s="5"/>
      <c r="G11" s="5"/>
      <c r="H11" s="5"/>
      <c r="I11" s="5"/>
      <c r="J11" s="5"/>
      <c r="K11" s="5"/>
      <c r="L11" s="5"/>
      <c r="M11" s="5"/>
      <c r="N11" s="5"/>
      <c r="O11" s="5"/>
      <c r="P11" s="5"/>
      <c r="Q11" s="5"/>
    </row>
    <row r="12" spans="1:46" ht="19.5" customHeight="1" x14ac:dyDescent="0.15">
      <c r="B12" s="32" t="s">
        <v>110</v>
      </c>
      <c r="E12" s="36"/>
      <c r="S12" s="32" t="s">
        <v>109</v>
      </c>
      <c r="U12" s="334" t="str">
        <f>IF(様式１_園児名簿!D5="","",様式１_園児名簿!D5)</f>
        <v/>
      </c>
      <c r="V12" s="334"/>
      <c r="W12" s="334"/>
      <c r="X12" s="334"/>
      <c r="Y12" s="334"/>
      <c r="Z12" s="40" t="s">
        <v>111</v>
      </c>
      <c r="AA12" s="39"/>
      <c r="AB12" s="39"/>
      <c r="AC12" s="39"/>
      <c r="AD12" s="32"/>
      <c r="AE12" s="39"/>
    </row>
    <row r="13" spans="1:46" ht="17.25" customHeight="1" x14ac:dyDescent="0.15">
      <c r="B13" s="130" t="s">
        <v>13</v>
      </c>
      <c r="C13" s="130"/>
      <c r="D13" s="130"/>
      <c r="E13" s="130"/>
      <c r="F13" s="130"/>
      <c r="G13" s="130"/>
      <c r="H13" s="130" t="s">
        <v>15</v>
      </c>
      <c r="I13" s="130"/>
      <c r="J13" s="130"/>
      <c r="K13" s="130"/>
      <c r="L13" s="130" t="s">
        <v>16</v>
      </c>
      <c r="M13" s="130"/>
      <c r="N13" s="130"/>
      <c r="O13" s="130"/>
      <c r="P13" s="126" t="s">
        <v>8</v>
      </c>
      <c r="Q13" s="212"/>
      <c r="S13" s="325" t="s">
        <v>102</v>
      </c>
      <c r="T13" s="326"/>
      <c r="U13" s="325" t="s">
        <v>108</v>
      </c>
      <c r="V13" s="326"/>
      <c r="W13" s="325" t="s">
        <v>103</v>
      </c>
      <c r="X13" s="326"/>
      <c r="Y13" s="325" t="s">
        <v>104</v>
      </c>
      <c r="Z13" s="326"/>
      <c r="AA13" s="325" t="s">
        <v>105</v>
      </c>
      <c r="AB13" s="326"/>
      <c r="AC13" s="325" t="s">
        <v>106</v>
      </c>
      <c r="AD13" s="326"/>
      <c r="AE13" s="325" t="s">
        <v>107</v>
      </c>
      <c r="AF13" s="326"/>
      <c r="AG13" s="126" t="s">
        <v>8</v>
      </c>
      <c r="AH13" s="212"/>
    </row>
    <row r="14" spans="1:46" ht="15.75" customHeight="1" x14ac:dyDescent="0.15">
      <c r="B14" s="338" t="s">
        <v>10</v>
      </c>
      <c r="C14" s="339"/>
      <c r="D14" s="338" t="s">
        <v>11</v>
      </c>
      <c r="E14" s="339"/>
      <c r="F14" s="338" t="s">
        <v>12</v>
      </c>
      <c r="G14" s="339"/>
      <c r="H14" s="342" t="s">
        <v>14</v>
      </c>
      <c r="I14" s="342"/>
      <c r="J14" s="314" t="s">
        <v>7</v>
      </c>
      <c r="K14" s="315"/>
      <c r="L14" s="338" t="s">
        <v>14</v>
      </c>
      <c r="M14" s="339"/>
      <c r="N14" s="314" t="s">
        <v>7</v>
      </c>
      <c r="O14" s="315"/>
      <c r="P14" s="331"/>
      <c r="Q14" s="332"/>
      <c r="S14" s="327"/>
      <c r="T14" s="328"/>
      <c r="U14" s="327"/>
      <c r="V14" s="328"/>
      <c r="W14" s="327"/>
      <c r="X14" s="328"/>
      <c r="Y14" s="327"/>
      <c r="Z14" s="328"/>
      <c r="AA14" s="327"/>
      <c r="AB14" s="328"/>
      <c r="AC14" s="327"/>
      <c r="AD14" s="328"/>
      <c r="AE14" s="327"/>
      <c r="AF14" s="328"/>
      <c r="AG14" s="331"/>
      <c r="AH14" s="332"/>
    </row>
    <row r="15" spans="1:46" ht="15.75" customHeight="1" x14ac:dyDescent="0.15">
      <c r="B15" s="340"/>
      <c r="C15" s="341"/>
      <c r="D15" s="340"/>
      <c r="E15" s="341"/>
      <c r="F15" s="340"/>
      <c r="G15" s="341"/>
      <c r="H15" s="337" t="s">
        <v>119</v>
      </c>
      <c r="I15" s="337"/>
      <c r="J15" s="316"/>
      <c r="K15" s="317"/>
      <c r="L15" s="340"/>
      <c r="M15" s="341"/>
      <c r="N15" s="316"/>
      <c r="O15" s="317"/>
      <c r="P15" s="127"/>
      <c r="Q15" s="213"/>
      <c r="S15" s="329"/>
      <c r="T15" s="330"/>
      <c r="U15" s="329"/>
      <c r="V15" s="330"/>
      <c r="W15" s="329"/>
      <c r="X15" s="330"/>
      <c r="Y15" s="329"/>
      <c r="Z15" s="330"/>
      <c r="AA15" s="329"/>
      <c r="AB15" s="330"/>
      <c r="AC15" s="329"/>
      <c r="AD15" s="330"/>
      <c r="AE15" s="329"/>
      <c r="AF15" s="330"/>
      <c r="AG15" s="127"/>
      <c r="AH15" s="213"/>
    </row>
    <row r="16" spans="1:46" s="25" customFormat="1" ht="35.25" customHeight="1" x14ac:dyDescent="0.15">
      <c r="B16" s="335">
        <f>COUNTIFS(様式１_園児名簿!$E$9:$E$308,"０")</f>
        <v>0</v>
      </c>
      <c r="C16" s="336"/>
      <c r="D16" s="335">
        <f>COUNTIFS(様式１_園児名簿!$E$9:$E$308,"1")</f>
        <v>0</v>
      </c>
      <c r="E16" s="336"/>
      <c r="F16" s="256">
        <f>COUNTIFS(様式１_園児名簿!E9:E308,2,様式１_園児名簿!H9:H308,"３号認定")</f>
        <v>0</v>
      </c>
      <c r="G16" s="256"/>
      <c r="H16" s="256">
        <f>COUNTIFS(様式１_園児名簿!$E$9:$E$308,"3",様式１_園児名簿!$H$9:$H$308,"１号認定")+COUNTIFS(様式１_園児名簿!$E$9:$E$308,"2",様式１_園児名簿!$H$9:$H$308,"１号認定")</f>
        <v>0</v>
      </c>
      <c r="I16" s="256"/>
      <c r="J16" s="256">
        <f>COUNTIFS(様式１_園児名簿!$E$9:$E$308,"4",様式１_園児名簿!$H$9:$H$308,"１号認定")+COUNTIFS(様式１_園児名簿!$E$9:$E$308,"5",様式１_園児名簿!$H$9:$H$308,"１号認定")</f>
        <v>0</v>
      </c>
      <c r="K16" s="256"/>
      <c r="L16" s="256">
        <f>COUNTIFS(様式１_園児名簿!$E$9:$E$308,"3",様式１_園児名簿!$H$9:$H$308,"２号認定")+COUNTIFS(様式１_園児名簿!$E$9:$E$308,"2",様式１_園児名簿!$H$9:$H$308,"２号認定")</f>
        <v>0</v>
      </c>
      <c r="M16" s="256"/>
      <c r="N16" s="256">
        <f>COUNTIFS(様式１_園児名簿!$E$9:$E$308,"4",様式１_園児名簿!$H$9:$H$308,"２号認定")+COUNTIFS(様式１_園児名簿!$E$9:$E$308,"5",様式１_園児名簿!$H$9:$H$308,"２号認定")</f>
        <v>0</v>
      </c>
      <c r="O16" s="256"/>
      <c r="P16" s="256">
        <f>SUM(B16:O16)</f>
        <v>0</v>
      </c>
      <c r="Q16" s="256"/>
      <c r="S16" s="256">
        <f>COUNTIFS(様式１_園児名簿!$F$9:$F$308,0)</f>
        <v>0</v>
      </c>
      <c r="T16" s="256"/>
      <c r="U16" s="256">
        <f>COUNTIFS(様式１_園児名簿!$F$9:$F$308,1)</f>
        <v>0</v>
      </c>
      <c r="V16" s="256"/>
      <c r="W16" s="256">
        <f>COUNTIFS(様式１_園児名簿!$F$9:$F$308,2)</f>
        <v>0</v>
      </c>
      <c r="X16" s="256"/>
      <c r="Y16" s="256">
        <f>COUNTIFS(様式１_園児名簿!$F$9:$F$308,3)</f>
        <v>0</v>
      </c>
      <c r="Z16" s="256"/>
      <c r="AA16" s="256">
        <f>COUNTIFS(様式１_園児名簿!$F$9:$F$308,4)</f>
        <v>0</v>
      </c>
      <c r="AB16" s="256"/>
      <c r="AC16" s="256">
        <f>COUNTIFS(様式１_園児名簿!$F$9:$F$308,5)</f>
        <v>0</v>
      </c>
      <c r="AD16" s="256"/>
      <c r="AE16" s="256">
        <f>COUNTIFS(様式１_園児名簿!$F$9:$F$308,6)</f>
        <v>0</v>
      </c>
      <c r="AF16" s="256"/>
      <c r="AG16" s="256">
        <f>SUM(S16:AF16)</f>
        <v>0</v>
      </c>
      <c r="AH16" s="256"/>
    </row>
    <row r="17" spans="2:45" ht="18.75" customHeight="1" x14ac:dyDescent="0.15">
      <c r="B17" s="34" t="s">
        <v>146</v>
      </c>
      <c r="C17" s="5"/>
      <c r="D17" s="5"/>
      <c r="E17" s="5"/>
      <c r="F17" s="5"/>
      <c r="G17" s="5"/>
      <c r="H17" s="5"/>
      <c r="I17" s="5"/>
      <c r="J17" s="5"/>
      <c r="K17" s="5"/>
      <c r="L17" s="343">
        <f>COUNTIFS(様式１_園児名簿!$E$9:$E$308,"2",様式１_園児名簿!$H$9:$H$308,"１号認定")</f>
        <v>0</v>
      </c>
      <c r="M17" s="343"/>
      <c r="N17" s="5"/>
      <c r="O17" s="5"/>
      <c r="P17" s="5"/>
      <c r="Q17" s="5"/>
      <c r="S17" s="5"/>
      <c r="T17" s="5"/>
      <c r="U17" s="5"/>
      <c r="V17" s="5"/>
      <c r="W17" s="5"/>
      <c r="X17" s="5"/>
      <c r="Y17" s="5"/>
      <c r="Z17" s="5"/>
      <c r="AA17" s="5"/>
      <c r="AB17" s="5"/>
      <c r="AC17" s="5"/>
      <c r="AD17" s="5"/>
      <c r="AE17" s="5"/>
      <c r="AF17" s="5"/>
      <c r="AG17" s="5"/>
      <c r="AH17" s="5"/>
    </row>
    <row r="18" spans="2:45" ht="6" customHeight="1" x14ac:dyDescent="0.15"/>
    <row r="19" spans="2:45" ht="19.5" customHeight="1" x14ac:dyDescent="0.15">
      <c r="B19" s="25" t="s">
        <v>121</v>
      </c>
      <c r="C19" s="25"/>
      <c r="D19" s="25"/>
      <c r="E19" s="25"/>
      <c r="F19" s="25"/>
    </row>
    <row r="20" spans="2:45" ht="10.5" customHeight="1" x14ac:dyDescent="0.15">
      <c r="B20" s="25"/>
      <c r="C20" s="25"/>
      <c r="D20" s="25"/>
      <c r="E20" s="25"/>
      <c r="F20" s="25"/>
    </row>
    <row r="21" spans="2:45" ht="19.5" customHeight="1" x14ac:dyDescent="0.15">
      <c r="B21" s="1" t="s">
        <v>252</v>
      </c>
      <c r="C21" s="25"/>
      <c r="D21" s="25"/>
      <c r="E21" s="25"/>
      <c r="F21" s="25"/>
    </row>
    <row r="22" spans="2:45" ht="19.5" customHeight="1" x14ac:dyDescent="0.15">
      <c r="B22" s="256" t="s">
        <v>75</v>
      </c>
      <c r="C22" s="256"/>
      <c r="D22" s="256"/>
      <c r="E22" s="256"/>
      <c r="F22" s="256"/>
      <c r="G22" s="256" t="s">
        <v>76</v>
      </c>
      <c r="H22" s="256"/>
      <c r="I22" s="130" t="s">
        <v>253</v>
      </c>
      <c r="J22" s="130"/>
      <c r="K22" s="130"/>
      <c r="L22" s="130"/>
      <c r="M22" s="130"/>
      <c r="N22" s="130"/>
      <c r="O22" s="130"/>
      <c r="P22" s="130"/>
      <c r="Q22" s="128" t="s">
        <v>255</v>
      </c>
      <c r="R22" s="128"/>
      <c r="S22" s="128"/>
      <c r="T22" s="128" t="s">
        <v>256</v>
      </c>
      <c r="U22" s="128"/>
      <c r="V22" s="128"/>
    </row>
    <row r="23" spans="2:45" ht="24.75" customHeight="1" x14ac:dyDescent="0.15">
      <c r="B23" s="256"/>
      <c r="C23" s="256"/>
      <c r="D23" s="256"/>
      <c r="E23" s="256"/>
      <c r="F23" s="256"/>
      <c r="G23" s="256"/>
      <c r="H23" s="256"/>
      <c r="I23" s="173" t="s">
        <v>254</v>
      </c>
      <c r="J23" s="174"/>
      <c r="K23" s="174"/>
      <c r="L23" s="175"/>
      <c r="M23" s="250" t="s">
        <v>77</v>
      </c>
      <c r="N23" s="251"/>
      <c r="O23" s="251"/>
      <c r="P23" s="252"/>
      <c r="Q23" s="128"/>
      <c r="R23" s="128"/>
      <c r="S23" s="128"/>
      <c r="T23" s="128"/>
      <c r="U23" s="128"/>
      <c r="V23" s="128"/>
    </row>
    <row r="24" spans="2:45" ht="27" customHeight="1" x14ac:dyDescent="0.15">
      <c r="B24" s="257"/>
      <c r="C24" s="258"/>
      <c r="D24" s="258"/>
      <c r="E24" s="258"/>
      <c r="F24" s="259"/>
      <c r="G24" s="257"/>
      <c r="H24" s="259"/>
      <c r="I24" s="253"/>
      <c r="J24" s="254"/>
      <c r="K24" s="254"/>
      <c r="L24" s="255"/>
      <c r="M24" s="253"/>
      <c r="N24" s="254"/>
      <c r="O24" s="254"/>
      <c r="P24" s="255"/>
      <c r="Q24" s="268"/>
      <c r="R24" s="268"/>
      <c r="S24" s="268"/>
      <c r="T24" s="268"/>
      <c r="U24" s="268"/>
      <c r="V24" s="268"/>
    </row>
    <row r="25" spans="2:45" ht="10.5" customHeight="1" x14ac:dyDescent="0.15"/>
    <row r="26" spans="2:45" ht="19.5" customHeight="1" x14ac:dyDescent="0.15">
      <c r="B26" s="1" t="s">
        <v>144</v>
      </c>
      <c r="C26" s="25"/>
      <c r="D26" s="25"/>
      <c r="E26" s="25"/>
      <c r="F26" s="25"/>
    </row>
    <row r="27" spans="2:45" ht="19.5" customHeight="1" x14ac:dyDescent="0.15">
      <c r="B27" s="256" t="s">
        <v>75</v>
      </c>
      <c r="C27" s="256"/>
      <c r="D27" s="256"/>
      <c r="E27" s="256"/>
      <c r="F27" s="256"/>
      <c r="G27" s="256" t="s">
        <v>76</v>
      </c>
      <c r="H27" s="256"/>
      <c r="I27" s="130" t="s">
        <v>253</v>
      </c>
      <c r="J27" s="130"/>
      <c r="K27" s="130"/>
      <c r="L27" s="130"/>
      <c r="M27" s="130"/>
      <c r="N27" s="130"/>
      <c r="O27" s="130"/>
      <c r="P27" s="130"/>
    </row>
    <row r="28" spans="2:45" ht="24.75" customHeight="1" x14ac:dyDescent="0.15">
      <c r="B28" s="256"/>
      <c r="C28" s="256"/>
      <c r="D28" s="256"/>
      <c r="E28" s="256"/>
      <c r="F28" s="256"/>
      <c r="G28" s="256"/>
      <c r="H28" s="256"/>
      <c r="I28" s="173" t="s">
        <v>254</v>
      </c>
      <c r="J28" s="174"/>
      <c r="K28" s="174"/>
      <c r="L28" s="175"/>
      <c r="M28" s="250" t="s">
        <v>77</v>
      </c>
      <c r="N28" s="251"/>
      <c r="O28" s="251"/>
      <c r="P28" s="252"/>
    </row>
    <row r="29" spans="2:45" ht="27" customHeight="1" x14ac:dyDescent="0.15">
      <c r="B29" s="257"/>
      <c r="C29" s="258"/>
      <c r="D29" s="258"/>
      <c r="E29" s="258"/>
      <c r="F29" s="259"/>
      <c r="G29" s="257"/>
      <c r="H29" s="259"/>
      <c r="I29" s="253"/>
      <c r="J29" s="254"/>
      <c r="K29" s="254"/>
      <c r="L29" s="255"/>
      <c r="M29" s="253"/>
      <c r="N29" s="254"/>
      <c r="O29" s="254"/>
      <c r="P29" s="255"/>
    </row>
    <row r="30" spans="2:45" ht="16.5" customHeight="1" x14ac:dyDescent="0.15">
      <c r="B30" s="5"/>
      <c r="C30" s="5"/>
      <c r="D30" s="5"/>
      <c r="E30" s="5"/>
      <c r="F30" s="5"/>
      <c r="G30" s="5"/>
      <c r="H30" s="5"/>
      <c r="I30" s="48"/>
      <c r="J30" s="48"/>
      <c r="K30" s="48"/>
      <c r="L30" s="48"/>
      <c r="M30" s="48"/>
      <c r="N30" s="48"/>
      <c r="O30" s="48"/>
      <c r="P30" s="48"/>
      <c r="Q30" s="32"/>
      <c r="R30" s="32"/>
      <c r="S30" s="32"/>
      <c r="T30" s="32"/>
      <c r="U30" s="32"/>
      <c r="V30" s="32"/>
      <c r="W30" s="32"/>
      <c r="X30" s="32"/>
      <c r="Y30" s="49"/>
      <c r="Z30" s="49"/>
      <c r="AA30" s="49"/>
      <c r="AB30" s="49"/>
      <c r="AC30" s="49"/>
      <c r="AD30" s="49"/>
      <c r="AE30" s="49"/>
      <c r="AF30" s="49"/>
      <c r="AG30" s="49"/>
      <c r="AH30" s="49"/>
    </row>
    <row r="31" spans="2:45" ht="19.5" customHeight="1" x14ac:dyDescent="0.15">
      <c r="B31" s="25" t="s">
        <v>117</v>
      </c>
      <c r="C31" s="25"/>
      <c r="D31" s="25"/>
      <c r="E31" s="25"/>
      <c r="F31" s="25"/>
    </row>
    <row r="32" spans="2:45" ht="19.5" customHeight="1" x14ac:dyDescent="0.15">
      <c r="B32" s="344" t="s">
        <v>167</v>
      </c>
      <c r="C32" s="187" t="s">
        <v>78</v>
      </c>
      <c r="D32" s="188"/>
      <c r="E32" s="188"/>
      <c r="F32" s="188"/>
      <c r="G32" s="188"/>
      <c r="H32" s="188"/>
      <c r="I32" s="189"/>
      <c r="J32" s="260" t="s">
        <v>195</v>
      </c>
      <c r="K32" s="261"/>
      <c r="L32" s="261"/>
      <c r="M32" s="261"/>
      <c r="N32" s="261"/>
      <c r="O32" s="261"/>
      <c r="P32" s="261"/>
      <c r="Q32" s="261"/>
      <c r="R32" s="261"/>
      <c r="S32" s="261"/>
      <c r="T32" s="261"/>
      <c r="U32" s="261"/>
      <c r="V32" s="261"/>
      <c r="W32" s="261"/>
      <c r="X32" s="261"/>
      <c r="Y32" s="261"/>
      <c r="Z32" s="261"/>
      <c r="AA32" s="261"/>
      <c r="AB32" s="261"/>
      <c r="AC32" s="261"/>
      <c r="AD32" s="261"/>
      <c r="AE32" s="261"/>
      <c r="AF32" s="126" t="s">
        <v>122</v>
      </c>
      <c r="AG32" s="197"/>
      <c r="AH32" s="197"/>
      <c r="AI32" s="197"/>
      <c r="AJ32" s="197"/>
      <c r="AK32" s="197"/>
      <c r="AL32" s="197"/>
      <c r="AM32" s="197"/>
      <c r="AN32" s="197"/>
      <c r="AO32" s="197"/>
      <c r="AP32" s="197"/>
      <c r="AQ32" s="197"/>
      <c r="AR32" s="197"/>
      <c r="AS32" s="197"/>
    </row>
    <row r="33" spans="2:45" ht="19.5" customHeight="1" x14ac:dyDescent="0.15">
      <c r="B33" s="345"/>
      <c r="C33" s="347"/>
      <c r="D33" s="348"/>
      <c r="E33" s="348"/>
      <c r="F33" s="348"/>
      <c r="G33" s="348"/>
      <c r="H33" s="348"/>
      <c r="I33" s="349"/>
      <c r="J33" s="130" t="s">
        <v>204</v>
      </c>
      <c r="K33" s="130"/>
      <c r="L33" s="130"/>
      <c r="M33" s="130"/>
      <c r="N33" s="130"/>
      <c r="O33" s="130"/>
      <c r="P33" s="130"/>
      <c r="Q33" s="130"/>
      <c r="R33" s="130"/>
      <c r="S33" s="130"/>
      <c r="T33" s="130"/>
      <c r="U33" s="260"/>
      <c r="V33" s="353" t="s">
        <v>134</v>
      </c>
      <c r="W33" s="261"/>
      <c r="X33" s="261"/>
      <c r="Y33" s="261"/>
      <c r="Z33" s="261"/>
      <c r="AA33" s="261"/>
      <c r="AB33" s="261"/>
      <c r="AC33" s="261"/>
      <c r="AD33" s="261"/>
      <c r="AE33" s="261"/>
      <c r="AF33" s="127"/>
      <c r="AG33" s="198"/>
      <c r="AH33" s="198"/>
      <c r="AI33" s="198"/>
      <c r="AJ33" s="198"/>
      <c r="AK33" s="198"/>
      <c r="AL33" s="198"/>
      <c r="AM33" s="198"/>
      <c r="AN33" s="198"/>
      <c r="AO33" s="198"/>
      <c r="AP33" s="198"/>
      <c r="AQ33" s="198"/>
      <c r="AR33" s="198"/>
      <c r="AS33" s="198"/>
    </row>
    <row r="34" spans="2:45" ht="15" customHeight="1" x14ac:dyDescent="0.15">
      <c r="B34" s="345"/>
      <c r="C34" s="347"/>
      <c r="D34" s="348"/>
      <c r="E34" s="348"/>
      <c r="F34" s="348"/>
      <c r="G34" s="348"/>
      <c r="H34" s="348"/>
      <c r="I34" s="349"/>
      <c r="J34" s="331" t="s">
        <v>133</v>
      </c>
      <c r="K34" s="354"/>
      <c r="L34" s="354"/>
      <c r="M34" s="354"/>
      <c r="N34" s="354"/>
      <c r="O34" s="354"/>
      <c r="P34" s="354"/>
      <c r="Q34" s="354"/>
      <c r="R34" s="354"/>
      <c r="S34" s="354"/>
      <c r="T34" s="354"/>
      <c r="U34" s="354"/>
      <c r="V34" s="357" t="s">
        <v>120</v>
      </c>
      <c r="W34" s="130"/>
      <c r="X34" s="130"/>
      <c r="Y34" s="130" t="s">
        <v>86</v>
      </c>
      <c r="Z34" s="130"/>
      <c r="AA34" s="130"/>
      <c r="AB34" s="130"/>
      <c r="AC34" s="130"/>
      <c r="AD34" s="130"/>
      <c r="AE34" s="361"/>
      <c r="AF34" s="362" t="s">
        <v>139</v>
      </c>
      <c r="AG34" s="237"/>
      <c r="AH34" s="364" t="s">
        <v>128</v>
      </c>
      <c r="AI34" s="364"/>
      <c r="AJ34" s="364"/>
      <c r="AK34" s="364"/>
      <c r="AL34" s="364"/>
      <c r="AM34" s="364"/>
      <c r="AN34" s="236" t="s">
        <v>299</v>
      </c>
      <c r="AO34" s="237"/>
      <c r="AP34" s="240" t="s">
        <v>300</v>
      </c>
      <c r="AQ34" s="241"/>
      <c r="AR34" s="241"/>
      <c r="AS34" s="241"/>
    </row>
    <row r="35" spans="2:45" ht="24" customHeight="1" x14ac:dyDescent="0.15">
      <c r="B35" s="345"/>
      <c r="C35" s="347"/>
      <c r="D35" s="348"/>
      <c r="E35" s="348"/>
      <c r="F35" s="348"/>
      <c r="G35" s="348"/>
      <c r="H35" s="348"/>
      <c r="I35" s="349"/>
      <c r="J35" s="331"/>
      <c r="K35" s="354"/>
      <c r="L35" s="354"/>
      <c r="M35" s="354"/>
      <c r="N35" s="354"/>
      <c r="O35" s="354"/>
      <c r="P35" s="354"/>
      <c r="Q35" s="354"/>
      <c r="R35" s="354"/>
      <c r="S35" s="354"/>
      <c r="T35" s="354"/>
      <c r="U35" s="354"/>
      <c r="V35" s="358"/>
      <c r="W35" s="130"/>
      <c r="X35" s="130"/>
      <c r="Y35" s="365" t="s">
        <v>126</v>
      </c>
      <c r="Z35" s="365"/>
      <c r="AA35" s="366"/>
      <c r="AB35" s="369" t="s">
        <v>127</v>
      </c>
      <c r="AC35" s="370"/>
      <c r="AD35" s="370"/>
      <c r="AE35" s="371"/>
      <c r="AF35" s="362"/>
      <c r="AG35" s="237"/>
      <c r="AH35" s="372" t="s">
        <v>123</v>
      </c>
      <c r="AI35" s="373"/>
      <c r="AJ35" s="372" t="s">
        <v>124</v>
      </c>
      <c r="AK35" s="373"/>
      <c r="AL35" s="372" t="s">
        <v>329</v>
      </c>
      <c r="AM35" s="373"/>
      <c r="AN35" s="236"/>
      <c r="AO35" s="237"/>
      <c r="AP35" s="242" t="s">
        <v>301</v>
      </c>
      <c r="AQ35" s="243"/>
      <c r="AR35" s="242" t="s">
        <v>302</v>
      </c>
      <c r="AS35" s="243"/>
    </row>
    <row r="36" spans="2:45" ht="12.75" customHeight="1" x14ac:dyDescent="0.15">
      <c r="B36" s="345"/>
      <c r="C36" s="347"/>
      <c r="D36" s="348"/>
      <c r="E36" s="348"/>
      <c r="F36" s="348"/>
      <c r="G36" s="348"/>
      <c r="H36" s="348"/>
      <c r="I36" s="349"/>
      <c r="J36" s="331"/>
      <c r="K36" s="354"/>
      <c r="L36" s="354"/>
      <c r="M36" s="354"/>
      <c r="N36" s="354"/>
      <c r="O36" s="354"/>
      <c r="P36" s="354"/>
      <c r="Q36" s="354"/>
      <c r="R36" s="354"/>
      <c r="S36" s="354"/>
      <c r="T36" s="354"/>
      <c r="U36" s="354"/>
      <c r="V36" s="358"/>
      <c r="W36" s="130"/>
      <c r="X36" s="130"/>
      <c r="Y36" s="365"/>
      <c r="Z36" s="365"/>
      <c r="AA36" s="366"/>
      <c r="AB36" s="44"/>
      <c r="AC36" s="325" t="s">
        <v>125</v>
      </c>
      <c r="AD36" s="376"/>
      <c r="AE36" s="377"/>
      <c r="AF36" s="362"/>
      <c r="AG36" s="237"/>
      <c r="AH36" s="372"/>
      <c r="AI36" s="373"/>
      <c r="AJ36" s="372"/>
      <c r="AK36" s="373"/>
      <c r="AL36" s="372"/>
      <c r="AM36" s="373"/>
      <c r="AN36" s="236"/>
      <c r="AO36" s="237"/>
      <c r="AP36" s="19"/>
      <c r="AQ36" s="244" t="s">
        <v>303</v>
      </c>
      <c r="AR36" s="19"/>
      <c r="AS36" s="244" t="s">
        <v>303</v>
      </c>
    </row>
    <row r="37" spans="2:45" ht="12.75" customHeight="1" thickBot="1" x14ac:dyDescent="0.2">
      <c r="B37" s="346"/>
      <c r="C37" s="350"/>
      <c r="D37" s="351"/>
      <c r="E37" s="351"/>
      <c r="F37" s="351"/>
      <c r="G37" s="351"/>
      <c r="H37" s="351"/>
      <c r="I37" s="352"/>
      <c r="J37" s="355"/>
      <c r="K37" s="356"/>
      <c r="L37" s="356"/>
      <c r="M37" s="356"/>
      <c r="N37" s="356"/>
      <c r="O37" s="356"/>
      <c r="P37" s="356"/>
      <c r="Q37" s="356"/>
      <c r="R37" s="356"/>
      <c r="S37" s="356"/>
      <c r="T37" s="356"/>
      <c r="U37" s="356"/>
      <c r="V37" s="359"/>
      <c r="W37" s="360"/>
      <c r="X37" s="360"/>
      <c r="Y37" s="367"/>
      <c r="Z37" s="367"/>
      <c r="AA37" s="368"/>
      <c r="AB37" s="56"/>
      <c r="AC37" s="378"/>
      <c r="AD37" s="379"/>
      <c r="AE37" s="380"/>
      <c r="AF37" s="363"/>
      <c r="AG37" s="239"/>
      <c r="AH37" s="374"/>
      <c r="AI37" s="375"/>
      <c r="AJ37" s="374"/>
      <c r="AK37" s="375"/>
      <c r="AL37" s="374"/>
      <c r="AM37" s="375"/>
      <c r="AN37" s="238"/>
      <c r="AO37" s="239"/>
      <c r="AP37" s="94"/>
      <c r="AQ37" s="245"/>
      <c r="AR37" s="94"/>
      <c r="AS37" s="245"/>
    </row>
    <row r="38" spans="2:45" ht="23.25" customHeight="1" thickTop="1" x14ac:dyDescent="0.15">
      <c r="B38" s="381" t="s">
        <v>135</v>
      </c>
      <c r="C38" s="383" t="s">
        <v>137</v>
      </c>
      <c r="D38" s="383"/>
      <c r="E38" s="383"/>
      <c r="F38" s="383"/>
      <c r="G38" s="383"/>
      <c r="H38" s="383"/>
      <c r="I38" s="383"/>
      <c r="J38" s="453" t="s">
        <v>242</v>
      </c>
      <c r="K38" s="454"/>
      <c r="L38" s="454"/>
      <c r="M38" s="454"/>
      <c r="N38" s="454"/>
      <c r="O38" s="454"/>
      <c r="P38" s="454"/>
      <c r="Q38" s="454"/>
      <c r="R38" s="455"/>
      <c r="S38" s="384"/>
      <c r="T38" s="385"/>
      <c r="U38" s="295" t="s">
        <v>84</v>
      </c>
      <c r="V38" s="388">
        <f>Y38+AC39</f>
        <v>0</v>
      </c>
      <c r="W38" s="389"/>
      <c r="X38" s="397" t="s">
        <v>84</v>
      </c>
      <c r="Y38" s="306"/>
      <c r="Z38" s="307"/>
      <c r="AA38" s="248" t="s">
        <v>84</v>
      </c>
      <c r="AB38" s="395"/>
      <c r="AC38" s="396"/>
      <c r="AD38" s="396"/>
      <c r="AE38" s="111" t="s">
        <v>84</v>
      </c>
      <c r="AF38" s="397" t="s">
        <v>87</v>
      </c>
      <c r="AG38" s="248"/>
      <c r="AH38" s="249" t="s">
        <v>87</v>
      </c>
      <c r="AI38" s="248"/>
      <c r="AJ38" s="249" t="s">
        <v>87</v>
      </c>
      <c r="AK38" s="248"/>
      <c r="AL38" s="249" t="s">
        <v>87</v>
      </c>
      <c r="AM38" s="248"/>
      <c r="AN38" s="246" t="s">
        <v>304</v>
      </c>
      <c r="AO38" s="247"/>
      <c r="AP38" s="246" t="s">
        <v>304</v>
      </c>
      <c r="AQ38" s="248"/>
      <c r="AR38" s="249" t="s">
        <v>87</v>
      </c>
      <c r="AS38" s="248"/>
    </row>
    <row r="39" spans="2:45" ht="23.25" customHeight="1" x14ac:dyDescent="0.15">
      <c r="B39" s="382"/>
      <c r="C39" s="256"/>
      <c r="D39" s="256"/>
      <c r="E39" s="256"/>
      <c r="F39" s="256"/>
      <c r="G39" s="256"/>
      <c r="H39" s="256"/>
      <c r="I39" s="256"/>
      <c r="J39" s="414"/>
      <c r="K39" s="415"/>
      <c r="L39" s="415"/>
      <c r="M39" s="6"/>
      <c r="N39" s="6"/>
      <c r="O39" s="6"/>
      <c r="P39" s="6"/>
      <c r="Q39" s="6"/>
      <c r="R39" s="6"/>
      <c r="S39" s="386"/>
      <c r="T39" s="387"/>
      <c r="U39" s="296"/>
      <c r="V39" s="390"/>
      <c r="W39" s="162"/>
      <c r="X39" s="295"/>
      <c r="Y39" s="293"/>
      <c r="Z39" s="294"/>
      <c r="AA39" s="135"/>
      <c r="AB39" s="24"/>
      <c r="AC39" s="136"/>
      <c r="AD39" s="137"/>
      <c r="AE39" s="72" t="s">
        <v>84</v>
      </c>
      <c r="AF39" s="295"/>
      <c r="AG39" s="135"/>
      <c r="AH39" s="134"/>
      <c r="AI39" s="135"/>
      <c r="AJ39" s="134"/>
      <c r="AK39" s="135"/>
      <c r="AL39" s="134"/>
      <c r="AM39" s="135"/>
      <c r="AN39" s="134"/>
      <c r="AO39" s="135"/>
      <c r="AP39" s="134"/>
      <c r="AQ39" s="135"/>
      <c r="AR39" s="134"/>
      <c r="AS39" s="135"/>
    </row>
    <row r="40" spans="2:45" ht="21.75" customHeight="1" x14ac:dyDescent="0.15">
      <c r="B40" s="382"/>
      <c r="C40" s="404" t="s">
        <v>136</v>
      </c>
      <c r="D40" s="405"/>
      <c r="E40" s="187" t="s">
        <v>85</v>
      </c>
      <c r="F40" s="188"/>
      <c r="G40" s="188"/>
      <c r="H40" s="188"/>
      <c r="I40" s="189"/>
      <c r="J40" s="408">
        <f>B16</f>
        <v>0</v>
      </c>
      <c r="K40" s="409"/>
      <c r="L40" s="409"/>
      <c r="M40" s="197" t="s">
        <v>80</v>
      </c>
      <c r="N40" s="197"/>
      <c r="O40" s="412" t="s">
        <v>81</v>
      </c>
      <c r="P40" s="412"/>
      <c r="Q40" s="412"/>
      <c r="R40" s="212" t="s">
        <v>83</v>
      </c>
      <c r="S40" s="391">
        <f>IF(J40="","",ROUNDDOWN(J40/3,1))</f>
        <v>0</v>
      </c>
      <c r="T40" s="392"/>
      <c r="U40" s="393" t="s">
        <v>84</v>
      </c>
      <c r="V40" s="394">
        <f>Y40+AC41</f>
        <v>0</v>
      </c>
      <c r="W40" s="160"/>
      <c r="X40" s="393" t="s">
        <v>84</v>
      </c>
      <c r="Y40" s="304"/>
      <c r="Z40" s="305"/>
      <c r="AA40" s="133" t="s">
        <v>84</v>
      </c>
      <c r="AB40" s="398"/>
      <c r="AC40" s="399"/>
      <c r="AD40" s="399"/>
      <c r="AE40" s="71" t="s">
        <v>84</v>
      </c>
      <c r="AF40" s="400"/>
      <c r="AG40" s="217"/>
      <c r="AH40" s="216"/>
      <c r="AI40" s="217"/>
      <c r="AJ40" s="216"/>
      <c r="AK40" s="217"/>
      <c r="AL40" s="216"/>
      <c r="AM40" s="217"/>
      <c r="AN40" s="132" t="s">
        <v>91</v>
      </c>
      <c r="AO40" s="133"/>
      <c r="AP40" s="132" t="s">
        <v>91</v>
      </c>
      <c r="AQ40" s="133"/>
      <c r="AR40" s="132" t="s">
        <v>91</v>
      </c>
      <c r="AS40" s="133"/>
    </row>
    <row r="41" spans="2:45" ht="21.75" customHeight="1" x14ac:dyDescent="0.15">
      <c r="B41" s="382"/>
      <c r="C41" s="406"/>
      <c r="D41" s="407"/>
      <c r="E41" s="190"/>
      <c r="F41" s="191"/>
      <c r="G41" s="191"/>
      <c r="H41" s="191"/>
      <c r="I41" s="192"/>
      <c r="J41" s="410"/>
      <c r="K41" s="411"/>
      <c r="L41" s="411"/>
      <c r="M41" s="198"/>
      <c r="N41" s="198"/>
      <c r="O41" s="413"/>
      <c r="P41" s="413"/>
      <c r="Q41" s="413"/>
      <c r="R41" s="213"/>
      <c r="S41" s="385"/>
      <c r="T41" s="292"/>
      <c r="U41" s="295"/>
      <c r="V41" s="390"/>
      <c r="W41" s="162"/>
      <c r="X41" s="295"/>
      <c r="Y41" s="293"/>
      <c r="Z41" s="294"/>
      <c r="AA41" s="135"/>
      <c r="AB41" s="24"/>
      <c r="AC41" s="136"/>
      <c r="AD41" s="137"/>
      <c r="AE41" s="72" t="s">
        <v>84</v>
      </c>
      <c r="AF41" s="401"/>
      <c r="AG41" s="402"/>
      <c r="AH41" s="403"/>
      <c r="AI41" s="402"/>
      <c r="AJ41" s="403"/>
      <c r="AK41" s="402"/>
      <c r="AL41" s="403"/>
      <c r="AM41" s="402"/>
      <c r="AN41" s="134"/>
      <c r="AO41" s="135"/>
      <c r="AP41" s="134"/>
      <c r="AQ41" s="135"/>
      <c r="AR41" s="134"/>
      <c r="AS41" s="135"/>
    </row>
    <row r="42" spans="2:45" ht="21.75" customHeight="1" x14ac:dyDescent="0.15">
      <c r="B42" s="382"/>
      <c r="C42" s="406"/>
      <c r="D42" s="407"/>
      <c r="E42" s="187" t="s">
        <v>330</v>
      </c>
      <c r="F42" s="188"/>
      <c r="G42" s="188"/>
      <c r="H42" s="188"/>
      <c r="I42" s="189"/>
      <c r="J42" s="193">
        <f>D16</f>
        <v>0</v>
      </c>
      <c r="K42" s="194"/>
      <c r="L42" s="194"/>
      <c r="M42" s="197" t="s">
        <v>80</v>
      </c>
      <c r="N42" s="197"/>
      <c r="O42" s="199" t="str">
        <f>IF(C80="","１／６"&amp;CHAR(10)&amp;"（１／５）",IF(C80="無","１／６","１／５"))</f>
        <v>１／６
（１／５）</v>
      </c>
      <c r="P42" s="199"/>
      <c r="Q42" s="199"/>
      <c r="R42" s="212" t="s">
        <v>83</v>
      </c>
      <c r="S42" s="391">
        <f>IF(J42="","",IF(C80="有",ROUNDDOWN(J42/5,1),ROUNDDOWN(J42/6,1)))</f>
        <v>0</v>
      </c>
      <c r="T42" s="392"/>
      <c r="U42" s="393" t="s">
        <v>84</v>
      </c>
      <c r="V42" s="394">
        <f>Y42+AC43</f>
        <v>0</v>
      </c>
      <c r="W42" s="160"/>
      <c r="X42" s="393" t="s">
        <v>84</v>
      </c>
      <c r="Y42" s="304"/>
      <c r="Z42" s="305"/>
      <c r="AA42" s="133" t="s">
        <v>84</v>
      </c>
      <c r="AB42" s="398"/>
      <c r="AC42" s="399"/>
      <c r="AD42" s="399"/>
      <c r="AE42" s="71" t="s">
        <v>84</v>
      </c>
      <c r="AF42" s="400"/>
      <c r="AG42" s="217"/>
      <c r="AH42" s="216"/>
      <c r="AI42" s="217"/>
      <c r="AJ42" s="216"/>
      <c r="AK42" s="217"/>
      <c r="AL42" s="216"/>
      <c r="AM42" s="217"/>
      <c r="AN42" s="132" t="s">
        <v>87</v>
      </c>
      <c r="AO42" s="133"/>
      <c r="AP42" s="132" t="s">
        <v>87</v>
      </c>
      <c r="AQ42" s="133"/>
      <c r="AR42" s="132" t="s">
        <v>87</v>
      </c>
      <c r="AS42" s="133"/>
    </row>
    <row r="43" spans="2:45" ht="21.75" customHeight="1" x14ac:dyDescent="0.15">
      <c r="B43" s="382"/>
      <c r="C43" s="406"/>
      <c r="D43" s="407"/>
      <c r="E43" s="190"/>
      <c r="F43" s="191"/>
      <c r="G43" s="191"/>
      <c r="H43" s="191"/>
      <c r="I43" s="192"/>
      <c r="J43" s="195"/>
      <c r="K43" s="196"/>
      <c r="L43" s="196"/>
      <c r="M43" s="198"/>
      <c r="N43" s="198"/>
      <c r="O43" s="200"/>
      <c r="P43" s="200"/>
      <c r="Q43" s="200"/>
      <c r="R43" s="213"/>
      <c r="S43" s="385"/>
      <c r="T43" s="292"/>
      <c r="U43" s="295"/>
      <c r="V43" s="390"/>
      <c r="W43" s="162"/>
      <c r="X43" s="295"/>
      <c r="Y43" s="293"/>
      <c r="Z43" s="294"/>
      <c r="AA43" s="135"/>
      <c r="AB43" s="24"/>
      <c r="AC43" s="136"/>
      <c r="AD43" s="137"/>
      <c r="AE43" s="72" t="s">
        <v>84</v>
      </c>
      <c r="AF43" s="401"/>
      <c r="AG43" s="402"/>
      <c r="AH43" s="403"/>
      <c r="AI43" s="402"/>
      <c r="AJ43" s="403"/>
      <c r="AK43" s="402"/>
      <c r="AL43" s="403"/>
      <c r="AM43" s="402"/>
      <c r="AN43" s="134"/>
      <c r="AO43" s="135"/>
      <c r="AP43" s="134"/>
      <c r="AQ43" s="135"/>
      <c r="AR43" s="134"/>
      <c r="AS43" s="135"/>
    </row>
    <row r="44" spans="2:45" ht="21.75" customHeight="1" x14ac:dyDescent="0.15">
      <c r="B44" s="382"/>
      <c r="C44" s="406"/>
      <c r="D44" s="407"/>
      <c r="E44" s="187" t="s">
        <v>333</v>
      </c>
      <c r="F44" s="188"/>
      <c r="G44" s="188"/>
      <c r="H44" s="188"/>
      <c r="I44" s="189"/>
      <c r="J44" s="193">
        <f>F16</f>
        <v>0</v>
      </c>
      <c r="K44" s="194"/>
      <c r="L44" s="194"/>
      <c r="M44" s="197" t="s">
        <v>80</v>
      </c>
      <c r="N44" s="197"/>
      <c r="O44" s="412" t="s">
        <v>82</v>
      </c>
      <c r="P44" s="412"/>
      <c r="Q44" s="412"/>
      <c r="R44" s="212" t="s">
        <v>83</v>
      </c>
      <c r="S44" s="391">
        <f>IF(J44="","",ROUNDDOWN(J44/6,1))</f>
        <v>0</v>
      </c>
      <c r="T44" s="392"/>
      <c r="U44" s="393" t="s">
        <v>84</v>
      </c>
      <c r="V44" s="394">
        <f>Y44+AC45</f>
        <v>0</v>
      </c>
      <c r="W44" s="160"/>
      <c r="X44" s="393" t="s">
        <v>84</v>
      </c>
      <c r="Y44" s="304"/>
      <c r="Z44" s="305"/>
      <c r="AA44" s="133" t="s">
        <v>84</v>
      </c>
      <c r="AB44" s="398"/>
      <c r="AC44" s="399"/>
      <c r="AD44" s="399"/>
      <c r="AE44" s="71" t="s">
        <v>84</v>
      </c>
      <c r="AF44" s="400"/>
      <c r="AG44" s="217"/>
      <c r="AH44" s="216"/>
      <c r="AI44" s="217"/>
      <c r="AJ44" s="216"/>
      <c r="AK44" s="217"/>
      <c r="AL44" s="216"/>
      <c r="AM44" s="217"/>
      <c r="AN44" s="132" t="s">
        <v>304</v>
      </c>
      <c r="AO44" s="133"/>
      <c r="AP44" s="132" t="s">
        <v>304</v>
      </c>
      <c r="AQ44" s="133"/>
      <c r="AR44" s="132" t="s">
        <v>87</v>
      </c>
      <c r="AS44" s="133"/>
    </row>
    <row r="45" spans="2:45" ht="21.75" customHeight="1" x14ac:dyDescent="0.15">
      <c r="B45" s="382"/>
      <c r="C45" s="406"/>
      <c r="D45" s="407"/>
      <c r="E45" s="190"/>
      <c r="F45" s="191"/>
      <c r="G45" s="191"/>
      <c r="H45" s="191"/>
      <c r="I45" s="192"/>
      <c r="J45" s="195"/>
      <c r="K45" s="196"/>
      <c r="L45" s="196"/>
      <c r="M45" s="198"/>
      <c r="N45" s="198"/>
      <c r="O45" s="413"/>
      <c r="P45" s="413"/>
      <c r="Q45" s="413"/>
      <c r="R45" s="213"/>
      <c r="S45" s="385"/>
      <c r="T45" s="292"/>
      <c r="U45" s="295"/>
      <c r="V45" s="390"/>
      <c r="W45" s="162"/>
      <c r="X45" s="295"/>
      <c r="Y45" s="293"/>
      <c r="Z45" s="294"/>
      <c r="AA45" s="135"/>
      <c r="AB45" s="24"/>
      <c r="AC45" s="136"/>
      <c r="AD45" s="137"/>
      <c r="AE45" s="72" t="s">
        <v>84</v>
      </c>
      <c r="AF45" s="401"/>
      <c r="AG45" s="402"/>
      <c r="AH45" s="403"/>
      <c r="AI45" s="402"/>
      <c r="AJ45" s="403"/>
      <c r="AK45" s="402"/>
      <c r="AL45" s="403"/>
      <c r="AM45" s="402"/>
      <c r="AN45" s="134"/>
      <c r="AO45" s="135"/>
      <c r="AP45" s="134"/>
      <c r="AQ45" s="135"/>
      <c r="AR45" s="134"/>
      <c r="AS45" s="135"/>
    </row>
    <row r="46" spans="2:45" ht="21.75" customHeight="1" x14ac:dyDescent="0.15">
      <c r="B46" s="382"/>
      <c r="C46" s="406"/>
      <c r="D46" s="407"/>
      <c r="E46" s="187" t="s">
        <v>334</v>
      </c>
      <c r="F46" s="188"/>
      <c r="G46" s="188"/>
      <c r="H46" s="188"/>
      <c r="I46" s="189"/>
      <c r="J46" s="193">
        <f>L17</f>
        <v>0</v>
      </c>
      <c r="K46" s="194"/>
      <c r="L46" s="194"/>
      <c r="M46" s="197" t="s">
        <v>80</v>
      </c>
      <c r="N46" s="197"/>
      <c r="O46" s="199" t="str">
        <f>IF(C82="","１／２０"&amp;CHAR(10)&amp;"（１／１５）"&amp;CHAR(10)&amp;"（１／６）",IF(C84="有","１／６",IF(C82="無","１／２０","１／１５")))</f>
        <v>１／２０
（１／１５）
（１／６）</v>
      </c>
      <c r="P46" s="412"/>
      <c r="Q46" s="412"/>
      <c r="R46" s="212" t="s">
        <v>83</v>
      </c>
      <c r="S46" s="416">
        <f>IF(J46="","",IF(C84="有",ROUNDDOWN(J46/6,1),IF(C82="有",ROUNDDOWN(J46/15,1),ROUNDDOWN(J46/20,1))))</f>
        <v>0</v>
      </c>
      <c r="T46" s="417"/>
      <c r="U46" s="393" t="s">
        <v>84</v>
      </c>
      <c r="V46" s="394">
        <f>Y46+AC47</f>
        <v>0</v>
      </c>
      <c r="W46" s="160"/>
      <c r="X46" s="393" t="s">
        <v>84</v>
      </c>
      <c r="Y46" s="304"/>
      <c r="Z46" s="305"/>
      <c r="AA46" s="133" t="s">
        <v>84</v>
      </c>
      <c r="AB46" s="398"/>
      <c r="AC46" s="399"/>
      <c r="AD46" s="399"/>
      <c r="AE46" s="71" t="s">
        <v>84</v>
      </c>
      <c r="AF46" s="400"/>
      <c r="AG46" s="217"/>
      <c r="AH46" s="216"/>
      <c r="AI46" s="217"/>
      <c r="AJ46" s="216"/>
      <c r="AK46" s="217"/>
      <c r="AL46" s="216"/>
      <c r="AM46" s="217"/>
      <c r="AN46" s="132" t="s">
        <v>304</v>
      </c>
      <c r="AO46" s="133"/>
      <c r="AP46" s="132" t="s">
        <v>304</v>
      </c>
      <c r="AQ46" s="133"/>
      <c r="AR46" s="132" t="s">
        <v>87</v>
      </c>
      <c r="AS46" s="133"/>
    </row>
    <row r="47" spans="2:45" ht="21.75" customHeight="1" x14ac:dyDescent="0.15">
      <c r="B47" s="382"/>
      <c r="C47" s="406"/>
      <c r="D47" s="407"/>
      <c r="E47" s="190"/>
      <c r="F47" s="191"/>
      <c r="G47" s="191"/>
      <c r="H47" s="191"/>
      <c r="I47" s="192"/>
      <c r="J47" s="195"/>
      <c r="K47" s="196"/>
      <c r="L47" s="196"/>
      <c r="M47" s="198"/>
      <c r="N47" s="198"/>
      <c r="O47" s="413"/>
      <c r="P47" s="413"/>
      <c r="Q47" s="413"/>
      <c r="R47" s="213"/>
      <c r="S47" s="418"/>
      <c r="T47" s="419"/>
      <c r="U47" s="295"/>
      <c r="V47" s="390"/>
      <c r="W47" s="162"/>
      <c r="X47" s="295"/>
      <c r="Y47" s="293"/>
      <c r="Z47" s="294"/>
      <c r="AA47" s="135"/>
      <c r="AB47" s="24"/>
      <c r="AC47" s="136"/>
      <c r="AD47" s="137"/>
      <c r="AE47" s="72" t="s">
        <v>84</v>
      </c>
      <c r="AF47" s="401"/>
      <c r="AG47" s="402"/>
      <c r="AH47" s="403"/>
      <c r="AI47" s="402"/>
      <c r="AJ47" s="403"/>
      <c r="AK47" s="402"/>
      <c r="AL47" s="403"/>
      <c r="AM47" s="402"/>
      <c r="AN47" s="134"/>
      <c r="AO47" s="135"/>
      <c r="AP47" s="134"/>
      <c r="AQ47" s="135"/>
      <c r="AR47" s="134"/>
      <c r="AS47" s="135"/>
    </row>
    <row r="48" spans="2:45" ht="21.75" customHeight="1" x14ac:dyDescent="0.15">
      <c r="B48" s="382"/>
      <c r="C48" s="406"/>
      <c r="D48" s="407"/>
      <c r="E48" s="187" t="s">
        <v>335</v>
      </c>
      <c r="F48" s="188"/>
      <c r="G48" s="188"/>
      <c r="H48" s="188"/>
      <c r="I48" s="189"/>
      <c r="J48" s="193">
        <f>H16+L16-L17</f>
        <v>0</v>
      </c>
      <c r="K48" s="194"/>
      <c r="L48" s="194"/>
      <c r="M48" s="197" t="s">
        <v>80</v>
      </c>
      <c r="N48" s="197"/>
      <c r="O48" s="199" t="str">
        <f>IF(C82="","１／２０"&amp;CHAR(10)&amp;"（１／１５）",IF(C82="無","１／２０","１／１５"))</f>
        <v>１／２０
（１／１５）</v>
      </c>
      <c r="P48" s="412"/>
      <c r="Q48" s="412"/>
      <c r="R48" s="212" t="s">
        <v>83</v>
      </c>
      <c r="S48" s="416">
        <f>IF(J48="","",IF(C82="有",ROUNDDOWN(J48/15,1),ROUNDDOWN(J48/20,1)))</f>
        <v>0</v>
      </c>
      <c r="T48" s="417"/>
      <c r="U48" s="393" t="s">
        <v>84</v>
      </c>
      <c r="V48" s="394">
        <f>Y48+AC49</f>
        <v>0</v>
      </c>
      <c r="W48" s="160"/>
      <c r="X48" s="393" t="s">
        <v>84</v>
      </c>
      <c r="Y48" s="304"/>
      <c r="Z48" s="305"/>
      <c r="AA48" s="133" t="s">
        <v>84</v>
      </c>
      <c r="AB48" s="398"/>
      <c r="AC48" s="399"/>
      <c r="AD48" s="399"/>
      <c r="AE48" s="71" t="s">
        <v>84</v>
      </c>
      <c r="AF48" s="400"/>
      <c r="AG48" s="217"/>
      <c r="AH48" s="216"/>
      <c r="AI48" s="217"/>
      <c r="AJ48" s="216"/>
      <c r="AK48" s="217"/>
      <c r="AL48" s="216"/>
      <c r="AM48" s="217"/>
      <c r="AN48" s="132" t="s">
        <v>304</v>
      </c>
      <c r="AO48" s="133"/>
      <c r="AP48" s="132" t="s">
        <v>304</v>
      </c>
      <c r="AQ48" s="133"/>
      <c r="AR48" s="132" t="s">
        <v>87</v>
      </c>
      <c r="AS48" s="133"/>
    </row>
    <row r="49" spans="2:45" ht="21.75" customHeight="1" x14ac:dyDescent="0.15">
      <c r="B49" s="382"/>
      <c r="C49" s="406"/>
      <c r="D49" s="407"/>
      <c r="E49" s="190"/>
      <c r="F49" s="191"/>
      <c r="G49" s="191"/>
      <c r="H49" s="191"/>
      <c r="I49" s="192"/>
      <c r="J49" s="195"/>
      <c r="K49" s="196"/>
      <c r="L49" s="196"/>
      <c r="M49" s="198"/>
      <c r="N49" s="198"/>
      <c r="O49" s="413"/>
      <c r="P49" s="413"/>
      <c r="Q49" s="413"/>
      <c r="R49" s="213"/>
      <c r="S49" s="418"/>
      <c r="T49" s="419"/>
      <c r="U49" s="295"/>
      <c r="V49" s="390"/>
      <c r="W49" s="162"/>
      <c r="X49" s="295"/>
      <c r="Y49" s="293"/>
      <c r="Z49" s="294"/>
      <c r="AA49" s="135"/>
      <c r="AB49" s="24"/>
      <c r="AC49" s="136"/>
      <c r="AD49" s="137"/>
      <c r="AE49" s="72" t="s">
        <v>84</v>
      </c>
      <c r="AF49" s="401"/>
      <c r="AG49" s="402"/>
      <c r="AH49" s="403"/>
      <c r="AI49" s="402"/>
      <c r="AJ49" s="403"/>
      <c r="AK49" s="402"/>
      <c r="AL49" s="403"/>
      <c r="AM49" s="402"/>
      <c r="AN49" s="134"/>
      <c r="AO49" s="135"/>
      <c r="AP49" s="134"/>
      <c r="AQ49" s="135"/>
      <c r="AR49" s="134"/>
      <c r="AS49" s="135"/>
    </row>
    <row r="50" spans="2:45" ht="21.75" customHeight="1" x14ac:dyDescent="0.15">
      <c r="B50" s="382"/>
      <c r="C50" s="406"/>
      <c r="D50" s="407"/>
      <c r="E50" s="187" t="s">
        <v>336</v>
      </c>
      <c r="F50" s="188"/>
      <c r="G50" s="188"/>
      <c r="H50" s="188"/>
      <c r="I50" s="189"/>
      <c r="J50" s="193">
        <f>J16+N16</f>
        <v>0</v>
      </c>
      <c r="K50" s="194"/>
      <c r="L50" s="194"/>
      <c r="M50" s="197" t="s">
        <v>80</v>
      </c>
      <c r="N50" s="197"/>
      <c r="O50" s="199" t="str">
        <f>IF(C86="","１／３０"&amp;CHAR(10)&amp;"（１／２５）",IF(C86="無","１／３０","１／２５"))</f>
        <v>１／３０
（１／２５）</v>
      </c>
      <c r="P50" s="412"/>
      <c r="Q50" s="412"/>
      <c r="R50" s="212" t="s">
        <v>83</v>
      </c>
      <c r="S50" s="416">
        <f>IF(J50="","",IF(C86="有",ROUNDDOWN(J50/25,1),ROUNDDOWN(J50/30,1)))</f>
        <v>0</v>
      </c>
      <c r="T50" s="417"/>
      <c r="U50" s="393" t="s">
        <v>84</v>
      </c>
      <c r="V50" s="394">
        <f>Y50+AC51</f>
        <v>0</v>
      </c>
      <c r="W50" s="160"/>
      <c r="X50" s="393" t="s">
        <v>84</v>
      </c>
      <c r="Y50" s="304"/>
      <c r="Z50" s="305"/>
      <c r="AA50" s="133" t="s">
        <v>84</v>
      </c>
      <c r="AB50" s="398"/>
      <c r="AC50" s="399"/>
      <c r="AD50" s="399"/>
      <c r="AE50" s="71" t="s">
        <v>84</v>
      </c>
      <c r="AF50" s="400"/>
      <c r="AG50" s="217"/>
      <c r="AH50" s="216"/>
      <c r="AI50" s="217"/>
      <c r="AJ50" s="216"/>
      <c r="AK50" s="217"/>
      <c r="AL50" s="216"/>
      <c r="AM50" s="217"/>
      <c r="AN50" s="132" t="s">
        <v>304</v>
      </c>
      <c r="AO50" s="133"/>
      <c r="AP50" s="132" t="s">
        <v>304</v>
      </c>
      <c r="AQ50" s="133"/>
      <c r="AR50" s="132" t="s">
        <v>87</v>
      </c>
      <c r="AS50" s="133"/>
    </row>
    <row r="51" spans="2:45" ht="21.75" customHeight="1" x14ac:dyDescent="0.15">
      <c r="B51" s="382"/>
      <c r="C51" s="406"/>
      <c r="D51" s="407"/>
      <c r="E51" s="190"/>
      <c r="F51" s="191"/>
      <c r="G51" s="191"/>
      <c r="H51" s="191"/>
      <c r="I51" s="192"/>
      <c r="J51" s="195"/>
      <c r="K51" s="196"/>
      <c r="L51" s="196"/>
      <c r="M51" s="198"/>
      <c r="N51" s="198"/>
      <c r="O51" s="413"/>
      <c r="P51" s="413"/>
      <c r="Q51" s="413"/>
      <c r="R51" s="213"/>
      <c r="S51" s="418"/>
      <c r="T51" s="419"/>
      <c r="U51" s="295"/>
      <c r="V51" s="390"/>
      <c r="W51" s="162"/>
      <c r="X51" s="295"/>
      <c r="Y51" s="293"/>
      <c r="Z51" s="294"/>
      <c r="AA51" s="135"/>
      <c r="AB51" s="24"/>
      <c r="AC51" s="136"/>
      <c r="AD51" s="137"/>
      <c r="AE51" s="72" t="s">
        <v>84</v>
      </c>
      <c r="AF51" s="401"/>
      <c r="AG51" s="402"/>
      <c r="AH51" s="403"/>
      <c r="AI51" s="402"/>
      <c r="AJ51" s="403"/>
      <c r="AK51" s="402"/>
      <c r="AL51" s="403"/>
      <c r="AM51" s="402"/>
      <c r="AN51" s="134"/>
      <c r="AO51" s="135"/>
      <c r="AP51" s="134"/>
      <c r="AQ51" s="135"/>
      <c r="AR51" s="134"/>
      <c r="AS51" s="135"/>
    </row>
    <row r="52" spans="2:45" ht="21.75" customHeight="1" x14ac:dyDescent="0.15">
      <c r="B52" s="382"/>
      <c r="C52" s="406"/>
      <c r="D52" s="407"/>
      <c r="E52" s="250" t="s">
        <v>337</v>
      </c>
      <c r="F52" s="251"/>
      <c r="G52" s="251"/>
      <c r="H52" s="251"/>
      <c r="I52" s="252"/>
      <c r="J52" s="193">
        <f>J48+J50+J46</f>
        <v>0</v>
      </c>
      <c r="K52" s="194"/>
      <c r="L52" s="194"/>
      <c r="M52" s="108"/>
      <c r="N52" s="108"/>
      <c r="O52" s="108"/>
      <c r="P52" s="108"/>
      <c r="Q52" s="108"/>
      <c r="R52" s="106"/>
      <c r="S52" s="416">
        <f>S46+S48+S50</f>
        <v>0</v>
      </c>
      <c r="T52" s="392"/>
      <c r="U52" s="393" t="s">
        <v>84</v>
      </c>
      <c r="V52" s="437">
        <f>V46+V48+V50</f>
        <v>0</v>
      </c>
      <c r="W52" s="392"/>
      <c r="X52" s="393" t="s">
        <v>84</v>
      </c>
      <c r="Y52" s="430">
        <f>Y46+Y48+Y50</f>
        <v>0</v>
      </c>
      <c r="Z52" s="431"/>
      <c r="AA52" s="133" t="s">
        <v>84</v>
      </c>
      <c r="AB52" s="391">
        <f>AB46+AB48+AB50</f>
        <v>0</v>
      </c>
      <c r="AC52" s="392"/>
      <c r="AD52" s="392"/>
      <c r="AE52" s="71" t="s">
        <v>84</v>
      </c>
      <c r="AF52" s="420">
        <f>AF46+AF48+AF50</f>
        <v>0</v>
      </c>
      <c r="AG52" s="219"/>
      <c r="AH52" s="420">
        <f>AH46+AH48+AH50</f>
        <v>0</v>
      </c>
      <c r="AI52" s="219"/>
      <c r="AJ52" s="420">
        <f>AJ46+AJ48+AJ50</f>
        <v>0</v>
      </c>
      <c r="AK52" s="219"/>
      <c r="AL52" s="420">
        <f>AL46+AL48+AL50</f>
        <v>0</v>
      </c>
      <c r="AM52" s="219"/>
      <c r="AN52" s="132" t="s">
        <v>304</v>
      </c>
      <c r="AO52" s="133"/>
      <c r="AP52" s="132" t="s">
        <v>304</v>
      </c>
      <c r="AQ52" s="133"/>
      <c r="AR52" s="132" t="s">
        <v>87</v>
      </c>
      <c r="AS52" s="133"/>
    </row>
    <row r="53" spans="2:45" ht="21.75" customHeight="1" x14ac:dyDescent="0.15">
      <c r="B53" s="382"/>
      <c r="C53" s="406"/>
      <c r="D53" s="407"/>
      <c r="E53" s="434"/>
      <c r="F53" s="435"/>
      <c r="G53" s="435"/>
      <c r="H53" s="435"/>
      <c r="I53" s="436"/>
      <c r="J53" s="195"/>
      <c r="K53" s="196"/>
      <c r="L53" s="196"/>
      <c r="M53" s="65"/>
      <c r="N53" s="65"/>
      <c r="O53" s="65"/>
      <c r="P53" s="65"/>
      <c r="Q53" s="65"/>
      <c r="R53" s="107"/>
      <c r="S53" s="385"/>
      <c r="T53" s="292"/>
      <c r="U53" s="295"/>
      <c r="V53" s="291"/>
      <c r="W53" s="292"/>
      <c r="X53" s="295"/>
      <c r="Y53" s="432"/>
      <c r="Z53" s="433"/>
      <c r="AA53" s="135"/>
      <c r="AB53" s="24"/>
      <c r="AC53" s="423">
        <f>AC47+AC49+AC51</f>
        <v>0</v>
      </c>
      <c r="AD53" s="424"/>
      <c r="AE53" s="72" t="s">
        <v>84</v>
      </c>
      <c r="AF53" s="421"/>
      <c r="AG53" s="422"/>
      <c r="AH53" s="421"/>
      <c r="AI53" s="422"/>
      <c r="AJ53" s="421"/>
      <c r="AK53" s="422"/>
      <c r="AL53" s="421"/>
      <c r="AM53" s="422"/>
      <c r="AN53" s="134"/>
      <c r="AO53" s="135"/>
      <c r="AP53" s="134"/>
      <c r="AQ53" s="135"/>
      <c r="AR53" s="134"/>
      <c r="AS53" s="135"/>
    </row>
    <row r="54" spans="2:45" ht="21.75" customHeight="1" x14ac:dyDescent="0.15">
      <c r="B54" s="425" t="s">
        <v>312</v>
      </c>
      <c r="C54" s="425"/>
      <c r="D54" s="425"/>
      <c r="E54" s="426" t="s">
        <v>338</v>
      </c>
      <c r="F54" s="426"/>
      <c r="G54" s="426"/>
      <c r="H54" s="426"/>
      <c r="I54" s="427"/>
      <c r="J54" s="143" t="s">
        <v>257</v>
      </c>
      <c r="K54" s="144"/>
      <c r="L54" s="144"/>
      <c r="M54" s="144"/>
      <c r="N54" s="144"/>
      <c r="O54" s="144"/>
      <c r="P54" s="144"/>
      <c r="Q54" s="144"/>
      <c r="R54" s="145"/>
      <c r="S54" s="416" t="s">
        <v>87</v>
      </c>
      <c r="T54" s="417"/>
      <c r="U54" s="393" t="s">
        <v>84</v>
      </c>
      <c r="V54" s="394">
        <f>Y54+AC55</f>
        <v>0</v>
      </c>
      <c r="W54" s="160"/>
      <c r="X54" s="393" t="s">
        <v>84</v>
      </c>
      <c r="Y54" s="304"/>
      <c r="Z54" s="305"/>
      <c r="AA54" s="133" t="s">
        <v>84</v>
      </c>
      <c r="AB54" s="398"/>
      <c r="AC54" s="399"/>
      <c r="AD54" s="399"/>
      <c r="AE54" s="71" t="s">
        <v>84</v>
      </c>
      <c r="AF54" s="400"/>
      <c r="AG54" s="217"/>
      <c r="AH54" s="216"/>
      <c r="AI54" s="217"/>
      <c r="AJ54" s="216"/>
      <c r="AK54" s="217"/>
      <c r="AL54" s="216"/>
      <c r="AM54" s="217"/>
      <c r="AN54" s="132" t="s">
        <v>304</v>
      </c>
      <c r="AO54" s="133"/>
      <c r="AP54" s="132" t="s">
        <v>304</v>
      </c>
      <c r="AQ54" s="133"/>
      <c r="AR54" s="132" t="s">
        <v>87</v>
      </c>
      <c r="AS54" s="133"/>
    </row>
    <row r="55" spans="2:45" ht="21.75" customHeight="1" x14ac:dyDescent="0.15">
      <c r="B55" s="425"/>
      <c r="C55" s="425"/>
      <c r="D55" s="425"/>
      <c r="E55" s="428"/>
      <c r="F55" s="428"/>
      <c r="G55" s="428"/>
      <c r="H55" s="428"/>
      <c r="I55" s="429"/>
      <c r="J55" s="146"/>
      <c r="K55" s="147"/>
      <c r="L55" s="147"/>
      <c r="M55" s="147"/>
      <c r="N55" s="147"/>
      <c r="O55" s="147"/>
      <c r="P55" s="147"/>
      <c r="Q55" s="147"/>
      <c r="R55" s="148"/>
      <c r="S55" s="418"/>
      <c r="T55" s="419"/>
      <c r="U55" s="295"/>
      <c r="V55" s="390"/>
      <c r="W55" s="162"/>
      <c r="X55" s="295"/>
      <c r="Y55" s="293"/>
      <c r="Z55" s="294"/>
      <c r="AA55" s="135"/>
      <c r="AB55" s="24"/>
      <c r="AC55" s="136"/>
      <c r="AD55" s="137"/>
      <c r="AE55" s="72" t="s">
        <v>84</v>
      </c>
      <c r="AF55" s="401"/>
      <c r="AG55" s="402"/>
      <c r="AH55" s="403"/>
      <c r="AI55" s="402"/>
      <c r="AJ55" s="403"/>
      <c r="AK55" s="402"/>
      <c r="AL55" s="403"/>
      <c r="AM55" s="402"/>
      <c r="AN55" s="134"/>
      <c r="AO55" s="135"/>
      <c r="AP55" s="134"/>
      <c r="AQ55" s="135"/>
      <c r="AR55" s="134"/>
      <c r="AS55" s="135"/>
    </row>
    <row r="56" spans="2:45" ht="21.75" customHeight="1" x14ac:dyDescent="0.15">
      <c r="B56" s="425"/>
      <c r="C56" s="425"/>
      <c r="D56" s="425"/>
      <c r="E56" s="174" t="s">
        <v>339</v>
      </c>
      <c r="F56" s="174"/>
      <c r="G56" s="174"/>
      <c r="H56" s="174"/>
      <c r="I56" s="175"/>
      <c r="J56" s="143" t="s">
        <v>313</v>
      </c>
      <c r="K56" s="144"/>
      <c r="L56" s="144"/>
      <c r="M56" s="144"/>
      <c r="N56" s="144"/>
      <c r="O56" s="144"/>
      <c r="P56" s="144"/>
      <c r="Q56" s="144"/>
      <c r="R56" s="145"/>
      <c r="S56" s="416" t="s">
        <v>87</v>
      </c>
      <c r="T56" s="417"/>
      <c r="U56" s="393" t="s">
        <v>84</v>
      </c>
      <c r="V56" s="394">
        <f>Y56+AC57</f>
        <v>0</v>
      </c>
      <c r="W56" s="160"/>
      <c r="X56" s="393" t="s">
        <v>84</v>
      </c>
      <c r="Y56" s="304"/>
      <c r="Z56" s="305"/>
      <c r="AA56" s="133" t="s">
        <v>84</v>
      </c>
      <c r="AB56" s="398"/>
      <c r="AC56" s="399"/>
      <c r="AD56" s="399"/>
      <c r="AE56" s="71" t="s">
        <v>84</v>
      </c>
      <c r="AF56" s="400"/>
      <c r="AG56" s="217"/>
      <c r="AH56" s="216"/>
      <c r="AI56" s="217"/>
      <c r="AJ56" s="216"/>
      <c r="AK56" s="217"/>
      <c r="AL56" s="216"/>
      <c r="AM56" s="217"/>
      <c r="AN56" s="216"/>
      <c r="AO56" s="217"/>
      <c r="AP56" s="216"/>
      <c r="AQ56" s="217"/>
      <c r="AR56" s="216"/>
      <c r="AS56" s="217"/>
    </row>
    <row r="57" spans="2:45" ht="21.75" customHeight="1" x14ac:dyDescent="0.15">
      <c r="B57" s="425"/>
      <c r="C57" s="425"/>
      <c r="D57" s="425"/>
      <c r="E57" s="177"/>
      <c r="F57" s="177"/>
      <c r="G57" s="177"/>
      <c r="H57" s="177"/>
      <c r="I57" s="178"/>
      <c r="J57" s="146"/>
      <c r="K57" s="147"/>
      <c r="L57" s="147"/>
      <c r="M57" s="147"/>
      <c r="N57" s="147"/>
      <c r="O57" s="147"/>
      <c r="P57" s="147"/>
      <c r="Q57" s="147"/>
      <c r="R57" s="148"/>
      <c r="S57" s="418"/>
      <c r="T57" s="419"/>
      <c r="U57" s="295"/>
      <c r="V57" s="390"/>
      <c r="W57" s="162"/>
      <c r="X57" s="295"/>
      <c r="Y57" s="293"/>
      <c r="Z57" s="294"/>
      <c r="AA57" s="135"/>
      <c r="AB57" s="24"/>
      <c r="AC57" s="136"/>
      <c r="AD57" s="137"/>
      <c r="AE57" s="72" t="s">
        <v>84</v>
      </c>
      <c r="AF57" s="401"/>
      <c r="AG57" s="402"/>
      <c r="AH57" s="403"/>
      <c r="AI57" s="402"/>
      <c r="AJ57" s="403"/>
      <c r="AK57" s="402"/>
      <c r="AL57" s="403"/>
      <c r="AM57" s="402"/>
      <c r="AN57" s="112"/>
      <c r="AO57" s="113"/>
      <c r="AP57" s="112"/>
      <c r="AQ57" s="113"/>
      <c r="AR57" s="112"/>
      <c r="AS57" s="113"/>
    </row>
    <row r="58" spans="2:45" ht="21.75" customHeight="1" x14ac:dyDescent="0.15">
      <c r="B58" s="313" t="s">
        <v>340</v>
      </c>
      <c r="C58" s="313"/>
      <c r="D58" s="313"/>
      <c r="E58" s="313"/>
      <c r="F58" s="313"/>
      <c r="G58" s="313"/>
      <c r="H58" s="313"/>
      <c r="I58" s="313"/>
      <c r="J58" s="277" t="s">
        <v>345</v>
      </c>
      <c r="K58" s="438"/>
      <c r="L58" s="438"/>
      <c r="M58" s="438"/>
      <c r="N58" s="438"/>
      <c r="O58" s="438"/>
      <c r="P58" s="438"/>
      <c r="Q58" s="438"/>
      <c r="R58" s="439"/>
      <c r="S58" s="443">
        <f>ROUND(S40+S42+S44+S46+S48+S50,0)</f>
        <v>0</v>
      </c>
      <c r="T58" s="444"/>
      <c r="U58" s="393" t="s">
        <v>84</v>
      </c>
      <c r="V58" s="437">
        <f>ROUND(V40+V42+V44+V46+V48+V50+V54+V56,0)</f>
        <v>0</v>
      </c>
      <c r="W58" s="392"/>
      <c r="X58" s="393" t="s">
        <v>84</v>
      </c>
      <c r="Y58" s="447">
        <f>ROUND(Y40+Y42+Y44+Y46+Y48+Y50+Y54+Y56,0)</f>
        <v>0</v>
      </c>
      <c r="Z58" s="448"/>
      <c r="AA58" s="133" t="s">
        <v>84</v>
      </c>
      <c r="AB58" s="391">
        <f>AB40+AB42+AB44+AB48+AB50+AB54+AB56+AB46</f>
        <v>0</v>
      </c>
      <c r="AC58" s="392"/>
      <c r="AD58" s="392"/>
      <c r="AE58" s="71" t="s">
        <v>84</v>
      </c>
      <c r="AF58" s="420">
        <f>AF40+AF42+AF44+AF48+AF50+AF54+AF56+AF46</f>
        <v>0</v>
      </c>
      <c r="AG58" s="133"/>
      <c r="AH58" s="420">
        <f>AH40+AH42+AH44+AH48+AH50+AH54+AH56+AH46</f>
        <v>0</v>
      </c>
      <c r="AI58" s="133"/>
      <c r="AJ58" s="420">
        <f>AJ40+AJ42+AJ44+AJ48+AJ50+AJ54+AJ56+AJ46</f>
        <v>0</v>
      </c>
      <c r="AK58" s="133"/>
      <c r="AL58" s="420">
        <f>AL40+AL42+AL44+AL48+AL50+AL54+AL56+AL46</f>
        <v>0</v>
      </c>
      <c r="AM58" s="133"/>
      <c r="AN58" s="218">
        <f>+AN56</f>
        <v>0</v>
      </c>
      <c r="AO58" s="219"/>
      <c r="AP58" s="218">
        <f>+AP56</f>
        <v>0</v>
      </c>
      <c r="AQ58" s="219"/>
      <c r="AR58" s="218">
        <f>+AR56</f>
        <v>0</v>
      </c>
      <c r="AS58" s="219"/>
    </row>
    <row r="59" spans="2:45" ht="21.75" customHeight="1" x14ac:dyDescent="0.15">
      <c r="B59" s="313"/>
      <c r="C59" s="313"/>
      <c r="D59" s="313"/>
      <c r="E59" s="313"/>
      <c r="F59" s="313"/>
      <c r="G59" s="313"/>
      <c r="H59" s="313"/>
      <c r="I59" s="313"/>
      <c r="J59" s="440"/>
      <c r="K59" s="441"/>
      <c r="L59" s="441"/>
      <c r="M59" s="441"/>
      <c r="N59" s="441"/>
      <c r="O59" s="441"/>
      <c r="P59" s="441"/>
      <c r="Q59" s="441"/>
      <c r="R59" s="442"/>
      <c r="S59" s="445"/>
      <c r="T59" s="446"/>
      <c r="U59" s="295"/>
      <c r="V59" s="291"/>
      <c r="W59" s="292"/>
      <c r="X59" s="295"/>
      <c r="Y59" s="449"/>
      <c r="Z59" s="450"/>
      <c r="AA59" s="135"/>
      <c r="AB59" s="24"/>
      <c r="AC59" s="423">
        <f>AC41+AC43+AC45+AC49+AC51+AC55+AC57+AC47</f>
        <v>0</v>
      </c>
      <c r="AD59" s="424"/>
      <c r="AE59" s="72" t="s">
        <v>84</v>
      </c>
      <c r="AF59" s="295"/>
      <c r="AG59" s="135"/>
      <c r="AH59" s="295"/>
      <c r="AI59" s="135"/>
      <c r="AJ59" s="295"/>
      <c r="AK59" s="135"/>
      <c r="AL59" s="295"/>
      <c r="AM59" s="135"/>
      <c r="AN59" s="114"/>
      <c r="AO59" s="115">
        <f>+AO57</f>
        <v>0</v>
      </c>
      <c r="AP59" s="114"/>
      <c r="AQ59" s="115">
        <f>+AQ57</f>
        <v>0</v>
      </c>
      <c r="AR59" s="114"/>
      <c r="AS59" s="115">
        <f>+AS57</f>
        <v>0</v>
      </c>
    </row>
    <row r="60" spans="2:45" ht="30.75" customHeight="1" x14ac:dyDescent="0.15">
      <c r="B60" s="451" t="s">
        <v>249</v>
      </c>
      <c r="C60" s="451"/>
      <c r="D60" s="451"/>
      <c r="E60" s="287" t="s">
        <v>341</v>
      </c>
      <c r="F60" s="287"/>
      <c r="G60" s="287"/>
      <c r="H60" s="287"/>
      <c r="I60" s="287"/>
      <c r="J60" s="457" t="s">
        <v>113</v>
      </c>
      <c r="K60" s="458"/>
      <c r="L60" s="458"/>
      <c r="M60" s="458"/>
      <c r="N60" s="458"/>
      <c r="O60" s="458"/>
      <c r="P60" s="458"/>
      <c r="Q60" s="459" t="str">
        <f>IF(P10=0,"",IF(T10+V10&lt;=90,"常勤","非常勤"))</f>
        <v/>
      </c>
      <c r="R60" s="460"/>
      <c r="S60" s="423">
        <f>IF(Q60="",0,IF((Q60="非常勤"),0,1))</f>
        <v>0</v>
      </c>
      <c r="T60" s="424"/>
      <c r="U60" s="103" t="s">
        <v>84</v>
      </c>
      <c r="V60" s="461" t="s">
        <v>87</v>
      </c>
      <c r="W60" s="191"/>
      <c r="X60" s="103" t="s">
        <v>84</v>
      </c>
      <c r="Y60" s="190" t="s">
        <v>87</v>
      </c>
      <c r="Z60" s="191"/>
      <c r="AA60" s="104" t="s">
        <v>84</v>
      </c>
      <c r="AB60" s="191" t="s">
        <v>87</v>
      </c>
      <c r="AC60" s="191"/>
      <c r="AD60" s="191"/>
      <c r="AE60" s="116" t="s">
        <v>84</v>
      </c>
      <c r="AF60" s="296"/>
      <c r="AG60" s="215"/>
      <c r="AH60" s="214"/>
      <c r="AI60" s="215"/>
      <c r="AJ60" s="214"/>
      <c r="AK60" s="215"/>
      <c r="AL60" s="214"/>
      <c r="AM60" s="215"/>
      <c r="AN60" s="214" t="s">
        <v>304</v>
      </c>
      <c r="AO60" s="215"/>
      <c r="AP60" s="214" t="s">
        <v>304</v>
      </c>
      <c r="AQ60" s="215"/>
      <c r="AR60" s="214" t="s">
        <v>87</v>
      </c>
      <c r="AS60" s="215"/>
    </row>
    <row r="61" spans="2:45" ht="30.75" customHeight="1" x14ac:dyDescent="0.15">
      <c r="B61" s="451"/>
      <c r="C61" s="451"/>
      <c r="D61" s="451"/>
      <c r="E61" s="287" t="s">
        <v>342</v>
      </c>
      <c r="F61" s="287"/>
      <c r="G61" s="287"/>
      <c r="H61" s="287"/>
      <c r="I61" s="287"/>
      <c r="J61" s="457" t="s">
        <v>118</v>
      </c>
      <c r="K61" s="458"/>
      <c r="L61" s="458"/>
      <c r="M61" s="458"/>
      <c r="N61" s="458"/>
      <c r="O61" s="458"/>
      <c r="P61" s="458"/>
      <c r="Q61" s="481"/>
      <c r="R61" s="482"/>
      <c r="S61" s="423">
        <f>IF(Q61="有",ROUNDDOWN(1,1),0)</f>
        <v>0</v>
      </c>
      <c r="T61" s="424"/>
      <c r="U61" s="103" t="s">
        <v>84</v>
      </c>
      <c r="V61" s="483" t="s">
        <v>87</v>
      </c>
      <c r="W61" s="484"/>
      <c r="X61" s="103" t="s">
        <v>84</v>
      </c>
      <c r="Y61" s="335" t="s">
        <v>87</v>
      </c>
      <c r="Z61" s="484"/>
      <c r="AA61" s="104" t="s">
        <v>84</v>
      </c>
      <c r="AB61" s="484" t="s">
        <v>87</v>
      </c>
      <c r="AC61" s="484"/>
      <c r="AD61" s="484"/>
      <c r="AE61" s="116" t="s">
        <v>84</v>
      </c>
      <c r="AF61" s="296"/>
      <c r="AG61" s="215"/>
      <c r="AH61" s="214"/>
      <c r="AI61" s="215"/>
      <c r="AJ61" s="214"/>
      <c r="AK61" s="215"/>
      <c r="AL61" s="214"/>
      <c r="AM61" s="215"/>
      <c r="AN61" s="214" t="s">
        <v>304</v>
      </c>
      <c r="AO61" s="215"/>
      <c r="AP61" s="214" t="s">
        <v>304</v>
      </c>
      <c r="AQ61" s="215"/>
      <c r="AR61" s="214" t="s">
        <v>87</v>
      </c>
      <c r="AS61" s="215"/>
    </row>
    <row r="62" spans="2:45" ht="30.75" customHeight="1" thickBot="1" x14ac:dyDescent="0.2">
      <c r="B62" s="452"/>
      <c r="C62" s="452"/>
      <c r="D62" s="452"/>
      <c r="E62" s="495" t="s">
        <v>343</v>
      </c>
      <c r="F62" s="495"/>
      <c r="G62" s="495"/>
      <c r="H62" s="495"/>
      <c r="I62" s="495"/>
      <c r="J62" s="496" t="s">
        <v>325</v>
      </c>
      <c r="K62" s="496"/>
      <c r="L62" s="496"/>
      <c r="M62" s="496"/>
      <c r="N62" s="496"/>
      <c r="O62" s="496"/>
      <c r="P62" s="496"/>
      <c r="Q62" s="496"/>
      <c r="R62" s="496"/>
      <c r="S62" s="289">
        <f>IF(Y54="",0,1)</f>
        <v>0</v>
      </c>
      <c r="T62" s="290"/>
      <c r="U62" s="109" t="s">
        <v>84</v>
      </c>
      <c r="V62" s="497" t="s">
        <v>87</v>
      </c>
      <c r="W62" s="348"/>
      <c r="X62" s="109" t="s">
        <v>84</v>
      </c>
      <c r="Y62" s="347" t="s">
        <v>87</v>
      </c>
      <c r="Z62" s="348"/>
      <c r="AA62" s="110" t="s">
        <v>84</v>
      </c>
      <c r="AB62" s="348" t="s">
        <v>87</v>
      </c>
      <c r="AC62" s="348"/>
      <c r="AD62" s="348"/>
      <c r="AE62" s="111" t="s">
        <v>84</v>
      </c>
      <c r="AF62" s="393" t="s">
        <v>87</v>
      </c>
      <c r="AG62" s="133"/>
      <c r="AH62" s="132" t="s">
        <v>91</v>
      </c>
      <c r="AI62" s="133"/>
      <c r="AJ62" s="132" t="s">
        <v>87</v>
      </c>
      <c r="AK62" s="133"/>
      <c r="AL62" s="132" t="s">
        <v>87</v>
      </c>
      <c r="AM62" s="133"/>
      <c r="AN62" s="214" t="s">
        <v>304</v>
      </c>
      <c r="AO62" s="215"/>
      <c r="AP62" s="214" t="s">
        <v>304</v>
      </c>
      <c r="AQ62" s="215"/>
      <c r="AR62" s="232" t="s">
        <v>87</v>
      </c>
      <c r="AS62" s="233"/>
    </row>
    <row r="63" spans="2:45" ht="23.25" customHeight="1" thickTop="1" x14ac:dyDescent="0.15">
      <c r="B63" s="201" t="s">
        <v>344</v>
      </c>
      <c r="C63" s="201"/>
      <c r="D63" s="201"/>
      <c r="E63" s="201"/>
      <c r="F63" s="201"/>
      <c r="G63" s="201"/>
      <c r="H63" s="201"/>
      <c r="I63" s="201"/>
      <c r="J63" s="203" t="s">
        <v>346</v>
      </c>
      <c r="K63" s="204"/>
      <c r="L63" s="204"/>
      <c r="M63" s="204"/>
      <c r="N63" s="204"/>
      <c r="O63" s="204"/>
      <c r="P63" s="204"/>
      <c r="Q63" s="204"/>
      <c r="R63" s="205"/>
      <c r="S63" s="522">
        <f>S58+S60+S61+S62</f>
        <v>0</v>
      </c>
      <c r="T63" s="523"/>
      <c r="U63" s="220" t="s">
        <v>84</v>
      </c>
      <c r="V63" s="222">
        <f>V58</f>
        <v>0</v>
      </c>
      <c r="W63" s="223"/>
      <c r="X63" s="486" t="s">
        <v>84</v>
      </c>
      <c r="Y63" s="491">
        <f>Y58</f>
        <v>0</v>
      </c>
      <c r="Z63" s="492"/>
      <c r="AA63" s="486" t="s">
        <v>84</v>
      </c>
      <c r="AB63" s="488">
        <f>AB58</f>
        <v>0</v>
      </c>
      <c r="AC63" s="489"/>
      <c r="AD63" s="489"/>
      <c r="AE63" s="73" t="s">
        <v>84</v>
      </c>
      <c r="AF63" s="485">
        <f>AF58</f>
        <v>0</v>
      </c>
      <c r="AG63" s="486"/>
      <c r="AH63" s="228">
        <f>AH58</f>
        <v>0</v>
      </c>
      <c r="AI63" s="486"/>
      <c r="AJ63" s="228">
        <f>AJ58</f>
        <v>0</v>
      </c>
      <c r="AK63" s="486"/>
      <c r="AL63" s="228">
        <f>AL58</f>
        <v>0</v>
      </c>
      <c r="AM63" s="486"/>
      <c r="AN63" s="228">
        <f>AN58</f>
        <v>0</v>
      </c>
      <c r="AO63" s="229"/>
      <c r="AP63" s="228">
        <f>AP58</f>
        <v>0</v>
      </c>
      <c r="AQ63" s="229"/>
      <c r="AR63" s="228">
        <f>AR58</f>
        <v>0</v>
      </c>
      <c r="AS63" s="229"/>
    </row>
    <row r="64" spans="2:45" ht="23.25" customHeight="1" thickBot="1" x14ac:dyDescent="0.2">
      <c r="B64" s="202"/>
      <c r="C64" s="202"/>
      <c r="D64" s="202"/>
      <c r="E64" s="202"/>
      <c r="F64" s="202"/>
      <c r="G64" s="202"/>
      <c r="H64" s="202"/>
      <c r="I64" s="202"/>
      <c r="J64" s="206"/>
      <c r="K64" s="207"/>
      <c r="L64" s="207"/>
      <c r="M64" s="207"/>
      <c r="N64" s="207"/>
      <c r="O64" s="207"/>
      <c r="P64" s="207"/>
      <c r="Q64" s="207"/>
      <c r="R64" s="208"/>
      <c r="S64" s="275"/>
      <c r="T64" s="276"/>
      <c r="U64" s="221"/>
      <c r="V64" s="224"/>
      <c r="W64" s="225"/>
      <c r="X64" s="487"/>
      <c r="Y64" s="493"/>
      <c r="Z64" s="494"/>
      <c r="AA64" s="487"/>
      <c r="AB64" s="74"/>
      <c r="AC64" s="226">
        <f>AC59</f>
        <v>0</v>
      </c>
      <c r="AD64" s="227"/>
      <c r="AE64" s="75" t="s">
        <v>84</v>
      </c>
      <c r="AF64" s="221"/>
      <c r="AG64" s="487"/>
      <c r="AH64" s="490"/>
      <c r="AI64" s="487"/>
      <c r="AJ64" s="490"/>
      <c r="AK64" s="487"/>
      <c r="AL64" s="490"/>
      <c r="AM64" s="487"/>
      <c r="AN64" s="230"/>
      <c r="AO64" s="231"/>
      <c r="AP64" s="230"/>
      <c r="AQ64" s="231"/>
      <c r="AR64" s="230"/>
      <c r="AS64" s="231"/>
    </row>
    <row r="65" spans="2:53" ht="40.5" customHeight="1" thickTop="1" thickBot="1" x14ac:dyDescent="0.2">
      <c r="B65" s="209" t="s">
        <v>348</v>
      </c>
      <c r="C65" s="210"/>
      <c r="D65" s="211"/>
      <c r="E65" s="287" t="s">
        <v>349</v>
      </c>
      <c r="F65" s="287"/>
      <c r="G65" s="287"/>
      <c r="H65" s="287"/>
      <c r="I65" s="287"/>
      <c r="J65" s="288" t="s">
        <v>326</v>
      </c>
      <c r="K65" s="288"/>
      <c r="L65" s="288"/>
      <c r="M65" s="288"/>
      <c r="N65" s="288"/>
      <c r="O65" s="288"/>
      <c r="P65" s="288"/>
      <c r="Q65" s="288"/>
      <c r="R65" s="288"/>
      <c r="S65" s="289">
        <f>IF(Y54="",0,1)</f>
        <v>0</v>
      </c>
      <c r="T65" s="290"/>
      <c r="U65" s="103" t="s">
        <v>84</v>
      </c>
      <c r="V65" s="291" t="s">
        <v>87</v>
      </c>
      <c r="W65" s="292"/>
      <c r="X65" s="103" t="s">
        <v>84</v>
      </c>
      <c r="Y65" s="293"/>
      <c r="Z65" s="294"/>
      <c r="AA65" s="104" t="s">
        <v>84</v>
      </c>
      <c r="AB65" s="294"/>
      <c r="AC65" s="294"/>
      <c r="AD65" s="294"/>
      <c r="AE65" s="116" t="s">
        <v>84</v>
      </c>
      <c r="AF65" s="296" t="s">
        <v>87</v>
      </c>
      <c r="AG65" s="215"/>
      <c r="AH65" s="214" t="s">
        <v>91</v>
      </c>
      <c r="AI65" s="215"/>
      <c r="AJ65" s="214" t="s">
        <v>87</v>
      </c>
      <c r="AK65" s="215"/>
      <c r="AL65" s="214" t="s">
        <v>87</v>
      </c>
      <c r="AM65" s="215"/>
      <c r="AN65" s="232" t="s">
        <v>304</v>
      </c>
      <c r="AO65" s="233"/>
      <c r="AP65" s="232" t="s">
        <v>304</v>
      </c>
      <c r="AQ65" s="233"/>
      <c r="AR65" s="232" t="s">
        <v>87</v>
      </c>
      <c r="AS65" s="233"/>
    </row>
    <row r="66" spans="2:53" ht="23.25" customHeight="1" thickTop="1" x14ac:dyDescent="0.15">
      <c r="B66" s="201" t="s">
        <v>314</v>
      </c>
      <c r="C66" s="201"/>
      <c r="D66" s="201"/>
      <c r="E66" s="201"/>
      <c r="F66" s="201"/>
      <c r="G66" s="201"/>
      <c r="H66" s="201"/>
      <c r="I66" s="201"/>
      <c r="J66" s="203" t="s">
        <v>350</v>
      </c>
      <c r="K66" s="204"/>
      <c r="L66" s="204"/>
      <c r="M66" s="204"/>
      <c r="N66" s="204"/>
      <c r="O66" s="204"/>
      <c r="P66" s="204"/>
      <c r="Q66" s="204"/>
      <c r="R66" s="205"/>
      <c r="S66" s="273">
        <f>S63+S65</f>
        <v>0</v>
      </c>
      <c r="T66" s="274"/>
      <c r="U66" s="220" t="s">
        <v>84</v>
      </c>
      <c r="V66" s="222">
        <f>+V63</f>
        <v>0</v>
      </c>
      <c r="W66" s="223"/>
      <c r="X66" s="486" t="s">
        <v>84</v>
      </c>
      <c r="Y66" s="519">
        <f>+Y63+Y65</f>
        <v>0</v>
      </c>
      <c r="Z66" s="489"/>
      <c r="AA66" s="486" t="s">
        <v>84</v>
      </c>
      <c r="AB66" s="519">
        <f>+AB63+AB65</f>
        <v>0</v>
      </c>
      <c r="AC66" s="489"/>
      <c r="AD66" s="489"/>
      <c r="AE66" s="73" t="s">
        <v>84</v>
      </c>
      <c r="AF66" s="234" t="str">
        <f>AF62</f>
        <v>-</v>
      </c>
      <c r="AG66" s="229"/>
      <c r="AH66" s="228" t="str">
        <f>AH62</f>
        <v>-</v>
      </c>
      <c r="AI66" s="229"/>
      <c r="AJ66" s="228" t="str">
        <f>AJ62</f>
        <v>-</v>
      </c>
      <c r="AK66" s="229"/>
      <c r="AL66" s="228" t="str">
        <f>AL62</f>
        <v>-</v>
      </c>
      <c r="AM66" s="229"/>
      <c r="AN66" s="216">
        <f>+AN58</f>
        <v>0</v>
      </c>
      <c r="AO66" s="217"/>
      <c r="AP66" s="216">
        <f>+AP58</f>
        <v>0</v>
      </c>
      <c r="AQ66" s="217"/>
      <c r="AR66" s="216">
        <f>+AR58</f>
        <v>0</v>
      </c>
      <c r="AS66" s="217"/>
    </row>
    <row r="67" spans="2:53" ht="23.25" customHeight="1" thickBot="1" x14ac:dyDescent="0.2">
      <c r="B67" s="202"/>
      <c r="C67" s="202"/>
      <c r="D67" s="202"/>
      <c r="E67" s="202"/>
      <c r="F67" s="202"/>
      <c r="G67" s="202"/>
      <c r="H67" s="202"/>
      <c r="I67" s="202"/>
      <c r="J67" s="206"/>
      <c r="K67" s="207"/>
      <c r="L67" s="207"/>
      <c r="M67" s="207"/>
      <c r="N67" s="207"/>
      <c r="O67" s="207"/>
      <c r="P67" s="207"/>
      <c r="Q67" s="207"/>
      <c r="R67" s="208"/>
      <c r="S67" s="275"/>
      <c r="T67" s="276"/>
      <c r="U67" s="221"/>
      <c r="V67" s="224"/>
      <c r="W67" s="225"/>
      <c r="X67" s="487"/>
      <c r="Y67" s="520"/>
      <c r="Z67" s="521"/>
      <c r="AA67" s="487"/>
      <c r="AB67" s="74"/>
      <c r="AC67" s="226" t="s">
        <v>305</v>
      </c>
      <c r="AD67" s="227"/>
      <c r="AE67" s="75" t="s">
        <v>84</v>
      </c>
      <c r="AF67" s="235"/>
      <c r="AG67" s="231"/>
      <c r="AH67" s="230"/>
      <c r="AI67" s="231"/>
      <c r="AJ67" s="230"/>
      <c r="AK67" s="231"/>
      <c r="AL67" s="230"/>
      <c r="AM67" s="231"/>
      <c r="AN67" s="117"/>
      <c r="AO67" s="118">
        <f>+AO59</f>
        <v>0</v>
      </c>
      <c r="AP67" s="117"/>
      <c r="AQ67" s="118">
        <f>+AQ59</f>
        <v>0</v>
      </c>
      <c r="AR67" s="117"/>
      <c r="AS67" s="118">
        <f>+AS59</f>
        <v>0</v>
      </c>
    </row>
    <row r="68" spans="2:53" ht="13.5" customHeight="1" thickTop="1" x14ac:dyDescent="0.15">
      <c r="B68" s="543" t="s">
        <v>315</v>
      </c>
      <c r="C68" s="370" t="s">
        <v>79</v>
      </c>
      <c r="D68" s="370"/>
      <c r="E68" s="546" t="s">
        <v>250</v>
      </c>
      <c r="F68" s="546"/>
      <c r="G68" s="546"/>
      <c r="H68" s="546"/>
      <c r="I68" s="546"/>
      <c r="J68" s="327" t="s">
        <v>129</v>
      </c>
      <c r="K68" s="514"/>
      <c r="L68" s="514"/>
      <c r="M68" s="514"/>
      <c r="N68" s="514"/>
      <c r="O68" s="514"/>
      <c r="P68" s="514"/>
      <c r="Q68" s="514"/>
      <c r="R68" s="328"/>
      <c r="S68" s="515" t="str">
        <f>IF(J69="","",IF(J69="定員40人以下",1,IF(J69="定員151人以上",3,2)))</f>
        <v/>
      </c>
      <c r="T68" s="516"/>
      <c r="U68" s="295" t="s">
        <v>84</v>
      </c>
      <c r="V68" s="297">
        <f>Y68+AC70</f>
        <v>0</v>
      </c>
      <c r="W68" s="298"/>
      <c r="X68" s="248" t="s">
        <v>84</v>
      </c>
      <c r="Y68" s="507"/>
      <c r="Z68" s="508"/>
      <c r="AA68" s="248" t="s">
        <v>84</v>
      </c>
      <c r="AB68" s="507"/>
      <c r="AC68" s="507"/>
      <c r="AD68" s="508"/>
      <c r="AE68" s="300" t="s">
        <v>84</v>
      </c>
      <c r="AF68" s="397" t="s">
        <v>87</v>
      </c>
      <c r="AG68" s="248"/>
      <c r="AH68" s="249" t="s">
        <v>87</v>
      </c>
      <c r="AI68" s="248"/>
      <c r="AJ68" s="249" t="s">
        <v>87</v>
      </c>
      <c r="AK68" s="248"/>
      <c r="AL68" s="246" t="s">
        <v>87</v>
      </c>
      <c r="AM68" s="247"/>
      <c r="AN68" s="512" t="str">
        <f>IF(AO67+AQ67+AS67=0,"",IF(AND(AO67+AQ67+AS67&lt;=S58*1/3,AO67+AQ67+AS67&lt;=V63-S58),"○","×"))</f>
        <v/>
      </c>
      <c r="AO68" s="513"/>
      <c r="AP68" s="513"/>
      <c r="AQ68" s="513"/>
      <c r="AR68" s="513"/>
      <c r="AS68" s="513"/>
      <c r="AT68" s="498"/>
      <c r="AU68" s="498"/>
      <c r="AV68" s="498"/>
      <c r="AW68" s="498"/>
      <c r="AX68" s="498"/>
      <c r="AY68" s="498"/>
      <c r="AZ68" s="498"/>
      <c r="BA68" s="498"/>
    </row>
    <row r="69" spans="2:53" ht="26.25" customHeight="1" x14ac:dyDescent="0.15">
      <c r="B69" s="544"/>
      <c r="C69" s="545"/>
      <c r="D69" s="545"/>
      <c r="E69" s="547"/>
      <c r="F69" s="547"/>
      <c r="G69" s="547"/>
      <c r="H69" s="547"/>
      <c r="I69" s="547"/>
      <c r="J69" s="500"/>
      <c r="K69" s="501"/>
      <c r="L69" s="501"/>
      <c r="M69" s="501"/>
      <c r="N69" s="501"/>
      <c r="O69" s="501"/>
      <c r="P69" s="501"/>
      <c r="Q69" s="501"/>
      <c r="R69" s="502"/>
      <c r="S69" s="517"/>
      <c r="T69" s="518"/>
      <c r="U69" s="296"/>
      <c r="V69" s="299"/>
      <c r="W69" s="298"/>
      <c r="X69" s="248"/>
      <c r="Y69" s="509"/>
      <c r="Z69" s="510"/>
      <c r="AA69" s="248"/>
      <c r="AB69" s="511"/>
      <c r="AC69" s="509"/>
      <c r="AD69" s="510"/>
      <c r="AE69" s="301"/>
      <c r="AF69" s="397"/>
      <c r="AG69" s="248"/>
      <c r="AH69" s="249"/>
      <c r="AI69" s="248"/>
      <c r="AJ69" s="249"/>
      <c r="AK69" s="248"/>
      <c r="AL69" s="249"/>
      <c r="AM69" s="248"/>
      <c r="AN69" s="331"/>
      <c r="AO69" s="354"/>
      <c r="AP69" s="354"/>
      <c r="AQ69" s="354"/>
      <c r="AR69" s="354"/>
      <c r="AS69" s="354"/>
      <c r="AT69" s="498"/>
      <c r="AU69" s="498"/>
      <c r="AV69" s="498"/>
      <c r="AW69" s="498"/>
      <c r="AX69" s="498"/>
      <c r="AY69" s="498"/>
      <c r="AZ69" s="498"/>
      <c r="BA69" s="498"/>
    </row>
    <row r="70" spans="2:53" ht="26.25" customHeight="1" x14ac:dyDescent="0.15">
      <c r="B70" s="544"/>
      <c r="C70" s="545"/>
      <c r="D70" s="545"/>
      <c r="E70" s="547"/>
      <c r="F70" s="547"/>
      <c r="G70" s="547"/>
      <c r="H70" s="547"/>
      <c r="I70" s="547"/>
      <c r="J70" s="503"/>
      <c r="K70" s="504"/>
      <c r="L70" s="504"/>
      <c r="M70" s="504"/>
      <c r="N70" s="504"/>
      <c r="O70" s="504"/>
      <c r="P70" s="504"/>
      <c r="Q70" s="504"/>
      <c r="R70" s="505"/>
      <c r="S70" s="517"/>
      <c r="T70" s="518"/>
      <c r="U70" s="296"/>
      <c r="V70" s="291"/>
      <c r="W70" s="292"/>
      <c r="X70" s="135"/>
      <c r="Y70" s="509"/>
      <c r="Z70" s="510"/>
      <c r="AA70" s="135"/>
      <c r="AB70" s="53"/>
      <c r="AC70" s="506"/>
      <c r="AD70" s="136"/>
      <c r="AE70" s="72" t="s">
        <v>84</v>
      </c>
      <c r="AF70" s="295"/>
      <c r="AG70" s="135"/>
      <c r="AH70" s="134"/>
      <c r="AI70" s="135"/>
      <c r="AJ70" s="134"/>
      <c r="AK70" s="135"/>
      <c r="AL70" s="134"/>
      <c r="AM70" s="135"/>
      <c r="AN70" s="109"/>
      <c r="AO70" s="109"/>
      <c r="AP70" s="109"/>
      <c r="AQ70" s="109"/>
      <c r="AR70" s="109"/>
      <c r="AS70" s="34"/>
      <c r="AT70" s="499"/>
      <c r="AU70" s="498"/>
      <c r="AV70" s="498"/>
      <c r="AW70" s="498"/>
      <c r="AX70" s="498"/>
      <c r="AY70" s="498"/>
      <c r="AZ70" s="498"/>
      <c r="BA70" s="498"/>
    </row>
    <row r="71" spans="2:53" ht="27" customHeight="1" x14ac:dyDescent="0.15">
      <c r="B71" s="544"/>
      <c r="C71" s="185" t="s">
        <v>310</v>
      </c>
      <c r="D71" s="186"/>
      <c r="E71" s="186"/>
      <c r="F71" s="186"/>
      <c r="G71" s="186"/>
      <c r="H71" s="186"/>
      <c r="I71" s="528"/>
      <c r="J71" s="185" t="s">
        <v>198</v>
      </c>
      <c r="K71" s="532"/>
      <c r="L71" s="534"/>
      <c r="M71" s="536" t="s">
        <v>311</v>
      </c>
      <c r="N71" s="536"/>
      <c r="O71" s="536"/>
      <c r="P71" s="537"/>
      <c r="Q71" s="540" t="str">
        <f>IF(P10="","",IF(R10+T10+V10&lt;=90,"90人以下","91人以上"))</f>
        <v>90人以下</v>
      </c>
      <c r="R71" s="326"/>
      <c r="S71" s="269" t="str">
        <f>IF(L71="","",IF(L71="有",0,IF(Q71="91人以上",2,1)))</f>
        <v/>
      </c>
      <c r="T71" s="270"/>
      <c r="U71" s="393" t="s">
        <v>84</v>
      </c>
      <c r="V71" s="437">
        <f>Y71+AC72</f>
        <v>0</v>
      </c>
      <c r="W71" s="392"/>
      <c r="X71" s="393" t="s">
        <v>84</v>
      </c>
      <c r="Y71" s="398"/>
      <c r="Z71" s="399"/>
      <c r="AA71" s="133" t="s">
        <v>84</v>
      </c>
      <c r="AB71" s="398"/>
      <c r="AC71" s="399"/>
      <c r="AD71" s="399"/>
      <c r="AE71" s="71" t="s">
        <v>84</v>
      </c>
      <c r="AF71" s="393" t="s">
        <v>87</v>
      </c>
      <c r="AG71" s="133"/>
      <c r="AH71" s="132" t="s">
        <v>87</v>
      </c>
      <c r="AI71" s="133"/>
      <c r="AJ71" s="132" t="s">
        <v>87</v>
      </c>
      <c r="AK71" s="133"/>
      <c r="AL71" s="132" t="s">
        <v>87</v>
      </c>
      <c r="AM71" s="133"/>
      <c r="AN71" s="109"/>
      <c r="AO71" s="109"/>
      <c r="AP71" s="109"/>
      <c r="AQ71" s="109"/>
      <c r="AR71" s="109"/>
      <c r="AS71" s="34"/>
    </row>
    <row r="72" spans="2:53" ht="27" customHeight="1" x14ac:dyDescent="0.15">
      <c r="B72" s="544"/>
      <c r="C72" s="529"/>
      <c r="D72" s="530"/>
      <c r="E72" s="530"/>
      <c r="F72" s="530"/>
      <c r="G72" s="530"/>
      <c r="H72" s="530"/>
      <c r="I72" s="531"/>
      <c r="J72" s="529"/>
      <c r="K72" s="533"/>
      <c r="L72" s="535"/>
      <c r="M72" s="538"/>
      <c r="N72" s="538"/>
      <c r="O72" s="538"/>
      <c r="P72" s="539"/>
      <c r="Q72" s="541"/>
      <c r="R72" s="330"/>
      <c r="S72" s="516"/>
      <c r="T72" s="542"/>
      <c r="U72" s="295"/>
      <c r="V72" s="291"/>
      <c r="W72" s="292"/>
      <c r="X72" s="295"/>
      <c r="Y72" s="508"/>
      <c r="Z72" s="527"/>
      <c r="AA72" s="135"/>
      <c r="AB72" s="24"/>
      <c r="AC72" s="136"/>
      <c r="AD72" s="137"/>
      <c r="AE72" s="72" t="s">
        <v>84</v>
      </c>
      <c r="AF72" s="295"/>
      <c r="AG72" s="135"/>
      <c r="AH72" s="134"/>
      <c r="AI72" s="135"/>
      <c r="AJ72" s="134"/>
      <c r="AK72" s="135"/>
      <c r="AL72" s="134"/>
      <c r="AM72" s="135"/>
      <c r="AN72" s="109"/>
      <c r="AO72" s="109"/>
      <c r="AP72" s="109"/>
      <c r="AQ72" s="109"/>
      <c r="AR72" s="109"/>
      <c r="AS72" s="34"/>
    </row>
    <row r="73" spans="2:53" ht="25.5" customHeight="1" x14ac:dyDescent="0.15">
      <c r="B73" s="524" t="s">
        <v>173</v>
      </c>
      <c r="C73" s="525"/>
      <c r="D73" s="525"/>
      <c r="E73" s="525"/>
      <c r="F73" s="525"/>
      <c r="G73" s="525"/>
      <c r="H73" s="525"/>
      <c r="I73" s="525"/>
      <c r="J73" s="525"/>
      <c r="K73" s="525"/>
      <c r="L73" s="525"/>
      <c r="M73" s="525"/>
      <c r="N73" s="525"/>
      <c r="O73" s="525"/>
      <c r="P73" s="525"/>
      <c r="Q73" s="525"/>
      <c r="R73" s="525"/>
      <c r="S73" s="525"/>
      <c r="T73" s="525"/>
      <c r="U73" s="525"/>
      <c r="V73" s="525"/>
      <c r="W73" s="525"/>
      <c r="X73" s="525"/>
      <c r="Y73" s="525"/>
      <c r="Z73" s="525"/>
      <c r="AA73" s="525"/>
      <c r="AB73" s="525"/>
      <c r="AC73" s="525"/>
      <c r="AD73" s="525"/>
      <c r="AE73" s="525"/>
      <c r="AF73" s="525"/>
      <c r="AG73" s="525"/>
      <c r="AH73" s="525"/>
      <c r="AI73" s="525"/>
      <c r="AJ73" s="525"/>
      <c r="AK73" s="525"/>
      <c r="AL73" s="525"/>
      <c r="AM73" s="526"/>
      <c r="AN73" s="109"/>
      <c r="AO73" s="109"/>
      <c r="AP73" s="109"/>
      <c r="AQ73" s="109"/>
      <c r="AR73" s="109"/>
    </row>
    <row r="74" spans="2:53" ht="29.25" customHeight="1" x14ac:dyDescent="0.15">
      <c r="B74" s="119"/>
      <c r="C74" s="553" t="s">
        <v>143</v>
      </c>
      <c r="D74" s="553"/>
      <c r="E74" s="128" t="s">
        <v>141</v>
      </c>
      <c r="F74" s="128"/>
      <c r="G74" s="128"/>
      <c r="H74" s="128"/>
      <c r="I74" s="554" t="s">
        <v>142</v>
      </c>
      <c r="J74" s="555"/>
      <c r="K74" s="555"/>
      <c r="L74" s="555"/>
      <c r="M74" s="555"/>
      <c r="N74" s="555"/>
      <c r="O74" s="555"/>
      <c r="P74" s="555"/>
      <c r="Q74" s="555"/>
      <c r="R74" s="460"/>
      <c r="S74" s="335" t="s">
        <v>93</v>
      </c>
      <c r="T74" s="484"/>
      <c r="U74" s="336"/>
      <c r="V74" s="554" t="s">
        <v>159</v>
      </c>
      <c r="W74" s="548"/>
      <c r="X74" s="319"/>
      <c r="Y74" s="318" t="s">
        <v>126</v>
      </c>
      <c r="Z74" s="548"/>
      <c r="AA74" s="319"/>
      <c r="AB74" s="318" t="s">
        <v>127</v>
      </c>
      <c r="AC74" s="548"/>
      <c r="AD74" s="548"/>
      <c r="AE74" s="319"/>
      <c r="AF74" s="260" t="s">
        <v>199</v>
      </c>
      <c r="AG74" s="261"/>
      <c r="AH74" s="261"/>
      <c r="AI74" s="261"/>
      <c r="AJ74" s="261"/>
      <c r="AK74" s="261"/>
      <c r="AL74" s="261"/>
      <c r="AM74" s="262"/>
      <c r="AN74" s="109"/>
      <c r="AO74" s="109"/>
      <c r="AP74" s="109"/>
      <c r="AQ74" s="109"/>
      <c r="AR74" s="109"/>
    </row>
    <row r="75" spans="2:53" ht="18" customHeight="1" x14ac:dyDescent="0.15">
      <c r="B75" s="711" t="s">
        <v>196</v>
      </c>
      <c r="C75" s="138"/>
      <c r="D75" s="138"/>
      <c r="E75" s="139" t="s">
        <v>258</v>
      </c>
      <c r="F75" s="140"/>
      <c r="G75" s="140"/>
      <c r="H75" s="140"/>
      <c r="I75" s="143" t="s">
        <v>138</v>
      </c>
      <c r="J75" s="144"/>
      <c r="K75" s="144"/>
      <c r="L75" s="144"/>
      <c r="M75" s="144"/>
      <c r="N75" s="144"/>
      <c r="O75" s="144"/>
      <c r="P75" s="549"/>
      <c r="Q75" s="549"/>
      <c r="R75" s="550"/>
      <c r="S75" s="269">
        <f>IF(C75="有",1,0)</f>
        <v>0</v>
      </c>
      <c r="T75" s="270"/>
      <c r="U75" s="133" t="s">
        <v>84</v>
      </c>
      <c r="V75" s="155">
        <f>Y75</f>
        <v>0</v>
      </c>
      <c r="W75" s="156"/>
      <c r="X75" s="133" t="s">
        <v>84</v>
      </c>
      <c r="Y75" s="398"/>
      <c r="Z75" s="399"/>
      <c r="AA75" s="133" t="s">
        <v>84</v>
      </c>
      <c r="AB75" s="398"/>
      <c r="AC75" s="399"/>
      <c r="AD75" s="399"/>
      <c r="AE75" s="102" t="s">
        <v>84</v>
      </c>
      <c r="AF75" s="126" t="s">
        <v>87</v>
      </c>
      <c r="AG75" s="197"/>
      <c r="AH75" s="197"/>
      <c r="AI75" s="197"/>
      <c r="AJ75" s="197"/>
      <c r="AK75" s="197"/>
      <c r="AL75" s="197"/>
      <c r="AM75" s="212"/>
      <c r="AN75" s="91"/>
      <c r="AO75" s="91"/>
      <c r="AP75" s="91"/>
      <c r="AQ75" s="91"/>
      <c r="AR75" s="91"/>
    </row>
    <row r="76" spans="2:53" ht="18" customHeight="1" x14ac:dyDescent="0.15">
      <c r="B76" s="712"/>
      <c r="C76" s="138"/>
      <c r="D76" s="138"/>
      <c r="E76" s="183"/>
      <c r="F76" s="184"/>
      <c r="G76" s="184"/>
      <c r="H76" s="184"/>
      <c r="I76" s="565" t="s">
        <v>140</v>
      </c>
      <c r="J76" s="566"/>
      <c r="K76" s="566"/>
      <c r="L76" s="566"/>
      <c r="M76" s="566"/>
      <c r="N76" s="566"/>
      <c r="O76" s="566"/>
      <c r="P76" s="561"/>
      <c r="Q76" s="561"/>
      <c r="R76" s="562"/>
      <c r="S76" s="271"/>
      <c r="T76" s="272"/>
      <c r="U76" s="248"/>
      <c r="V76" s="551"/>
      <c r="W76" s="552"/>
      <c r="X76" s="248"/>
      <c r="Y76" s="395"/>
      <c r="Z76" s="396"/>
      <c r="AA76" s="248"/>
      <c r="AB76" s="55"/>
      <c r="AC76" s="563"/>
      <c r="AD76" s="564"/>
      <c r="AE76" s="133" t="s">
        <v>84</v>
      </c>
      <c r="AF76" s="331"/>
      <c r="AG76" s="354"/>
      <c r="AH76" s="354"/>
      <c r="AI76" s="354"/>
      <c r="AJ76" s="354"/>
      <c r="AK76" s="354"/>
      <c r="AL76" s="354"/>
      <c r="AM76" s="332"/>
      <c r="AN76" s="5"/>
      <c r="AO76" s="5"/>
      <c r="AP76" s="5"/>
      <c r="AQ76" s="5"/>
      <c r="AR76" s="5"/>
    </row>
    <row r="77" spans="2:53" ht="22.5" customHeight="1" x14ac:dyDescent="0.15">
      <c r="B77" s="712"/>
      <c r="C77" s="138"/>
      <c r="D77" s="138"/>
      <c r="E77" s="141"/>
      <c r="F77" s="142"/>
      <c r="G77" s="142"/>
      <c r="H77" s="142"/>
      <c r="I77" s="569" t="s">
        <v>324</v>
      </c>
      <c r="J77" s="570"/>
      <c r="K77" s="570"/>
      <c r="L77" s="570"/>
      <c r="M77" s="570"/>
      <c r="N77" s="570"/>
      <c r="O77" s="570"/>
      <c r="P77" s="571"/>
      <c r="Q77" s="571"/>
      <c r="R77" s="572"/>
      <c r="S77" s="516"/>
      <c r="T77" s="542"/>
      <c r="U77" s="135"/>
      <c r="V77" s="157"/>
      <c r="W77" s="158"/>
      <c r="X77" s="135"/>
      <c r="Y77" s="508"/>
      <c r="Z77" s="527"/>
      <c r="AA77" s="135"/>
      <c r="AB77" s="24"/>
      <c r="AC77" s="567"/>
      <c r="AD77" s="568"/>
      <c r="AE77" s="135"/>
      <c r="AF77" s="127"/>
      <c r="AG77" s="198"/>
      <c r="AH77" s="198"/>
      <c r="AI77" s="198"/>
      <c r="AJ77" s="198"/>
      <c r="AK77" s="198"/>
      <c r="AL77" s="198"/>
      <c r="AM77" s="213"/>
      <c r="AN77" s="5"/>
      <c r="AO77" s="5"/>
      <c r="AP77" s="5"/>
      <c r="AQ77" s="5"/>
      <c r="AR77" s="5"/>
    </row>
    <row r="78" spans="2:53" ht="23.25" customHeight="1" x14ac:dyDescent="0.15">
      <c r="B78" s="712"/>
      <c r="C78" s="138"/>
      <c r="D78" s="138"/>
      <c r="E78" s="139" t="s">
        <v>351</v>
      </c>
      <c r="F78" s="140"/>
      <c r="G78" s="140"/>
      <c r="H78" s="140"/>
      <c r="I78" s="185" t="s">
        <v>201</v>
      </c>
      <c r="J78" s="186"/>
      <c r="K78" s="186"/>
      <c r="L78" s="186"/>
      <c r="M78" s="186"/>
      <c r="N78" s="186"/>
      <c r="O78" s="186"/>
      <c r="P78" s="549"/>
      <c r="Q78" s="549"/>
      <c r="R78" s="550"/>
      <c r="S78" s="269">
        <f>IF(C78="有",1,0)</f>
        <v>0</v>
      </c>
      <c r="T78" s="270"/>
      <c r="U78" s="133" t="s">
        <v>84</v>
      </c>
      <c r="V78" s="155">
        <f>Y78</f>
        <v>0</v>
      </c>
      <c r="W78" s="156"/>
      <c r="X78" s="133" t="s">
        <v>84</v>
      </c>
      <c r="Y78" s="398"/>
      <c r="Z78" s="399"/>
      <c r="AA78" s="133" t="s">
        <v>84</v>
      </c>
      <c r="AB78" s="398"/>
      <c r="AC78" s="399"/>
      <c r="AD78" s="399"/>
      <c r="AE78" s="102" t="s">
        <v>84</v>
      </c>
      <c r="AF78" s="277" t="s">
        <v>316</v>
      </c>
      <c r="AG78" s="278"/>
      <c r="AH78" s="278"/>
      <c r="AI78" s="278"/>
      <c r="AJ78" s="278"/>
      <c r="AK78" s="278"/>
      <c r="AL78" s="278"/>
      <c r="AM78" s="279"/>
      <c r="AN78" s="5"/>
      <c r="AO78" s="5"/>
      <c r="AP78" s="5"/>
      <c r="AQ78" s="5"/>
      <c r="AR78" s="5"/>
    </row>
    <row r="79" spans="2:53" ht="23.25" customHeight="1" x14ac:dyDescent="0.15">
      <c r="B79" s="712"/>
      <c r="C79" s="138"/>
      <c r="D79" s="138"/>
      <c r="E79" s="183"/>
      <c r="F79" s="184"/>
      <c r="G79" s="184"/>
      <c r="H79" s="184"/>
      <c r="I79" s="559" t="s">
        <v>202</v>
      </c>
      <c r="J79" s="560"/>
      <c r="K79" s="560"/>
      <c r="L79" s="560"/>
      <c r="M79" s="560"/>
      <c r="N79" s="560"/>
      <c r="O79" s="560"/>
      <c r="P79" s="561"/>
      <c r="Q79" s="561"/>
      <c r="R79" s="562"/>
      <c r="S79" s="271"/>
      <c r="T79" s="272"/>
      <c r="U79" s="248"/>
      <c r="V79" s="551"/>
      <c r="W79" s="552"/>
      <c r="X79" s="248"/>
      <c r="Y79" s="395"/>
      <c r="Z79" s="396"/>
      <c r="AA79" s="248"/>
      <c r="AB79" s="55"/>
      <c r="AC79" s="563"/>
      <c r="AD79" s="564"/>
      <c r="AE79" s="102" t="s">
        <v>84</v>
      </c>
      <c r="AF79" s="556"/>
      <c r="AG79" s="557"/>
      <c r="AH79" s="557"/>
      <c r="AI79" s="557"/>
      <c r="AJ79" s="557"/>
      <c r="AK79" s="557"/>
      <c r="AL79" s="557"/>
      <c r="AM79" s="558"/>
      <c r="AN79" s="5"/>
      <c r="AO79" s="5"/>
      <c r="AP79" s="5"/>
      <c r="AQ79" s="5"/>
      <c r="AR79" s="5"/>
    </row>
    <row r="80" spans="2:53" ht="18" customHeight="1" x14ac:dyDescent="0.15">
      <c r="B80" s="712"/>
      <c r="C80" s="138"/>
      <c r="D80" s="138"/>
      <c r="E80" s="139" t="s">
        <v>331</v>
      </c>
      <c r="F80" s="140"/>
      <c r="G80" s="140"/>
      <c r="H80" s="140"/>
      <c r="I80" s="143" t="s">
        <v>332</v>
      </c>
      <c r="J80" s="144"/>
      <c r="K80" s="144"/>
      <c r="L80" s="144"/>
      <c r="M80" s="144"/>
      <c r="N80" s="144"/>
      <c r="O80" s="144"/>
      <c r="P80" s="144"/>
      <c r="Q80" s="144"/>
      <c r="R80" s="145"/>
      <c r="S80" s="149" t="s">
        <v>87</v>
      </c>
      <c r="T80" s="150"/>
      <c r="U80" s="153" t="s">
        <v>84</v>
      </c>
      <c r="V80" s="155" t="s">
        <v>87</v>
      </c>
      <c r="W80" s="156"/>
      <c r="X80" s="153" t="s">
        <v>84</v>
      </c>
      <c r="Y80" s="159" t="s">
        <v>87</v>
      </c>
      <c r="Z80" s="160"/>
      <c r="AA80" s="153" t="s">
        <v>84</v>
      </c>
      <c r="AB80" s="159" t="s">
        <v>87</v>
      </c>
      <c r="AC80" s="160"/>
      <c r="AD80" s="160"/>
      <c r="AE80" s="120" t="s">
        <v>84</v>
      </c>
      <c r="AF80" s="163" t="s">
        <v>200</v>
      </c>
      <c r="AG80" s="164"/>
      <c r="AH80" s="164"/>
      <c r="AI80" s="164"/>
      <c r="AJ80" s="164"/>
      <c r="AK80" s="164"/>
      <c r="AL80" s="164"/>
      <c r="AM80" s="165"/>
      <c r="AN80" s="92"/>
      <c r="AO80" s="92"/>
      <c r="AP80" s="92"/>
      <c r="AQ80" s="92"/>
      <c r="AR80" s="92"/>
    </row>
    <row r="81" spans="2:44" ht="18" customHeight="1" x14ac:dyDescent="0.15">
      <c r="B81" s="712"/>
      <c r="C81" s="138"/>
      <c r="D81" s="138"/>
      <c r="E81" s="141"/>
      <c r="F81" s="142"/>
      <c r="G81" s="142"/>
      <c r="H81" s="142"/>
      <c r="I81" s="146"/>
      <c r="J81" s="147"/>
      <c r="K81" s="147"/>
      <c r="L81" s="147"/>
      <c r="M81" s="147"/>
      <c r="N81" s="147"/>
      <c r="O81" s="147"/>
      <c r="P81" s="147"/>
      <c r="Q81" s="147"/>
      <c r="R81" s="148"/>
      <c r="S81" s="151"/>
      <c r="T81" s="152"/>
      <c r="U81" s="154"/>
      <c r="V81" s="157"/>
      <c r="W81" s="158"/>
      <c r="X81" s="154"/>
      <c r="Y81" s="161"/>
      <c r="Z81" s="162"/>
      <c r="AA81" s="154"/>
      <c r="AB81" s="46"/>
      <c r="AC81" s="169" t="s">
        <v>87</v>
      </c>
      <c r="AD81" s="170"/>
      <c r="AE81" s="121" t="s">
        <v>84</v>
      </c>
      <c r="AF81" s="166"/>
      <c r="AG81" s="167"/>
      <c r="AH81" s="167"/>
      <c r="AI81" s="167"/>
      <c r="AJ81" s="167"/>
      <c r="AK81" s="167"/>
      <c r="AL81" s="167"/>
      <c r="AM81" s="168"/>
      <c r="AN81" s="92"/>
      <c r="AO81" s="92"/>
      <c r="AP81" s="92"/>
      <c r="AQ81" s="92"/>
      <c r="AR81" s="92"/>
    </row>
    <row r="82" spans="2:44" ht="18" customHeight="1" x14ac:dyDescent="0.15">
      <c r="B82" s="712"/>
      <c r="C82" s="138"/>
      <c r="D82" s="138"/>
      <c r="E82" s="139" t="s">
        <v>145</v>
      </c>
      <c r="F82" s="140"/>
      <c r="G82" s="140"/>
      <c r="H82" s="140"/>
      <c r="I82" s="143" t="s">
        <v>318</v>
      </c>
      <c r="J82" s="144"/>
      <c r="K82" s="144"/>
      <c r="L82" s="144"/>
      <c r="M82" s="144"/>
      <c r="N82" s="144"/>
      <c r="O82" s="144"/>
      <c r="P82" s="144"/>
      <c r="Q82" s="144"/>
      <c r="R82" s="145"/>
      <c r="S82" s="149" t="s">
        <v>87</v>
      </c>
      <c r="T82" s="150"/>
      <c r="U82" s="153" t="s">
        <v>84</v>
      </c>
      <c r="V82" s="155" t="s">
        <v>87</v>
      </c>
      <c r="W82" s="156"/>
      <c r="X82" s="153" t="s">
        <v>84</v>
      </c>
      <c r="Y82" s="159" t="s">
        <v>87</v>
      </c>
      <c r="Z82" s="160"/>
      <c r="AA82" s="153" t="s">
        <v>84</v>
      </c>
      <c r="AB82" s="159" t="s">
        <v>87</v>
      </c>
      <c r="AC82" s="160"/>
      <c r="AD82" s="160"/>
      <c r="AE82" s="120" t="s">
        <v>84</v>
      </c>
      <c r="AF82" s="163" t="s">
        <v>200</v>
      </c>
      <c r="AG82" s="164"/>
      <c r="AH82" s="164"/>
      <c r="AI82" s="164"/>
      <c r="AJ82" s="164"/>
      <c r="AK82" s="164"/>
      <c r="AL82" s="164"/>
      <c r="AM82" s="165"/>
      <c r="AN82" s="89"/>
      <c r="AO82" s="89"/>
      <c r="AP82" s="89"/>
      <c r="AQ82" s="89"/>
      <c r="AR82" s="89"/>
    </row>
    <row r="83" spans="2:44" ht="18" customHeight="1" x14ac:dyDescent="0.15">
      <c r="B83" s="712"/>
      <c r="C83" s="138"/>
      <c r="D83" s="138"/>
      <c r="E83" s="183"/>
      <c r="F83" s="184"/>
      <c r="G83" s="184"/>
      <c r="H83" s="184"/>
      <c r="I83" s="146"/>
      <c r="J83" s="147"/>
      <c r="K83" s="147"/>
      <c r="L83" s="147"/>
      <c r="M83" s="147"/>
      <c r="N83" s="147"/>
      <c r="O83" s="147"/>
      <c r="P83" s="147"/>
      <c r="Q83" s="147"/>
      <c r="R83" s="148"/>
      <c r="S83" s="573"/>
      <c r="T83" s="574"/>
      <c r="U83" s="575"/>
      <c r="V83" s="551"/>
      <c r="W83" s="552"/>
      <c r="X83" s="575"/>
      <c r="Y83" s="606"/>
      <c r="Z83" s="389"/>
      <c r="AA83" s="575"/>
      <c r="AB83" s="47"/>
      <c r="AC83" s="155" t="s">
        <v>87</v>
      </c>
      <c r="AD83" s="156"/>
      <c r="AE83" s="120" t="s">
        <v>84</v>
      </c>
      <c r="AF83" s="166"/>
      <c r="AG83" s="167"/>
      <c r="AH83" s="167"/>
      <c r="AI83" s="167"/>
      <c r="AJ83" s="167"/>
      <c r="AK83" s="167"/>
      <c r="AL83" s="167"/>
      <c r="AM83" s="168"/>
      <c r="AN83" s="89"/>
      <c r="AO83" s="89"/>
      <c r="AP83" s="89"/>
      <c r="AQ83" s="89"/>
      <c r="AR83" s="89"/>
    </row>
    <row r="84" spans="2:44" ht="18" customHeight="1" x14ac:dyDescent="0.15">
      <c r="B84" s="712"/>
      <c r="C84" s="138"/>
      <c r="D84" s="138"/>
      <c r="E84" s="139" t="s">
        <v>147</v>
      </c>
      <c r="F84" s="140"/>
      <c r="G84" s="140"/>
      <c r="H84" s="140"/>
      <c r="I84" s="143" t="s">
        <v>317</v>
      </c>
      <c r="J84" s="144"/>
      <c r="K84" s="144"/>
      <c r="L84" s="144"/>
      <c r="M84" s="144"/>
      <c r="N84" s="144"/>
      <c r="O84" s="144"/>
      <c r="P84" s="144"/>
      <c r="Q84" s="144"/>
      <c r="R84" s="145"/>
      <c r="S84" s="149" t="s">
        <v>87</v>
      </c>
      <c r="T84" s="150"/>
      <c r="U84" s="153" t="s">
        <v>84</v>
      </c>
      <c r="V84" s="155" t="s">
        <v>87</v>
      </c>
      <c r="W84" s="156"/>
      <c r="X84" s="153" t="s">
        <v>84</v>
      </c>
      <c r="Y84" s="159" t="s">
        <v>87</v>
      </c>
      <c r="Z84" s="160"/>
      <c r="AA84" s="153" t="s">
        <v>84</v>
      </c>
      <c r="AB84" s="159" t="s">
        <v>87</v>
      </c>
      <c r="AC84" s="160"/>
      <c r="AD84" s="160"/>
      <c r="AE84" s="120" t="s">
        <v>84</v>
      </c>
      <c r="AF84" s="163" t="s">
        <v>200</v>
      </c>
      <c r="AG84" s="164"/>
      <c r="AH84" s="164"/>
      <c r="AI84" s="164"/>
      <c r="AJ84" s="164"/>
      <c r="AK84" s="164"/>
      <c r="AL84" s="164"/>
      <c r="AM84" s="165"/>
      <c r="AN84" s="92"/>
      <c r="AO84" s="92"/>
      <c r="AP84" s="92"/>
      <c r="AQ84" s="92"/>
      <c r="AR84" s="92"/>
    </row>
    <row r="85" spans="2:44" ht="18" customHeight="1" x14ac:dyDescent="0.15">
      <c r="B85" s="712"/>
      <c r="C85" s="138"/>
      <c r="D85" s="138"/>
      <c r="E85" s="141"/>
      <c r="F85" s="142"/>
      <c r="G85" s="142"/>
      <c r="H85" s="142"/>
      <c r="I85" s="146"/>
      <c r="J85" s="147"/>
      <c r="K85" s="147"/>
      <c r="L85" s="147"/>
      <c r="M85" s="147"/>
      <c r="N85" s="147"/>
      <c r="O85" s="147"/>
      <c r="P85" s="147"/>
      <c r="Q85" s="147"/>
      <c r="R85" s="148"/>
      <c r="S85" s="151"/>
      <c r="T85" s="152"/>
      <c r="U85" s="154"/>
      <c r="V85" s="157"/>
      <c r="W85" s="158"/>
      <c r="X85" s="154"/>
      <c r="Y85" s="161"/>
      <c r="Z85" s="162"/>
      <c r="AA85" s="154"/>
      <c r="AB85" s="46"/>
      <c r="AC85" s="169" t="s">
        <v>87</v>
      </c>
      <c r="AD85" s="170"/>
      <c r="AE85" s="121" t="s">
        <v>84</v>
      </c>
      <c r="AF85" s="166"/>
      <c r="AG85" s="167"/>
      <c r="AH85" s="167"/>
      <c r="AI85" s="167"/>
      <c r="AJ85" s="167"/>
      <c r="AK85" s="167"/>
      <c r="AL85" s="167"/>
      <c r="AM85" s="168"/>
      <c r="AN85" s="92"/>
      <c r="AO85" s="92"/>
      <c r="AP85" s="92"/>
      <c r="AQ85" s="92"/>
      <c r="AR85" s="92"/>
    </row>
    <row r="86" spans="2:44" ht="18" customHeight="1" x14ac:dyDescent="0.15">
      <c r="B86" s="712"/>
      <c r="C86" s="138"/>
      <c r="D86" s="138"/>
      <c r="E86" s="139" t="s">
        <v>328</v>
      </c>
      <c r="F86" s="140"/>
      <c r="G86" s="140"/>
      <c r="H86" s="140"/>
      <c r="I86" s="143" t="s">
        <v>327</v>
      </c>
      <c r="J86" s="144"/>
      <c r="K86" s="144"/>
      <c r="L86" s="144"/>
      <c r="M86" s="144"/>
      <c r="N86" s="144"/>
      <c r="O86" s="144"/>
      <c r="P86" s="144"/>
      <c r="Q86" s="144"/>
      <c r="R86" s="145"/>
      <c r="S86" s="149" t="s">
        <v>87</v>
      </c>
      <c r="T86" s="150"/>
      <c r="U86" s="153" t="s">
        <v>84</v>
      </c>
      <c r="V86" s="155" t="s">
        <v>87</v>
      </c>
      <c r="W86" s="156"/>
      <c r="X86" s="153" t="s">
        <v>84</v>
      </c>
      <c r="Y86" s="159" t="s">
        <v>87</v>
      </c>
      <c r="Z86" s="160"/>
      <c r="AA86" s="153" t="s">
        <v>84</v>
      </c>
      <c r="AB86" s="159" t="s">
        <v>87</v>
      </c>
      <c r="AC86" s="160"/>
      <c r="AD86" s="160"/>
      <c r="AE86" s="120" t="s">
        <v>84</v>
      </c>
      <c r="AF86" s="163" t="s">
        <v>200</v>
      </c>
      <c r="AG86" s="164"/>
      <c r="AH86" s="164"/>
      <c r="AI86" s="164"/>
      <c r="AJ86" s="164"/>
      <c r="AK86" s="164"/>
      <c r="AL86" s="164"/>
      <c r="AM86" s="165"/>
      <c r="AN86" s="92"/>
      <c r="AO86" s="92"/>
      <c r="AP86" s="92"/>
      <c r="AQ86" s="92"/>
      <c r="AR86" s="92"/>
    </row>
    <row r="87" spans="2:44" ht="18" customHeight="1" x14ac:dyDescent="0.15">
      <c r="B87" s="712"/>
      <c r="C87" s="138"/>
      <c r="D87" s="138"/>
      <c r="E87" s="141"/>
      <c r="F87" s="142"/>
      <c r="G87" s="142"/>
      <c r="H87" s="142"/>
      <c r="I87" s="146"/>
      <c r="J87" s="147"/>
      <c r="K87" s="147"/>
      <c r="L87" s="147"/>
      <c r="M87" s="147"/>
      <c r="N87" s="147"/>
      <c r="O87" s="147"/>
      <c r="P87" s="147"/>
      <c r="Q87" s="147"/>
      <c r="R87" s="148"/>
      <c r="S87" s="151"/>
      <c r="T87" s="152"/>
      <c r="U87" s="154"/>
      <c r="V87" s="157"/>
      <c r="W87" s="158"/>
      <c r="X87" s="154"/>
      <c r="Y87" s="161"/>
      <c r="Z87" s="162"/>
      <c r="AA87" s="154"/>
      <c r="AB87" s="46"/>
      <c r="AC87" s="169" t="s">
        <v>87</v>
      </c>
      <c r="AD87" s="170"/>
      <c r="AE87" s="121" t="s">
        <v>84</v>
      </c>
      <c r="AF87" s="166"/>
      <c r="AG87" s="167"/>
      <c r="AH87" s="167"/>
      <c r="AI87" s="167"/>
      <c r="AJ87" s="167"/>
      <c r="AK87" s="167"/>
      <c r="AL87" s="167"/>
      <c r="AM87" s="168"/>
      <c r="AN87" s="92"/>
      <c r="AO87" s="92"/>
      <c r="AP87" s="92"/>
      <c r="AQ87" s="92"/>
      <c r="AR87" s="92"/>
    </row>
    <row r="88" spans="2:44" ht="23.25" customHeight="1" x14ac:dyDescent="0.15">
      <c r="B88" s="345" t="s">
        <v>196</v>
      </c>
      <c r="C88" s="179"/>
      <c r="D88" s="180"/>
      <c r="E88" s="173" t="s">
        <v>309</v>
      </c>
      <c r="F88" s="174"/>
      <c r="G88" s="174"/>
      <c r="H88" s="175"/>
      <c r="I88" s="475" t="s">
        <v>307</v>
      </c>
      <c r="J88" s="476"/>
      <c r="K88" s="476"/>
      <c r="L88" s="476"/>
      <c r="M88" s="476"/>
      <c r="N88" s="476"/>
      <c r="O88" s="476"/>
      <c r="P88" s="477"/>
      <c r="Q88" s="477"/>
      <c r="R88" s="478"/>
      <c r="S88" s="269">
        <f>IF(C88="有",1,0)</f>
        <v>0</v>
      </c>
      <c r="T88" s="270"/>
      <c r="U88" s="133" t="s">
        <v>84</v>
      </c>
      <c r="V88" s="269">
        <f>Y88+AB88</f>
        <v>0</v>
      </c>
      <c r="W88" s="444"/>
      <c r="X88" s="133" t="s">
        <v>84</v>
      </c>
      <c r="Y88" s="471"/>
      <c r="Z88" s="472"/>
      <c r="AA88" s="133" t="s">
        <v>84</v>
      </c>
      <c r="AB88" s="471"/>
      <c r="AC88" s="472"/>
      <c r="AD88" s="472"/>
      <c r="AE88" s="133" t="s">
        <v>84</v>
      </c>
      <c r="AF88" s="277"/>
      <c r="AG88" s="278"/>
      <c r="AH88" s="278"/>
      <c r="AI88" s="278"/>
      <c r="AJ88" s="278"/>
      <c r="AK88" s="278"/>
      <c r="AL88" s="278"/>
      <c r="AM88" s="279"/>
      <c r="AN88" s="92"/>
      <c r="AO88" s="92"/>
      <c r="AP88" s="92"/>
      <c r="AQ88" s="92"/>
      <c r="AR88" s="92"/>
    </row>
    <row r="89" spans="2:44" ht="23.25" customHeight="1" x14ac:dyDescent="0.15">
      <c r="B89" s="345"/>
      <c r="C89" s="181"/>
      <c r="D89" s="182"/>
      <c r="E89" s="176"/>
      <c r="F89" s="177"/>
      <c r="G89" s="177"/>
      <c r="H89" s="178"/>
      <c r="I89" s="479" t="s">
        <v>308</v>
      </c>
      <c r="J89" s="480"/>
      <c r="K89" s="480"/>
      <c r="L89" s="480"/>
      <c r="M89" s="480"/>
      <c r="N89" s="480"/>
      <c r="O89" s="480"/>
      <c r="P89" s="171"/>
      <c r="Q89" s="171"/>
      <c r="R89" s="172"/>
      <c r="S89" s="271"/>
      <c r="T89" s="272"/>
      <c r="U89" s="248"/>
      <c r="V89" s="469"/>
      <c r="W89" s="470"/>
      <c r="X89" s="248"/>
      <c r="Y89" s="473"/>
      <c r="Z89" s="474"/>
      <c r="AA89" s="248"/>
      <c r="AB89" s="473"/>
      <c r="AC89" s="474"/>
      <c r="AD89" s="474"/>
      <c r="AE89" s="248"/>
      <c r="AF89" s="280"/>
      <c r="AG89" s="281"/>
      <c r="AH89" s="281"/>
      <c r="AI89" s="281"/>
      <c r="AJ89" s="281"/>
      <c r="AK89" s="281"/>
      <c r="AL89" s="281"/>
      <c r="AM89" s="282"/>
      <c r="AN89" s="92"/>
      <c r="AO89" s="92"/>
      <c r="AP89" s="92"/>
      <c r="AQ89" s="92"/>
      <c r="AR89" s="92"/>
    </row>
    <row r="90" spans="2:44" ht="24.75" customHeight="1" x14ac:dyDescent="0.15">
      <c r="B90" s="345"/>
      <c r="C90" s="179"/>
      <c r="D90" s="180"/>
      <c r="E90" s="173" t="s">
        <v>352</v>
      </c>
      <c r="F90" s="174"/>
      <c r="G90" s="174"/>
      <c r="H90" s="175"/>
      <c r="I90" s="52"/>
      <c r="J90" s="579" t="s">
        <v>158</v>
      </c>
      <c r="K90" s="579"/>
      <c r="L90" s="579"/>
      <c r="M90" s="579"/>
      <c r="N90" s="579"/>
      <c r="O90" s="580">
        <f>R10+T10</f>
        <v>0</v>
      </c>
      <c r="P90" s="580"/>
      <c r="Q90" s="50"/>
      <c r="R90" s="51"/>
      <c r="S90" s="269">
        <f>IF(Q99&lt;=0,0,IF(O99&lt;=Q99,O99,Q99))</f>
        <v>0</v>
      </c>
      <c r="T90" s="270"/>
      <c r="U90" s="133" t="s">
        <v>84</v>
      </c>
      <c r="V90" s="269">
        <f>Y90+AC95</f>
        <v>0</v>
      </c>
      <c r="W90" s="444"/>
      <c r="X90" s="133" t="s">
        <v>84</v>
      </c>
      <c r="Y90" s="471"/>
      <c r="Z90" s="472"/>
      <c r="AA90" s="133" t="s">
        <v>84</v>
      </c>
      <c r="AB90" s="471"/>
      <c r="AC90" s="472"/>
      <c r="AD90" s="472"/>
      <c r="AE90" s="133" t="s">
        <v>84</v>
      </c>
      <c r="AF90" s="277" t="s">
        <v>239</v>
      </c>
      <c r="AG90" s="278"/>
      <c r="AH90" s="278"/>
      <c r="AI90" s="278"/>
      <c r="AJ90" s="278"/>
      <c r="AK90" s="278"/>
      <c r="AL90" s="278"/>
      <c r="AM90" s="279"/>
      <c r="AN90" s="92"/>
      <c r="AO90" s="92"/>
      <c r="AP90" s="92"/>
      <c r="AQ90" s="92"/>
      <c r="AR90" s="92"/>
    </row>
    <row r="91" spans="2:44" ht="19.5" customHeight="1" x14ac:dyDescent="0.15">
      <c r="B91" s="345"/>
      <c r="C91" s="181"/>
      <c r="D91" s="182"/>
      <c r="E91" s="183" t="s">
        <v>319</v>
      </c>
      <c r="F91" s="184"/>
      <c r="G91" s="184"/>
      <c r="H91" s="585"/>
      <c r="I91" s="45"/>
      <c r="J91" s="320" t="s">
        <v>157</v>
      </c>
      <c r="K91" s="320"/>
      <c r="L91" s="320"/>
      <c r="M91" s="320"/>
      <c r="N91" s="320"/>
      <c r="O91" s="320" t="s">
        <v>156</v>
      </c>
      <c r="P91" s="320"/>
      <c r="Q91" s="576" t="s">
        <v>155</v>
      </c>
      <c r="R91" s="576"/>
      <c r="S91" s="271"/>
      <c r="T91" s="272"/>
      <c r="U91" s="248"/>
      <c r="V91" s="469"/>
      <c r="W91" s="470"/>
      <c r="X91" s="248"/>
      <c r="Y91" s="473"/>
      <c r="Z91" s="474"/>
      <c r="AA91" s="248"/>
      <c r="AB91" s="473"/>
      <c r="AC91" s="474"/>
      <c r="AD91" s="474"/>
      <c r="AE91" s="248"/>
      <c r="AF91" s="280"/>
      <c r="AG91" s="281"/>
      <c r="AH91" s="281"/>
      <c r="AI91" s="281"/>
      <c r="AJ91" s="281"/>
      <c r="AK91" s="281"/>
      <c r="AL91" s="281"/>
      <c r="AM91" s="282"/>
      <c r="AN91" s="92"/>
      <c r="AO91" s="92"/>
      <c r="AP91" s="92"/>
      <c r="AQ91" s="92"/>
      <c r="AR91" s="92"/>
    </row>
    <row r="92" spans="2:44" ht="12.75" customHeight="1" x14ac:dyDescent="0.15">
      <c r="B92" s="345"/>
      <c r="C92" s="181"/>
      <c r="D92" s="182"/>
      <c r="E92" s="183"/>
      <c r="F92" s="184"/>
      <c r="G92" s="184"/>
      <c r="H92" s="585"/>
      <c r="I92" s="54" t="str">
        <f>IF($O$90&lt;=45,"※","")</f>
        <v>※</v>
      </c>
      <c r="J92" s="288" t="s">
        <v>148</v>
      </c>
      <c r="K92" s="288"/>
      <c r="L92" s="288"/>
      <c r="M92" s="288"/>
      <c r="N92" s="288"/>
      <c r="O92" s="583">
        <v>1</v>
      </c>
      <c r="P92" s="583"/>
      <c r="Q92" s="584">
        <f t="shared" ref="Q92:Q98" si="0">IF(I92="","－",$V$63+$V$78-$S$63-$S$78)</f>
        <v>0</v>
      </c>
      <c r="R92" s="584"/>
      <c r="S92" s="271"/>
      <c r="T92" s="272"/>
      <c r="U92" s="248"/>
      <c r="V92" s="469"/>
      <c r="W92" s="470"/>
      <c r="X92" s="248"/>
      <c r="Y92" s="473"/>
      <c r="Z92" s="474"/>
      <c r="AA92" s="248"/>
      <c r="AB92" s="473"/>
      <c r="AC92" s="474"/>
      <c r="AD92" s="474"/>
      <c r="AE92" s="248"/>
      <c r="AF92" s="280"/>
      <c r="AG92" s="281"/>
      <c r="AH92" s="281"/>
      <c r="AI92" s="281"/>
      <c r="AJ92" s="281"/>
      <c r="AK92" s="281"/>
      <c r="AL92" s="281"/>
      <c r="AM92" s="282"/>
      <c r="AN92" s="89"/>
      <c r="AO92" s="89"/>
      <c r="AP92" s="89"/>
      <c r="AQ92" s="89"/>
      <c r="AR92" s="89"/>
    </row>
    <row r="93" spans="2:44" ht="12.75" customHeight="1" x14ac:dyDescent="0.15">
      <c r="B93" s="345"/>
      <c r="C93" s="181"/>
      <c r="D93" s="182"/>
      <c r="E93" s="183"/>
      <c r="F93" s="184"/>
      <c r="G93" s="184"/>
      <c r="H93" s="585"/>
      <c r="I93" s="54" t="str">
        <f>IF(AND($O$90&lt;=150,46&lt;=$O$90),"※","")</f>
        <v/>
      </c>
      <c r="J93" s="288" t="s">
        <v>154</v>
      </c>
      <c r="K93" s="288"/>
      <c r="L93" s="288"/>
      <c r="M93" s="288"/>
      <c r="N93" s="288"/>
      <c r="O93" s="583">
        <v>2</v>
      </c>
      <c r="P93" s="583"/>
      <c r="Q93" s="584" t="str">
        <f t="shared" si="0"/>
        <v>－</v>
      </c>
      <c r="R93" s="584"/>
      <c r="S93" s="271"/>
      <c r="T93" s="272"/>
      <c r="U93" s="248"/>
      <c r="V93" s="469"/>
      <c r="W93" s="470"/>
      <c r="X93" s="248"/>
      <c r="Y93" s="473"/>
      <c r="Z93" s="474"/>
      <c r="AA93" s="248"/>
      <c r="AB93" s="473"/>
      <c r="AC93" s="474"/>
      <c r="AD93" s="474"/>
      <c r="AE93" s="248"/>
      <c r="AF93" s="280"/>
      <c r="AG93" s="281"/>
      <c r="AH93" s="281"/>
      <c r="AI93" s="281"/>
      <c r="AJ93" s="281"/>
      <c r="AK93" s="281"/>
      <c r="AL93" s="281"/>
      <c r="AM93" s="282"/>
      <c r="AN93" s="89"/>
      <c r="AO93" s="89"/>
      <c r="AP93" s="89"/>
      <c r="AQ93" s="89"/>
      <c r="AR93" s="89"/>
    </row>
    <row r="94" spans="2:44" ht="12.75" customHeight="1" x14ac:dyDescent="0.15">
      <c r="B94" s="345"/>
      <c r="C94" s="181"/>
      <c r="D94" s="182"/>
      <c r="E94" s="183"/>
      <c r="F94" s="184"/>
      <c r="G94" s="184"/>
      <c r="H94" s="585"/>
      <c r="I94" s="54" t="str">
        <f>IF(AND($O$90&lt;=240,151&lt;=$O$90),"※","")</f>
        <v/>
      </c>
      <c r="J94" s="288" t="s">
        <v>149</v>
      </c>
      <c r="K94" s="288"/>
      <c r="L94" s="288"/>
      <c r="M94" s="288"/>
      <c r="N94" s="288"/>
      <c r="O94" s="583">
        <v>3</v>
      </c>
      <c r="P94" s="583"/>
      <c r="Q94" s="584" t="str">
        <f t="shared" si="0"/>
        <v>－</v>
      </c>
      <c r="R94" s="584"/>
      <c r="S94" s="271"/>
      <c r="T94" s="272"/>
      <c r="U94" s="248"/>
      <c r="V94" s="469"/>
      <c r="W94" s="470"/>
      <c r="X94" s="248"/>
      <c r="Y94" s="473"/>
      <c r="Z94" s="474"/>
      <c r="AA94" s="248"/>
      <c r="AB94" s="473"/>
      <c r="AC94" s="582"/>
      <c r="AD94" s="582"/>
      <c r="AE94" s="135"/>
      <c r="AF94" s="280"/>
      <c r="AG94" s="281"/>
      <c r="AH94" s="281"/>
      <c r="AI94" s="281"/>
      <c r="AJ94" s="281"/>
      <c r="AK94" s="281"/>
      <c r="AL94" s="281"/>
      <c r="AM94" s="282"/>
      <c r="AN94" s="89"/>
      <c r="AO94" s="89"/>
      <c r="AP94" s="89"/>
      <c r="AQ94" s="89"/>
      <c r="AR94" s="89"/>
    </row>
    <row r="95" spans="2:44" ht="12.75" customHeight="1" x14ac:dyDescent="0.15">
      <c r="B95" s="345"/>
      <c r="C95" s="181"/>
      <c r="D95" s="182"/>
      <c r="E95" s="183"/>
      <c r="F95" s="184"/>
      <c r="G95" s="184"/>
      <c r="H95" s="585"/>
      <c r="I95" s="19" t="str">
        <f>IF(AND($O$90&lt;=270,241&lt;=$O$90),"※","")</f>
        <v/>
      </c>
      <c r="J95" s="288" t="s">
        <v>151</v>
      </c>
      <c r="K95" s="288"/>
      <c r="L95" s="288"/>
      <c r="M95" s="288"/>
      <c r="N95" s="288"/>
      <c r="O95" s="583">
        <v>3.5</v>
      </c>
      <c r="P95" s="583"/>
      <c r="Q95" s="584" t="str">
        <f t="shared" si="0"/>
        <v>－</v>
      </c>
      <c r="R95" s="584"/>
      <c r="S95" s="271"/>
      <c r="T95" s="272"/>
      <c r="U95" s="248"/>
      <c r="V95" s="469"/>
      <c r="W95" s="470"/>
      <c r="X95" s="248"/>
      <c r="Y95" s="473"/>
      <c r="Z95" s="474"/>
      <c r="AA95" s="248"/>
      <c r="AB95" s="587"/>
      <c r="AC95" s="506"/>
      <c r="AD95" s="136"/>
      <c r="AE95" s="133" t="s">
        <v>84</v>
      </c>
      <c r="AF95" s="280"/>
      <c r="AG95" s="281"/>
      <c r="AH95" s="281"/>
      <c r="AI95" s="281"/>
      <c r="AJ95" s="281"/>
      <c r="AK95" s="281"/>
      <c r="AL95" s="281"/>
      <c r="AM95" s="282"/>
      <c r="AN95" s="89"/>
      <c r="AO95" s="89"/>
      <c r="AP95" s="89"/>
      <c r="AQ95" s="89"/>
      <c r="AR95" s="89"/>
    </row>
    <row r="96" spans="2:44" ht="12.75" customHeight="1" x14ac:dyDescent="0.15">
      <c r="B96" s="345"/>
      <c r="C96" s="181"/>
      <c r="D96" s="182"/>
      <c r="E96" s="183"/>
      <c r="F96" s="184"/>
      <c r="G96" s="184"/>
      <c r="H96" s="585"/>
      <c r="I96" s="19" t="str">
        <f>IF(AND($O$90&lt;=300,271&lt;=$O$90),"※","")</f>
        <v/>
      </c>
      <c r="J96" s="288" t="s">
        <v>150</v>
      </c>
      <c r="K96" s="288"/>
      <c r="L96" s="288"/>
      <c r="M96" s="288"/>
      <c r="N96" s="288"/>
      <c r="O96" s="583">
        <v>4</v>
      </c>
      <c r="P96" s="583"/>
      <c r="Q96" s="584" t="str">
        <f t="shared" si="0"/>
        <v>－</v>
      </c>
      <c r="R96" s="584"/>
      <c r="S96" s="271"/>
      <c r="T96" s="272"/>
      <c r="U96" s="248"/>
      <c r="V96" s="469"/>
      <c r="W96" s="470"/>
      <c r="X96" s="248"/>
      <c r="Y96" s="473"/>
      <c r="Z96" s="474"/>
      <c r="AA96" s="248"/>
      <c r="AB96" s="587"/>
      <c r="AC96" s="506"/>
      <c r="AD96" s="136"/>
      <c r="AE96" s="248"/>
      <c r="AF96" s="280"/>
      <c r="AG96" s="281"/>
      <c r="AH96" s="281"/>
      <c r="AI96" s="281"/>
      <c r="AJ96" s="281"/>
      <c r="AK96" s="281"/>
      <c r="AL96" s="281"/>
      <c r="AM96" s="282"/>
      <c r="AN96" s="89"/>
      <c r="AO96" s="89"/>
      <c r="AP96" s="89"/>
      <c r="AQ96" s="89"/>
      <c r="AR96" s="89"/>
    </row>
    <row r="97" spans="2:44" ht="12.75" customHeight="1" x14ac:dyDescent="0.15">
      <c r="B97" s="345"/>
      <c r="C97" s="181"/>
      <c r="D97" s="182"/>
      <c r="E97" s="183"/>
      <c r="F97" s="184"/>
      <c r="G97" s="184"/>
      <c r="H97" s="585"/>
      <c r="I97" s="19" t="str">
        <f>IF(AND($O$90&lt;=450,301&lt;=$O$90),"※","")</f>
        <v/>
      </c>
      <c r="J97" s="288" t="s">
        <v>152</v>
      </c>
      <c r="K97" s="288"/>
      <c r="L97" s="288"/>
      <c r="M97" s="288"/>
      <c r="N97" s="288"/>
      <c r="O97" s="583">
        <v>5</v>
      </c>
      <c r="P97" s="583"/>
      <c r="Q97" s="584" t="str">
        <f t="shared" si="0"/>
        <v>－</v>
      </c>
      <c r="R97" s="584"/>
      <c r="S97" s="271"/>
      <c r="T97" s="272"/>
      <c r="U97" s="248"/>
      <c r="V97" s="469"/>
      <c r="W97" s="470"/>
      <c r="X97" s="248"/>
      <c r="Y97" s="473"/>
      <c r="Z97" s="474"/>
      <c r="AA97" s="248"/>
      <c r="AB97" s="587"/>
      <c r="AC97" s="506"/>
      <c r="AD97" s="136"/>
      <c r="AE97" s="248"/>
      <c r="AF97" s="280"/>
      <c r="AG97" s="281"/>
      <c r="AH97" s="281"/>
      <c r="AI97" s="281"/>
      <c r="AJ97" s="281"/>
      <c r="AK97" s="281"/>
      <c r="AL97" s="281"/>
      <c r="AM97" s="282"/>
      <c r="AN97" s="89"/>
      <c r="AO97" s="89"/>
      <c r="AP97" s="89"/>
      <c r="AQ97" s="89"/>
      <c r="AR97" s="89"/>
    </row>
    <row r="98" spans="2:44" ht="12.75" customHeight="1" x14ac:dyDescent="0.15">
      <c r="B98" s="345"/>
      <c r="C98" s="181"/>
      <c r="D98" s="182"/>
      <c r="E98" s="183"/>
      <c r="F98" s="184"/>
      <c r="G98" s="184"/>
      <c r="H98" s="585"/>
      <c r="I98" s="19" t="str">
        <f>IF(451&lt;=O90,"※","")</f>
        <v/>
      </c>
      <c r="J98" s="288" t="s">
        <v>153</v>
      </c>
      <c r="K98" s="288"/>
      <c r="L98" s="288"/>
      <c r="M98" s="288"/>
      <c r="N98" s="288"/>
      <c r="O98" s="583">
        <v>6</v>
      </c>
      <c r="P98" s="583"/>
      <c r="Q98" s="584" t="str">
        <f t="shared" si="0"/>
        <v>－</v>
      </c>
      <c r="R98" s="584"/>
      <c r="S98" s="271"/>
      <c r="T98" s="272"/>
      <c r="U98" s="248"/>
      <c r="V98" s="469"/>
      <c r="W98" s="470"/>
      <c r="X98" s="248"/>
      <c r="Y98" s="473"/>
      <c r="Z98" s="474"/>
      <c r="AA98" s="248"/>
      <c r="AB98" s="587"/>
      <c r="AC98" s="506"/>
      <c r="AD98" s="136"/>
      <c r="AE98" s="248"/>
      <c r="AF98" s="280"/>
      <c r="AG98" s="281"/>
      <c r="AH98" s="281"/>
      <c r="AI98" s="281"/>
      <c r="AJ98" s="281"/>
      <c r="AK98" s="281"/>
      <c r="AL98" s="281"/>
      <c r="AM98" s="282"/>
      <c r="AN98" s="89"/>
      <c r="AO98" s="89"/>
      <c r="AP98" s="89"/>
      <c r="AQ98" s="89"/>
      <c r="AR98" s="89"/>
    </row>
    <row r="99" spans="2:44" ht="19.5" customHeight="1" x14ac:dyDescent="0.15">
      <c r="B99" s="600"/>
      <c r="C99" s="577"/>
      <c r="D99" s="578"/>
      <c r="E99" s="141"/>
      <c r="F99" s="142"/>
      <c r="G99" s="142"/>
      <c r="H99" s="586"/>
      <c r="I99" s="30"/>
      <c r="J99" s="588"/>
      <c r="K99" s="588"/>
      <c r="L99" s="588"/>
      <c r="M99" s="588"/>
      <c r="N99" s="588"/>
      <c r="O99" s="579">
        <f>IF(O90&lt;=45,1,IF(AND(46&lt;=O90,O90&lt;=150),2,IF(AND(151&lt;=O90,O90&lt;=240),3,IF(AND(241&lt;=O90,O90&lt;=270),3.5,IF(AND(271&lt;=O90,O90&lt;=300),4,IF(AND(301&lt;=O90,O90&lt;=450),5,6))))))</f>
        <v>1</v>
      </c>
      <c r="P99" s="579"/>
      <c r="Q99" s="589">
        <f>SUM(Q92:R98)</f>
        <v>0</v>
      </c>
      <c r="R99" s="590"/>
      <c r="S99" s="516"/>
      <c r="T99" s="542"/>
      <c r="U99" s="135"/>
      <c r="V99" s="445"/>
      <c r="W99" s="446"/>
      <c r="X99" s="135"/>
      <c r="Y99" s="581"/>
      <c r="Z99" s="582"/>
      <c r="AA99" s="135"/>
      <c r="AB99" s="385"/>
      <c r="AC99" s="506"/>
      <c r="AD99" s="136"/>
      <c r="AE99" s="248"/>
      <c r="AF99" s="556"/>
      <c r="AG99" s="557"/>
      <c r="AH99" s="557"/>
      <c r="AI99" s="557"/>
      <c r="AJ99" s="557"/>
      <c r="AK99" s="557"/>
      <c r="AL99" s="557"/>
      <c r="AM99" s="558"/>
      <c r="AN99" s="89"/>
      <c r="AO99" s="89"/>
      <c r="AP99" s="89"/>
      <c r="AQ99" s="89"/>
      <c r="AR99" s="89"/>
    </row>
    <row r="100" spans="2:44" ht="23.25" customHeight="1" x14ac:dyDescent="0.15">
      <c r="B100" s="620" t="s">
        <v>206</v>
      </c>
      <c r="C100" s="138"/>
      <c r="D100" s="138"/>
      <c r="E100" s="139" t="s">
        <v>169</v>
      </c>
      <c r="F100" s="140"/>
      <c r="G100" s="140"/>
      <c r="H100" s="140"/>
      <c r="I100" s="475" t="s">
        <v>170</v>
      </c>
      <c r="J100" s="476"/>
      <c r="K100" s="476"/>
      <c r="L100" s="476"/>
      <c r="M100" s="476"/>
      <c r="N100" s="476"/>
      <c r="O100" s="476"/>
      <c r="P100" s="477"/>
      <c r="Q100" s="477"/>
      <c r="R100" s="478"/>
      <c r="S100" s="591" t="s">
        <v>87</v>
      </c>
      <c r="T100" s="592"/>
      <c r="U100" s="133" t="s">
        <v>84</v>
      </c>
      <c r="V100" s="155" t="s">
        <v>87</v>
      </c>
      <c r="W100" s="156"/>
      <c r="X100" s="133" t="s">
        <v>84</v>
      </c>
      <c r="Y100" s="443" t="s">
        <v>87</v>
      </c>
      <c r="Z100" s="392"/>
      <c r="AA100" s="133" t="s">
        <v>84</v>
      </c>
      <c r="AB100" s="391" t="s">
        <v>87</v>
      </c>
      <c r="AC100" s="392"/>
      <c r="AD100" s="392"/>
      <c r="AE100" s="102" t="s">
        <v>84</v>
      </c>
      <c r="AF100" s="607" t="s">
        <v>238</v>
      </c>
      <c r="AG100" s="608"/>
      <c r="AH100" s="608"/>
      <c r="AI100" s="608"/>
      <c r="AJ100" s="608"/>
      <c r="AK100" s="608"/>
      <c r="AL100" s="608"/>
      <c r="AM100" s="609"/>
      <c r="AN100" s="89"/>
      <c r="AO100" s="89"/>
      <c r="AP100" s="89"/>
      <c r="AQ100" s="89"/>
      <c r="AR100" s="89"/>
    </row>
    <row r="101" spans="2:44" ht="23.25" customHeight="1" x14ac:dyDescent="0.15">
      <c r="B101" s="621"/>
      <c r="C101" s="138"/>
      <c r="D101" s="138"/>
      <c r="E101" s="183"/>
      <c r="F101" s="184"/>
      <c r="G101" s="184"/>
      <c r="H101" s="184"/>
      <c r="I101" s="479" t="s">
        <v>205</v>
      </c>
      <c r="J101" s="480"/>
      <c r="K101" s="480"/>
      <c r="L101" s="480"/>
      <c r="M101" s="480"/>
      <c r="N101" s="480"/>
      <c r="O101" s="480"/>
      <c r="P101" s="171"/>
      <c r="Q101" s="171"/>
      <c r="R101" s="172"/>
      <c r="S101" s="593"/>
      <c r="T101" s="594"/>
      <c r="U101" s="248"/>
      <c r="V101" s="551"/>
      <c r="W101" s="552"/>
      <c r="X101" s="248"/>
      <c r="Y101" s="587"/>
      <c r="Z101" s="298"/>
      <c r="AA101" s="248"/>
      <c r="AB101" s="55"/>
      <c r="AC101" s="443" t="s">
        <v>87</v>
      </c>
      <c r="AD101" s="444"/>
      <c r="AE101" s="133" t="s">
        <v>84</v>
      </c>
      <c r="AF101" s="610"/>
      <c r="AG101" s="611"/>
      <c r="AH101" s="611"/>
      <c r="AI101" s="611"/>
      <c r="AJ101" s="611"/>
      <c r="AK101" s="611"/>
      <c r="AL101" s="611"/>
      <c r="AM101" s="612"/>
      <c r="AN101" s="89"/>
      <c r="AO101" s="89"/>
      <c r="AP101" s="89"/>
      <c r="AQ101" s="89"/>
      <c r="AR101" s="89"/>
    </row>
    <row r="102" spans="2:44" ht="23.25" customHeight="1" x14ac:dyDescent="0.15">
      <c r="B102" s="621"/>
      <c r="C102" s="138"/>
      <c r="D102" s="138"/>
      <c r="E102" s="183"/>
      <c r="F102" s="184"/>
      <c r="G102" s="184"/>
      <c r="H102" s="184"/>
      <c r="I102" s="479" t="s">
        <v>172</v>
      </c>
      <c r="J102" s="480"/>
      <c r="K102" s="480"/>
      <c r="L102" s="480"/>
      <c r="M102" s="480"/>
      <c r="N102" s="480"/>
      <c r="O102" s="480"/>
      <c r="P102" s="171"/>
      <c r="Q102" s="171"/>
      <c r="R102" s="172"/>
      <c r="S102" s="593"/>
      <c r="T102" s="594"/>
      <c r="U102" s="248"/>
      <c r="V102" s="551"/>
      <c r="W102" s="552"/>
      <c r="X102" s="248"/>
      <c r="Y102" s="587"/>
      <c r="Z102" s="298"/>
      <c r="AA102" s="248"/>
      <c r="AB102" s="55"/>
      <c r="AC102" s="469"/>
      <c r="AD102" s="470"/>
      <c r="AE102" s="248"/>
      <c r="AF102" s="610"/>
      <c r="AG102" s="611"/>
      <c r="AH102" s="611"/>
      <c r="AI102" s="611"/>
      <c r="AJ102" s="611"/>
      <c r="AK102" s="611"/>
      <c r="AL102" s="611"/>
      <c r="AM102" s="612"/>
      <c r="AN102" s="90"/>
      <c r="AO102" s="90"/>
      <c r="AP102" s="90"/>
      <c r="AQ102" s="90"/>
      <c r="AR102" s="90"/>
    </row>
    <row r="103" spans="2:44" ht="23.25" customHeight="1" x14ac:dyDescent="0.15">
      <c r="B103" s="622"/>
      <c r="C103" s="138"/>
      <c r="D103" s="138"/>
      <c r="E103" s="141"/>
      <c r="F103" s="142"/>
      <c r="G103" s="142"/>
      <c r="H103" s="142"/>
      <c r="I103" s="616" t="s">
        <v>171</v>
      </c>
      <c r="J103" s="617"/>
      <c r="K103" s="617"/>
      <c r="L103" s="617"/>
      <c r="M103" s="617"/>
      <c r="N103" s="617"/>
      <c r="O103" s="617"/>
      <c r="P103" s="618"/>
      <c r="Q103" s="618"/>
      <c r="R103" s="619"/>
      <c r="S103" s="595"/>
      <c r="T103" s="596"/>
      <c r="U103" s="135"/>
      <c r="V103" s="157"/>
      <c r="W103" s="158"/>
      <c r="X103" s="135"/>
      <c r="Y103" s="385"/>
      <c r="Z103" s="292"/>
      <c r="AA103" s="135"/>
      <c r="AB103" s="24"/>
      <c r="AC103" s="445"/>
      <c r="AD103" s="446"/>
      <c r="AE103" s="135"/>
      <c r="AF103" s="613"/>
      <c r="AG103" s="614"/>
      <c r="AH103" s="614"/>
      <c r="AI103" s="614"/>
      <c r="AJ103" s="614"/>
      <c r="AK103" s="614"/>
      <c r="AL103" s="614"/>
      <c r="AM103" s="615"/>
      <c r="AN103" s="90"/>
      <c r="AO103" s="90"/>
      <c r="AP103" s="90"/>
      <c r="AQ103" s="90"/>
      <c r="AR103" s="90"/>
    </row>
    <row r="104" spans="2:44" ht="19.5" customHeight="1" x14ac:dyDescent="0.15">
      <c r="B104" s="597" t="s">
        <v>174</v>
      </c>
      <c r="C104" s="598"/>
      <c r="D104" s="598"/>
      <c r="E104" s="598"/>
      <c r="F104" s="598"/>
      <c r="G104" s="598"/>
      <c r="H104" s="598"/>
      <c r="I104" s="598"/>
      <c r="J104" s="598"/>
      <c r="K104" s="598"/>
      <c r="L104" s="598"/>
      <c r="M104" s="598"/>
      <c r="N104" s="598"/>
      <c r="O104" s="598"/>
      <c r="P104" s="598"/>
      <c r="Q104" s="598"/>
      <c r="R104" s="598"/>
      <c r="S104" s="598"/>
      <c r="T104" s="598"/>
      <c r="U104" s="598"/>
      <c r="V104" s="598"/>
      <c r="W104" s="598"/>
      <c r="X104" s="598"/>
      <c r="Y104" s="598"/>
      <c r="Z104" s="598"/>
      <c r="AA104" s="598"/>
      <c r="AB104" s="598"/>
      <c r="AC104" s="598"/>
      <c r="AD104" s="598"/>
      <c r="AE104" s="598"/>
      <c r="AF104" s="598"/>
      <c r="AG104" s="598"/>
      <c r="AH104" s="598"/>
      <c r="AI104" s="598"/>
      <c r="AJ104" s="598"/>
      <c r="AK104" s="598"/>
      <c r="AL104" s="598"/>
      <c r="AM104" s="599"/>
      <c r="AN104" s="90"/>
      <c r="AO104" s="90"/>
      <c r="AP104" s="90"/>
      <c r="AQ104" s="90"/>
      <c r="AR104" s="90"/>
    </row>
    <row r="105" spans="2:44" ht="24.75" customHeight="1" x14ac:dyDescent="0.15">
      <c r="B105" s="344" t="s">
        <v>197</v>
      </c>
      <c r="C105" s="601"/>
      <c r="D105" s="550"/>
      <c r="E105" s="139" t="s">
        <v>160</v>
      </c>
      <c r="F105" s="140"/>
      <c r="G105" s="140"/>
      <c r="H105" s="605"/>
      <c r="I105" s="186" t="s">
        <v>320</v>
      </c>
      <c r="J105" s="186"/>
      <c r="K105" s="186"/>
      <c r="L105" s="186"/>
      <c r="M105" s="186"/>
      <c r="N105" s="186"/>
      <c r="O105" s="186"/>
      <c r="P105" s="186"/>
      <c r="Q105" s="186"/>
      <c r="R105" s="528"/>
      <c r="S105" s="149" t="s">
        <v>87</v>
      </c>
      <c r="T105" s="150"/>
      <c r="U105" s="153" t="s">
        <v>84</v>
      </c>
      <c r="V105" s="155" t="s">
        <v>87</v>
      </c>
      <c r="W105" s="156"/>
      <c r="X105" s="153" t="s">
        <v>84</v>
      </c>
      <c r="Y105" s="159" t="s">
        <v>87</v>
      </c>
      <c r="Z105" s="160"/>
      <c r="AA105" s="153" t="s">
        <v>84</v>
      </c>
      <c r="AB105" s="159" t="s">
        <v>87</v>
      </c>
      <c r="AC105" s="160"/>
      <c r="AD105" s="160"/>
      <c r="AE105" s="153" t="s">
        <v>84</v>
      </c>
      <c r="AF105" s="630" t="s">
        <v>87</v>
      </c>
      <c r="AG105" s="153"/>
      <c r="AH105" s="630" t="s">
        <v>87</v>
      </c>
      <c r="AI105" s="153"/>
      <c r="AJ105" s="132" t="s">
        <v>87</v>
      </c>
      <c r="AK105" s="133"/>
      <c r="AL105" s="132" t="s">
        <v>87</v>
      </c>
      <c r="AM105" s="133"/>
      <c r="AN105" s="90"/>
      <c r="AO105" s="90"/>
      <c r="AP105" s="90"/>
      <c r="AQ105" s="90"/>
      <c r="AR105" s="90"/>
    </row>
    <row r="106" spans="2:44" ht="18" customHeight="1" x14ac:dyDescent="0.15">
      <c r="B106" s="345"/>
      <c r="C106" s="602"/>
      <c r="D106" s="603"/>
      <c r="E106" s="183"/>
      <c r="F106" s="184"/>
      <c r="G106" s="184"/>
      <c r="H106" s="585"/>
      <c r="I106" s="362"/>
      <c r="J106" s="623" t="s">
        <v>321</v>
      </c>
      <c r="K106" s="536"/>
      <c r="L106" s="536"/>
      <c r="M106" s="536"/>
      <c r="N106" s="536"/>
      <c r="O106" s="536"/>
      <c r="P106" s="624">
        <f>V63+V78</f>
        <v>0</v>
      </c>
      <c r="Q106" s="624"/>
      <c r="R106" s="625"/>
      <c r="S106" s="573"/>
      <c r="T106" s="574"/>
      <c r="U106" s="575"/>
      <c r="V106" s="551"/>
      <c r="W106" s="552"/>
      <c r="X106" s="575"/>
      <c r="Y106" s="606"/>
      <c r="Z106" s="389"/>
      <c r="AA106" s="575"/>
      <c r="AB106" s="606"/>
      <c r="AC106" s="389"/>
      <c r="AD106" s="389"/>
      <c r="AE106" s="575"/>
      <c r="AF106" s="631"/>
      <c r="AG106" s="575"/>
      <c r="AH106" s="631"/>
      <c r="AI106" s="575"/>
      <c r="AJ106" s="249"/>
      <c r="AK106" s="248"/>
      <c r="AL106" s="249"/>
      <c r="AM106" s="248"/>
      <c r="AN106" s="93"/>
      <c r="AO106" s="93"/>
      <c r="AP106" s="93"/>
      <c r="AQ106" s="93"/>
      <c r="AR106" s="93"/>
    </row>
    <row r="107" spans="2:44" ht="18" customHeight="1" x14ac:dyDescent="0.15">
      <c r="B107" s="345"/>
      <c r="C107" s="602"/>
      <c r="D107" s="603"/>
      <c r="E107" s="183"/>
      <c r="F107" s="184"/>
      <c r="G107" s="184"/>
      <c r="H107" s="585"/>
      <c r="I107" s="362"/>
      <c r="J107" s="626" t="s">
        <v>322</v>
      </c>
      <c r="K107" s="627"/>
      <c r="L107" s="627"/>
      <c r="M107" s="627"/>
      <c r="N107" s="627"/>
      <c r="O107" s="627"/>
      <c r="P107" s="628">
        <f>S63-S62+S78</f>
        <v>0</v>
      </c>
      <c r="Q107" s="628"/>
      <c r="R107" s="629"/>
      <c r="S107" s="573"/>
      <c r="T107" s="574"/>
      <c r="U107" s="575"/>
      <c r="V107" s="551"/>
      <c r="W107" s="552"/>
      <c r="X107" s="575"/>
      <c r="Y107" s="606"/>
      <c r="Z107" s="389"/>
      <c r="AA107" s="575"/>
      <c r="AB107" s="606"/>
      <c r="AC107" s="389"/>
      <c r="AD107" s="389"/>
      <c r="AE107" s="575"/>
      <c r="AF107" s="631"/>
      <c r="AG107" s="575"/>
      <c r="AH107" s="631"/>
      <c r="AI107" s="575"/>
      <c r="AJ107" s="249"/>
      <c r="AK107" s="248"/>
      <c r="AL107" s="249"/>
      <c r="AM107" s="248"/>
      <c r="AN107" s="109"/>
      <c r="AO107" s="109"/>
      <c r="AP107" s="109"/>
      <c r="AQ107" s="109"/>
      <c r="AR107" s="109"/>
    </row>
    <row r="108" spans="2:44" ht="18" customHeight="1" x14ac:dyDescent="0.15">
      <c r="B108" s="600"/>
      <c r="C108" s="604"/>
      <c r="D108" s="572"/>
      <c r="E108" s="141"/>
      <c r="F108" s="142"/>
      <c r="G108" s="142"/>
      <c r="H108" s="586"/>
      <c r="I108" s="588"/>
      <c r="J108" s="633" t="s">
        <v>240</v>
      </c>
      <c r="K108" s="634"/>
      <c r="L108" s="634"/>
      <c r="M108" s="634"/>
      <c r="N108" s="634"/>
      <c r="O108" s="634"/>
      <c r="P108" s="635">
        <f>P106-P107</f>
        <v>0</v>
      </c>
      <c r="Q108" s="635"/>
      <c r="R108" s="636"/>
      <c r="S108" s="100"/>
      <c r="T108" s="101"/>
      <c r="U108" s="122"/>
      <c r="V108" s="98"/>
      <c r="W108" s="99"/>
      <c r="X108" s="122"/>
      <c r="Y108" s="46"/>
      <c r="Z108" s="105"/>
      <c r="AA108" s="122"/>
      <c r="AB108" s="46"/>
      <c r="AC108" s="105"/>
      <c r="AD108" s="105"/>
      <c r="AE108" s="122"/>
      <c r="AF108" s="123"/>
      <c r="AG108" s="122"/>
      <c r="AH108" s="123"/>
      <c r="AI108" s="122"/>
      <c r="AJ108" s="123"/>
      <c r="AK108" s="122"/>
      <c r="AL108" s="123"/>
      <c r="AM108" s="122"/>
      <c r="AN108" s="109"/>
      <c r="AO108" s="109"/>
      <c r="AP108" s="109"/>
      <c r="AQ108" s="109"/>
      <c r="AR108" s="109"/>
    </row>
    <row r="109" spans="2:44" ht="29.25" customHeight="1" x14ac:dyDescent="0.15">
      <c r="B109" s="597" t="s">
        <v>175</v>
      </c>
      <c r="C109" s="598"/>
      <c r="D109" s="598"/>
      <c r="E109" s="598"/>
      <c r="F109" s="598"/>
      <c r="G109" s="598"/>
      <c r="H109" s="598"/>
      <c r="I109" s="598"/>
      <c r="J109" s="598"/>
      <c r="K109" s="598"/>
      <c r="L109" s="598"/>
      <c r="M109" s="598"/>
      <c r="N109" s="598"/>
      <c r="O109" s="598"/>
      <c r="P109" s="598"/>
      <c r="Q109" s="598"/>
      <c r="R109" s="598"/>
      <c r="S109" s="598"/>
      <c r="T109" s="598"/>
      <c r="U109" s="598"/>
      <c r="V109" s="598"/>
      <c r="W109" s="598"/>
      <c r="X109" s="598"/>
      <c r="Y109" s="598"/>
      <c r="Z109" s="598"/>
      <c r="AA109" s="598"/>
      <c r="AB109" s="598"/>
      <c r="AC109" s="598"/>
      <c r="AD109" s="598"/>
      <c r="AE109" s="598"/>
      <c r="AF109" s="598"/>
      <c r="AG109" s="598"/>
      <c r="AH109" s="598"/>
      <c r="AI109" s="598"/>
      <c r="AJ109" s="598"/>
      <c r="AK109" s="598"/>
      <c r="AL109" s="598"/>
      <c r="AM109" s="599"/>
      <c r="AN109" s="109"/>
      <c r="AO109" s="109"/>
      <c r="AP109" s="109"/>
      <c r="AQ109" s="109"/>
      <c r="AR109" s="109"/>
    </row>
    <row r="110" spans="2:44" ht="23.25" customHeight="1" x14ac:dyDescent="0.15">
      <c r="B110" s="637" t="s">
        <v>197</v>
      </c>
      <c r="C110" s="638"/>
      <c r="D110" s="639"/>
      <c r="E110" s="644" t="s">
        <v>353</v>
      </c>
      <c r="F110" s="644"/>
      <c r="G110" s="644"/>
      <c r="H110" s="644"/>
      <c r="I110" s="536" t="s">
        <v>323</v>
      </c>
      <c r="J110" s="536"/>
      <c r="K110" s="536"/>
      <c r="L110" s="536"/>
      <c r="M110" s="536"/>
      <c r="N110" s="536"/>
      <c r="O110" s="536"/>
      <c r="P110" s="536"/>
      <c r="Q110" s="536"/>
      <c r="R110" s="674"/>
      <c r="S110" s="648" t="s">
        <v>241</v>
      </c>
      <c r="T110" s="649"/>
      <c r="U110" s="285" t="s">
        <v>84</v>
      </c>
      <c r="V110" s="654" t="s">
        <v>241</v>
      </c>
      <c r="W110" s="655"/>
      <c r="X110" s="285" t="s">
        <v>84</v>
      </c>
      <c r="Y110" s="509"/>
      <c r="Z110" s="399"/>
      <c r="AA110" s="666" t="s">
        <v>84</v>
      </c>
      <c r="AB110" s="304"/>
      <c r="AC110" s="305"/>
      <c r="AD110" s="305"/>
      <c r="AE110" s="285" t="s">
        <v>84</v>
      </c>
      <c r="AF110" s="660" t="s">
        <v>87</v>
      </c>
      <c r="AG110" s="661"/>
      <c r="AH110" s="645" t="s">
        <v>87</v>
      </c>
      <c r="AI110" s="645"/>
      <c r="AJ110" s="130" t="s">
        <v>87</v>
      </c>
      <c r="AK110" s="130"/>
      <c r="AL110" s="197" t="s">
        <v>87</v>
      </c>
      <c r="AM110" s="212"/>
      <c r="AN110" s="124"/>
      <c r="AO110" s="124"/>
      <c r="AP110" s="124"/>
      <c r="AQ110" s="124"/>
      <c r="AR110" s="124"/>
    </row>
    <row r="111" spans="2:44" ht="23.25" customHeight="1" x14ac:dyDescent="0.15">
      <c r="B111" s="637"/>
      <c r="C111" s="640"/>
      <c r="D111" s="641"/>
      <c r="E111" s="644"/>
      <c r="F111" s="644"/>
      <c r="G111" s="644"/>
      <c r="H111" s="644"/>
      <c r="I111" s="646"/>
      <c r="J111" s="623" t="s">
        <v>161</v>
      </c>
      <c r="K111" s="536"/>
      <c r="L111" s="536"/>
      <c r="M111" s="536"/>
      <c r="N111" s="536"/>
      <c r="O111" s="536"/>
      <c r="P111" s="690"/>
      <c r="Q111" s="675"/>
      <c r="R111" s="676"/>
      <c r="S111" s="650"/>
      <c r="T111" s="651"/>
      <c r="U111" s="286"/>
      <c r="V111" s="656"/>
      <c r="W111" s="657"/>
      <c r="X111" s="286"/>
      <c r="Y111" s="395"/>
      <c r="Z111" s="396"/>
      <c r="AA111" s="666"/>
      <c r="AB111" s="306"/>
      <c r="AC111" s="307"/>
      <c r="AD111" s="307"/>
      <c r="AE111" s="286"/>
      <c r="AF111" s="662"/>
      <c r="AG111" s="663"/>
      <c r="AH111" s="645"/>
      <c r="AI111" s="645"/>
      <c r="AJ111" s="130"/>
      <c r="AK111" s="130"/>
      <c r="AL111" s="354"/>
      <c r="AM111" s="332"/>
      <c r="AN111" s="93"/>
      <c r="AO111" s="93"/>
      <c r="AP111" s="93"/>
      <c r="AQ111" s="93"/>
      <c r="AR111" s="93"/>
    </row>
    <row r="112" spans="2:44" ht="30" customHeight="1" x14ac:dyDescent="0.15">
      <c r="B112" s="637"/>
      <c r="C112" s="640"/>
      <c r="D112" s="641"/>
      <c r="E112" s="644"/>
      <c r="F112" s="644"/>
      <c r="G112" s="644"/>
      <c r="H112" s="644"/>
      <c r="I112" s="646"/>
      <c r="J112" s="691" t="s">
        <v>208</v>
      </c>
      <c r="K112" s="692"/>
      <c r="L112" s="692"/>
      <c r="M112" s="692"/>
      <c r="N112" s="693"/>
      <c r="O112" s="694"/>
      <c r="P112" s="632"/>
      <c r="Q112" s="302"/>
      <c r="R112" s="303"/>
      <c r="S112" s="650"/>
      <c r="T112" s="651"/>
      <c r="U112" s="286"/>
      <c r="V112" s="656"/>
      <c r="W112" s="657"/>
      <c r="X112" s="286"/>
      <c r="Y112" s="395"/>
      <c r="Z112" s="396"/>
      <c r="AA112" s="666"/>
      <c r="AB112" s="306"/>
      <c r="AC112" s="307"/>
      <c r="AD112" s="307"/>
      <c r="AE112" s="286"/>
      <c r="AF112" s="662"/>
      <c r="AG112" s="663"/>
      <c r="AH112" s="645"/>
      <c r="AI112" s="645"/>
      <c r="AJ112" s="130"/>
      <c r="AK112" s="130"/>
      <c r="AL112" s="354"/>
      <c r="AM112" s="332"/>
      <c r="AN112" s="5"/>
      <c r="AO112" s="5"/>
      <c r="AP112" s="5"/>
      <c r="AQ112" s="5"/>
      <c r="AR112" s="5"/>
    </row>
    <row r="113" spans="2:44" ht="27" customHeight="1" x14ac:dyDescent="0.15">
      <c r="B113" s="637"/>
      <c r="C113" s="640"/>
      <c r="D113" s="641"/>
      <c r="E113" s="644"/>
      <c r="F113" s="644"/>
      <c r="G113" s="644"/>
      <c r="H113" s="644"/>
      <c r="I113" s="646"/>
      <c r="J113" s="695" t="s">
        <v>207</v>
      </c>
      <c r="K113" s="692"/>
      <c r="L113" s="692"/>
      <c r="M113" s="692"/>
      <c r="N113" s="692"/>
      <c r="O113" s="692"/>
      <c r="P113" s="632"/>
      <c r="Q113" s="302"/>
      <c r="R113" s="303"/>
      <c r="S113" s="650"/>
      <c r="T113" s="651"/>
      <c r="U113" s="286"/>
      <c r="V113" s="656"/>
      <c r="W113" s="657"/>
      <c r="X113" s="286"/>
      <c r="Y113" s="395"/>
      <c r="Z113" s="396"/>
      <c r="AA113" s="666"/>
      <c r="AB113" s="306"/>
      <c r="AC113" s="307"/>
      <c r="AD113" s="307"/>
      <c r="AE113" s="286"/>
      <c r="AF113" s="662"/>
      <c r="AG113" s="663"/>
      <c r="AH113" s="645"/>
      <c r="AI113" s="645"/>
      <c r="AJ113" s="130"/>
      <c r="AK113" s="130"/>
      <c r="AL113" s="354"/>
      <c r="AM113" s="332"/>
      <c r="AN113" s="5"/>
      <c r="AO113" s="5"/>
      <c r="AP113" s="5"/>
      <c r="AQ113" s="5"/>
      <c r="AR113" s="5"/>
    </row>
    <row r="114" spans="2:44" ht="22.5" customHeight="1" x14ac:dyDescent="0.15">
      <c r="B114" s="637"/>
      <c r="C114" s="640"/>
      <c r="D114" s="641"/>
      <c r="E114" s="644"/>
      <c r="F114" s="644"/>
      <c r="G114" s="644"/>
      <c r="H114" s="644"/>
      <c r="I114" s="646"/>
      <c r="J114" s="372" t="s">
        <v>237</v>
      </c>
      <c r="K114" s="677"/>
      <c r="L114" s="677"/>
      <c r="M114" s="677"/>
      <c r="N114" s="677"/>
      <c r="O114" s="677"/>
      <c r="P114" s="687"/>
      <c r="Q114" s="688"/>
      <c r="R114" s="689"/>
      <c r="S114" s="650"/>
      <c r="T114" s="651"/>
      <c r="U114" s="286"/>
      <c r="V114" s="656"/>
      <c r="W114" s="657"/>
      <c r="X114" s="286"/>
      <c r="Y114" s="395"/>
      <c r="Z114" s="396"/>
      <c r="AA114" s="666"/>
      <c r="AB114" s="306"/>
      <c r="AC114" s="307"/>
      <c r="AD114" s="307"/>
      <c r="AE114" s="286"/>
      <c r="AF114" s="662"/>
      <c r="AG114" s="663"/>
      <c r="AH114" s="645"/>
      <c r="AI114" s="645"/>
      <c r="AJ114" s="130"/>
      <c r="AK114" s="130"/>
      <c r="AL114" s="354"/>
      <c r="AM114" s="332"/>
      <c r="AN114" s="5"/>
      <c r="AO114" s="5"/>
      <c r="AP114" s="5"/>
      <c r="AQ114" s="5"/>
      <c r="AR114" s="5"/>
    </row>
    <row r="115" spans="2:44" ht="22.5" customHeight="1" x14ac:dyDescent="0.15">
      <c r="B115" s="637"/>
      <c r="C115" s="640"/>
      <c r="D115" s="641"/>
      <c r="E115" s="644"/>
      <c r="F115" s="644"/>
      <c r="G115" s="644"/>
      <c r="H115" s="644"/>
      <c r="I115" s="646"/>
      <c r="J115" s="63"/>
      <c r="K115" s="560" t="s">
        <v>163</v>
      </c>
      <c r="L115" s="560"/>
      <c r="M115" s="560"/>
      <c r="N115" s="560"/>
      <c r="O115" s="560"/>
      <c r="P115" s="684"/>
      <c r="Q115" s="685"/>
      <c r="R115" s="686"/>
      <c r="S115" s="650"/>
      <c r="T115" s="651"/>
      <c r="U115" s="286"/>
      <c r="V115" s="656"/>
      <c r="W115" s="657"/>
      <c r="X115" s="286"/>
      <c r="Y115" s="395"/>
      <c r="Z115" s="396"/>
      <c r="AA115" s="666"/>
      <c r="AB115" s="306"/>
      <c r="AC115" s="307"/>
      <c r="AD115" s="307"/>
      <c r="AE115" s="286"/>
      <c r="AF115" s="662"/>
      <c r="AG115" s="663"/>
      <c r="AH115" s="645"/>
      <c r="AI115" s="645"/>
      <c r="AJ115" s="130"/>
      <c r="AK115" s="130"/>
      <c r="AL115" s="354"/>
      <c r="AM115" s="332"/>
      <c r="AN115" s="5"/>
      <c r="AO115" s="5"/>
      <c r="AP115" s="5"/>
      <c r="AQ115" s="5"/>
      <c r="AR115" s="5"/>
    </row>
    <row r="116" spans="2:44" ht="22.5" customHeight="1" x14ac:dyDescent="0.15">
      <c r="B116" s="637"/>
      <c r="C116" s="640"/>
      <c r="D116" s="641"/>
      <c r="E116" s="644"/>
      <c r="F116" s="644"/>
      <c r="G116" s="644"/>
      <c r="H116" s="644"/>
      <c r="I116" s="646"/>
      <c r="J116" s="63"/>
      <c r="K116" s="560" t="s">
        <v>164</v>
      </c>
      <c r="L116" s="560"/>
      <c r="M116" s="560"/>
      <c r="N116" s="560"/>
      <c r="O116" s="560"/>
      <c r="P116" s="684"/>
      <c r="Q116" s="685"/>
      <c r="R116" s="686"/>
      <c r="S116" s="650"/>
      <c r="T116" s="651"/>
      <c r="U116" s="286"/>
      <c r="V116" s="656"/>
      <c r="W116" s="657"/>
      <c r="X116" s="286"/>
      <c r="Y116" s="395"/>
      <c r="Z116" s="396"/>
      <c r="AA116" s="666"/>
      <c r="AB116" s="306"/>
      <c r="AC116" s="307"/>
      <c r="AD116" s="307"/>
      <c r="AE116" s="286"/>
      <c r="AF116" s="662"/>
      <c r="AG116" s="663"/>
      <c r="AH116" s="645"/>
      <c r="AI116" s="645"/>
      <c r="AJ116" s="130"/>
      <c r="AK116" s="130"/>
      <c r="AL116" s="354"/>
      <c r="AM116" s="332"/>
      <c r="AN116" s="5"/>
      <c r="AO116" s="5"/>
      <c r="AP116" s="5"/>
      <c r="AQ116" s="5"/>
      <c r="AR116" s="5"/>
    </row>
    <row r="117" spans="2:44" ht="22.5" customHeight="1" x14ac:dyDescent="0.15">
      <c r="B117" s="637"/>
      <c r="C117" s="640"/>
      <c r="D117" s="641"/>
      <c r="E117" s="644"/>
      <c r="F117" s="644"/>
      <c r="G117" s="644"/>
      <c r="H117" s="644"/>
      <c r="I117" s="646"/>
      <c r="J117" s="63"/>
      <c r="K117" s="560" t="s">
        <v>165</v>
      </c>
      <c r="L117" s="560"/>
      <c r="M117" s="560"/>
      <c r="N117" s="560"/>
      <c r="O117" s="560"/>
      <c r="P117" s="684"/>
      <c r="Q117" s="685"/>
      <c r="R117" s="686"/>
      <c r="S117" s="650"/>
      <c r="T117" s="651"/>
      <c r="U117" s="286"/>
      <c r="V117" s="656"/>
      <c r="W117" s="657"/>
      <c r="X117" s="286"/>
      <c r="Y117" s="395"/>
      <c r="Z117" s="396"/>
      <c r="AA117" s="666"/>
      <c r="AB117" s="306"/>
      <c r="AC117" s="307"/>
      <c r="AD117" s="307"/>
      <c r="AE117" s="286"/>
      <c r="AF117" s="662"/>
      <c r="AG117" s="663"/>
      <c r="AH117" s="645"/>
      <c r="AI117" s="645"/>
      <c r="AJ117" s="130"/>
      <c r="AK117" s="130"/>
      <c r="AL117" s="354"/>
      <c r="AM117" s="332"/>
      <c r="AN117" s="5"/>
      <c r="AO117" s="5"/>
      <c r="AP117" s="5"/>
      <c r="AQ117" s="5"/>
      <c r="AR117" s="5"/>
    </row>
    <row r="118" spans="2:44" ht="22.5" customHeight="1" x14ac:dyDescent="0.15">
      <c r="B118" s="637"/>
      <c r="C118" s="640"/>
      <c r="D118" s="641"/>
      <c r="E118" s="644"/>
      <c r="F118" s="644"/>
      <c r="G118" s="644"/>
      <c r="H118" s="644"/>
      <c r="I118" s="647"/>
      <c r="J118" s="64"/>
      <c r="K118" s="538" t="s">
        <v>166</v>
      </c>
      <c r="L118" s="538"/>
      <c r="M118" s="538"/>
      <c r="N118" s="538"/>
      <c r="O118" s="538"/>
      <c r="P118" s="679"/>
      <c r="Q118" s="680"/>
      <c r="R118" s="681"/>
      <c r="S118" s="650"/>
      <c r="T118" s="651"/>
      <c r="U118" s="286"/>
      <c r="V118" s="656"/>
      <c r="W118" s="657"/>
      <c r="X118" s="286"/>
      <c r="Y118" s="395"/>
      <c r="Z118" s="396"/>
      <c r="AA118" s="666"/>
      <c r="AB118" s="306"/>
      <c r="AC118" s="307"/>
      <c r="AD118" s="307"/>
      <c r="AE118" s="286"/>
      <c r="AF118" s="662"/>
      <c r="AG118" s="663"/>
      <c r="AH118" s="645"/>
      <c r="AI118" s="645"/>
      <c r="AJ118" s="130"/>
      <c r="AK118" s="130"/>
      <c r="AL118" s="354"/>
      <c r="AM118" s="332"/>
      <c r="AN118" s="5"/>
      <c r="AO118" s="5"/>
      <c r="AP118" s="5"/>
      <c r="AQ118" s="5"/>
      <c r="AR118" s="5"/>
    </row>
    <row r="119" spans="2:44" ht="22.5" customHeight="1" x14ac:dyDescent="0.15">
      <c r="B119" s="637"/>
      <c r="C119" s="642"/>
      <c r="D119" s="643"/>
      <c r="E119" s="644"/>
      <c r="F119" s="644"/>
      <c r="G119" s="644"/>
      <c r="H119" s="644"/>
      <c r="I119" s="682" t="s">
        <v>176</v>
      </c>
      <c r="J119" s="683"/>
      <c r="K119" s="683"/>
      <c r="L119" s="683"/>
      <c r="M119" s="683"/>
      <c r="N119" s="683"/>
      <c r="O119" s="683"/>
      <c r="P119" s="632"/>
      <c r="Q119" s="302"/>
      <c r="R119" s="303"/>
      <c r="S119" s="652"/>
      <c r="T119" s="653"/>
      <c r="U119" s="308"/>
      <c r="V119" s="658"/>
      <c r="W119" s="659"/>
      <c r="X119" s="308"/>
      <c r="Y119" s="508"/>
      <c r="Z119" s="527"/>
      <c r="AA119" s="666"/>
      <c r="AB119" s="293"/>
      <c r="AC119" s="294"/>
      <c r="AD119" s="294"/>
      <c r="AE119" s="308"/>
      <c r="AF119" s="664"/>
      <c r="AG119" s="665"/>
      <c r="AH119" s="645"/>
      <c r="AI119" s="645"/>
      <c r="AJ119" s="130"/>
      <c r="AK119" s="130"/>
      <c r="AL119" s="198"/>
      <c r="AM119" s="213"/>
      <c r="AN119" s="5"/>
      <c r="AO119" s="5"/>
      <c r="AP119" s="5"/>
      <c r="AQ119" s="5"/>
      <c r="AR119" s="5"/>
    </row>
    <row r="120" spans="2:44" ht="42.75" customHeight="1" x14ac:dyDescent="0.15">
      <c r="B120" s="344" t="s">
        <v>209</v>
      </c>
      <c r="C120" s="638"/>
      <c r="D120" s="639"/>
      <c r="E120" s="644" t="s">
        <v>354</v>
      </c>
      <c r="F120" s="644"/>
      <c r="G120" s="644"/>
      <c r="H120" s="644"/>
      <c r="I120" s="536" t="s">
        <v>177</v>
      </c>
      <c r="J120" s="536"/>
      <c r="K120" s="536"/>
      <c r="L120" s="536"/>
      <c r="M120" s="536"/>
      <c r="N120" s="536"/>
      <c r="O120" s="536"/>
      <c r="P120" s="536"/>
      <c r="Q120" s="536"/>
      <c r="R120" s="674"/>
      <c r="S120" s="648" t="s">
        <v>87</v>
      </c>
      <c r="T120" s="649"/>
      <c r="U120" s="285" t="s">
        <v>84</v>
      </c>
      <c r="V120" s="654" t="s">
        <v>87</v>
      </c>
      <c r="W120" s="655"/>
      <c r="X120" s="285" t="s">
        <v>84</v>
      </c>
      <c r="Y120" s="678"/>
      <c r="Z120" s="310"/>
      <c r="AA120" s="666" t="s">
        <v>84</v>
      </c>
      <c r="AB120" s="309"/>
      <c r="AC120" s="310"/>
      <c r="AD120" s="310"/>
      <c r="AE120" s="285" t="s">
        <v>84</v>
      </c>
      <c r="AF120" s="660" t="s">
        <v>87</v>
      </c>
      <c r="AG120" s="661"/>
      <c r="AH120" s="645" t="s">
        <v>87</v>
      </c>
      <c r="AI120" s="645"/>
      <c r="AJ120" s="130" t="s">
        <v>87</v>
      </c>
      <c r="AK120" s="130"/>
      <c r="AL120" s="197" t="s">
        <v>87</v>
      </c>
      <c r="AM120" s="212"/>
      <c r="AN120" s="5"/>
      <c r="AO120" s="5"/>
      <c r="AP120" s="5"/>
      <c r="AQ120" s="5"/>
      <c r="AR120" s="5"/>
    </row>
    <row r="121" spans="2:44" ht="41.25" customHeight="1" x14ac:dyDescent="0.15">
      <c r="B121" s="345"/>
      <c r="C121" s="640"/>
      <c r="D121" s="641"/>
      <c r="E121" s="644"/>
      <c r="F121" s="644"/>
      <c r="G121" s="644"/>
      <c r="H121" s="644"/>
      <c r="I121" s="646"/>
      <c r="J121" s="475" t="s">
        <v>182</v>
      </c>
      <c r="K121" s="476"/>
      <c r="L121" s="476"/>
      <c r="M121" s="476"/>
      <c r="N121" s="476"/>
      <c r="O121" s="476"/>
      <c r="P121" s="675"/>
      <c r="Q121" s="675"/>
      <c r="R121" s="676"/>
      <c r="S121" s="650"/>
      <c r="T121" s="651"/>
      <c r="U121" s="286"/>
      <c r="V121" s="656"/>
      <c r="W121" s="657"/>
      <c r="X121" s="286"/>
      <c r="Y121" s="311"/>
      <c r="Z121" s="312"/>
      <c r="AA121" s="666"/>
      <c r="AB121" s="311"/>
      <c r="AC121" s="312"/>
      <c r="AD121" s="312"/>
      <c r="AE121" s="286"/>
      <c r="AF121" s="662"/>
      <c r="AG121" s="663"/>
      <c r="AH121" s="645"/>
      <c r="AI121" s="645"/>
      <c r="AJ121" s="130"/>
      <c r="AK121" s="130"/>
      <c r="AL121" s="354"/>
      <c r="AM121" s="332"/>
      <c r="AN121" s="5"/>
      <c r="AO121" s="5"/>
      <c r="AP121" s="5"/>
      <c r="AQ121" s="5"/>
      <c r="AR121" s="5"/>
    </row>
    <row r="122" spans="2:44" ht="22.5" customHeight="1" x14ac:dyDescent="0.15">
      <c r="B122" s="345"/>
      <c r="C122" s="640"/>
      <c r="D122" s="641"/>
      <c r="E122" s="644"/>
      <c r="F122" s="644"/>
      <c r="G122" s="644"/>
      <c r="H122" s="644"/>
      <c r="I122" s="646"/>
      <c r="J122" s="670" t="s">
        <v>178</v>
      </c>
      <c r="K122" s="671"/>
      <c r="L122" s="671"/>
      <c r="M122" s="671"/>
      <c r="N122" s="671"/>
      <c r="O122" s="671"/>
      <c r="P122" s="302"/>
      <c r="Q122" s="302"/>
      <c r="R122" s="303"/>
      <c r="S122" s="650"/>
      <c r="T122" s="651"/>
      <c r="U122" s="286"/>
      <c r="V122" s="656"/>
      <c r="W122" s="657"/>
      <c r="X122" s="286"/>
      <c r="Y122" s="311"/>
      <c r="Z122" s="312"/>
      <c r="AA122" s="666"/>
      <c r="AB122" s="311"/>
      <c r="AC122" s="312"/>
      <c r="AD122" s="312"/>
      <c r="AE122" s="286"/>
      <c r="AF122" s="662"/>
      <c r="AG122" s="663"/>
      <c r="AH122" s="645"/>
      <c r="AI122" s="645"/>
      <c r="AJ122" s="130"/>
      <c r="AK122" s="130"/>
      <c r="AL122" s="354"/>
      <c r="AM122" s="332"/>
      <c r="AN122" s="5"/>
      <c r="AO122" s="5"/>
      <c r="AP122" s="5"/>
      <c r="AQ122" s="5"/>
      <c r="AR122" s="5"/>
    </row>
    <row r="123" spans="2:44" ht="35.25" customHeight="1" x14ac:dyDescent="0.15">
      <c r="B123" s="345"/>
      <c r="C123" s="640"/>
      <c r="D123" s="641"/>
      <c r="E123" s="644"/>
      <c r="F123" s="644"/>
      <c r="G123" s="644"/>
      <c r="H123" s="644"/>
      <c r="I123" s="646"/>
      <c r="J123" s="672" t="s">
        <v>162</v>
      </c>
      <c r="K123" s="673"/>
      <c r="L123" s="673"/>
      <c r="M123" s="673"/>
      <c r="N123" s="673"/>
      <c r="O123" s="673"/>
      <c r="P123" s="302"/>
      <c r="Q123" s="302"/>
      <c r="R123" s="303"/>
      <c r="S123" s="650"/>
      <c r="T123" s="651"/>
      <c r="U123" s="286"/>
      <c r="V123" s="656"/>
      <c r="W123" s="657"/>
      <c r="X123" s="286"/>
      <c r="Y123" s="311"/>
      <c r="Z123" s="312"/>
      <c r="AA123" s="666"/>
      <c r="AB123" s="311"/>
      <c r="AC123" s="312"/>
      <c r="AD123" s="312"/>
      <c r="AE123" s="286"/>
      <c r="AF123" s="662"/>
      <c r="AG123" s="663"/>
      <c r="AH123" s="645"/>
      <c r="AI123" s="645"/>
      <c r="AJ123" s="130"/>
      <c r="AK123" s="130"/>
      <c r="AL123" s="354"/>
      <c r="AM123" s="332"/>
      <c r="AN123" s="5"/>
      <c r="AO123" s="5"/>
      <c r="AP123" s="5"/>
      <c r="AQ123" s="5"/>
      <c r="AR123" s="5"/>
    </row>
    <row r="124" spans="2:44" ht="35.25" customHeight="1" x14ac:dyDescent="0.15">
      <c r="B124" s="345"/>
      <c r="C124" s="640"/>
      <c r="D124" s="641"/>
      <c r="E124" s="644"/>
      <c r="F124" s="644"/>
      <c r="G124" s="644"/>
      <c r="H124" s="644"/>
      <c r="I124" s="646"/>
      <c r="J124" s="670" t="s">
        <v>179</v>
      </c>
      <c r="K124" s="671"/>
      <c r="L124" s="671"/>
      <c r="M124" s="671"/>
      <c r="N124" s="671"/>
      <c r="O124" s="671"/>
      <c r="P124" s="302"/>
      <c r="Q124" s="302"/>
      <c r="R124" s="303"/>
      <c r="S124" s="650"/>
      <c r="T124" s="651"/>
      <c r="U124" s="286"/>
      <c r="V124" s="656"/>
      <c r="W124" s="657"/>
      <c r="X124" s="286"/>
      <c r="Y124" s="311"/>
      <c r="Z124" s="312"/>
      <c r="AA124" s="666"/>
      <c r="AB124" s="311"/>
      <c r="AC124" s="312"/>
      <c r="AD124" s="312"/>
      <c r="AE124" s="286"/>
      <c r="AF124" s="662"/>
      <c r="AG124" s="663"/>
      <c r="AH124" s="645"/>
      <c r="AI124" s="645"/>
      <c r="AJ124" s="130"/>
      <c r="AK124" s="130"/>
      <c r="AL124" s="354"/>
      <c r="AM124" s="332"/>
      <c r="AN124" s="5"/>
      <c r="AO124" s="5"/>
      <c r="AP124" s="5"/>
      <c r="AQ124" s="5"/>
      <c r="AR124" s="5"/>
    </row>
    <row r="125" spans="2:44" ht="35.25" customHeight="1" x14ac:dyDescent="0.15">
      <c r="B125" s="345"/>
      <c r="C125" s="640"/>
      <c r="D125" s="641"/>
      <c r="E125" s="644"/>
      <c r="F125" s="644"/>
      <c r="G125" s="644"/>
      <c r="H125" s="644"/>
      <c r="I125" s="88"/>
      <c r="J125" s="670" t="s">
        <v>181</v>
      </c>
      <c r="K125" s="671"/>
      <c r="L125" s="671"/>
      <c r="M125" s="671"/>
      <c r="N125" s="671"/>
      <c r="O125" s="671"/>
      <c r="P125" s="302"/>
      <c r="Q125" s="302"/>
      <c r="R125" s="303"/>
      <c r="S125" s="650"/>
      <c r="T125" s="651"/>
      <c r="U125" s="286"/>
      <c r="V125" s="656"/>
      <c r="W125" s="657"/>
      <c r="X125" s="286"/>
      <c r="Y125" s="311"/>
      <c r="Z125" s="312"/>
      <c r="AA125" s="666"/>
      <c r="AB125" s="311"/>
      <c r="AC125" s="312"/>
      <c r="AD125" s="312"/>
      <c r="AE125" s="286"/>
      <c r="AF125" s="662"/>
      <c r="AG125" s="663"/>
      <c r="AH125" s="645"/>
      <c r="AI125" s="645"/>
      <c r="AJ125" s="130"/>
      <c r="AK125" s="130"/>
      <c r="AL125" s="354"/>
      <c r="AM125" s="332"/>
      <c r="AN125" s="5"/>
      <c r="AO125" s="5"/>
      <c r="AP125" s="5"/>
      <c r="AQ125" s="5"/>
      <c r="AR125" s="5"/>
    </row>
    <row r="126" spans="2:44" ht="24" customHeight="1" x14ac:dyDescent="0.15">
      <c r="B126" s="345"/>
      <c r="C126" s="640"/>
      <c r="D126" s="641"/>
      <c r="E126" s="644"/>
      <c r="F126" s="644"/>
      <c r="G126" s="644"/>
      <c r="H126" s="644"/>
      <c r="I126" s="372" t="s">
        <v>183</v>
      </c>
      <c r="J126" s="538"/>
      <c r="K126" s="538"/>
      <c r="L126" s="538"/>
      <c r="M126" s="538"/>
      <c r="N126" s="538"/>
      <c r="O126" s="538"/>
      <c r="P126" s="538"/>
      <c r="Q126" s="538"/>
      <c r="R126" s="708"/>
      <c r="S126" s="650"/>
      <c r="T126" s="651"/>
      <c r="U126" s="286"/>
      <c r="V126" s="656"/>
      <c r="W126" s="657"/>
      <c r="X126" s="286"/>
      <c r="Y126" s="311"/>
      <c r="Z126" s="312"/>
      <c r="AA126" s="666"/>
      <c r="AB126" s="311"/>
      <c r="AC126" s="312"/>
      <c r="AD126" s="312"/>
      <c r="AE126" s="286"/>
      <c r="AF126" s="662"/>
      <c r="AG126" s="663"/>
      <c r="AH126" s="645"/>
      <c r="AI126" s="645"/>
      <c r="AJ126" s="130"/>
      <c r="AK126" s="130"/>
      <c r="AL126" s="354"/>
      <c r="AM126" s="332"/>
      <c r="AN126" s="5"/>
      <c r="AO126" s="5"/>
      <c r="AP126" s="5"/>
      <c r="AQ126" s="5"/>
      <c r="AR126" s="5"/>
    </row>
    <row r="127" spans="2:44" ht="19.5" customHeight="1" x14ac:dyDescent="0.15">
      <c r="B127" s="345"/>
      <c r="C127" s="640"/>
      <c r="D127" s="641"/>
      <c r="E127" s="644"/>
      <c r="F127" s="644"/>
      <c r="G127" s="644"/>
      <c r="H127" s="644"/>
      <c r="I127" s="646"/>
      <c r="J127" s="623" t="s">
        <v>184</v>
      </c>
      <c r="K127" s="536"/>
      <c r="L127" s="536"/>
      <c r="M127" s="536"/>
      <c r="N127" s="536"/>
      <c r="O127" s="536"/>
      <c r="P127" s="675"/>
      <c r="Q127" s="675"/>
      <c r="R127" s="676"/>
      <c r="S127" s="650"/>
      <c r="T127" s="651"/>
      <c r="U127" s="286"/>
      <c r="V127" s="656"/>
      <c r="W127" s="657"/>
      <c r="X127" s="286"/>
      <c r="Y127" s="311"/>
      <c r="Z127" s="312"/>
      <c r="AA127" s="666"/>
      <c r="AB127" s="311"/>
      <c r="AC127" s="312"/>
      <c r="AD127" s="312"/>
      <c r="AE127" s="286"/>
      <c r="AF127" s="662"/>
      <c r="AG127" s="663"/>
      <c r="AH127" s="645"/>
      <c r="AI127" s="645"/>
      <c r="AJ127" s="130"/>
      <c r="AK127" s="130"/>
      <c r="AL127" s="354"/>
      <c r="AM127" s="332"/>
      <c r="AN127" s="5"/>
      <c r="AO127" s="5"/>
      <c r="AP127" s="5"/>
      <c r="AQ127" s="5"/>
      <c r="AR127" s="5"/>
    </row>
    <row r="128" spans="2:44" ht="19.5" customHeight="1" x14ac:dyDescent="0.15">
      <c r="B128" s="345"/>
      <c r="C128" s="640"/>
      <c r="D128" s="641"/>
      <c r="E128" s="644"/>
      <c r="F128" s="644"/>
      <c r="G128" s="644"/>
      <c r="H128" s="644"/>
      <c r="I128" s="646"/>
      <c r="J128" s="691" t="s">
        <v>185</v>
      </c>
      <c r="K128" s="692"/>
      <c r="L128" s="692"/>
      <c r="M128" s="692"/>
      <c r="N128" s="692"/>
      <c r="O128" s="692"/>
      <c r="P128" s="302"/>
      <c r="Q128" s="302"/>
      <c r="R128" s="303"/>
      <c r="S128" s="650"/>
      <c r="T128" s="651"/>
      <c r="U128" s="286"/>
      <c r="V128" s="656"/>
      <c r="W128" s="657"/>
      <c r="X128" s="286"/>
      <c r="Y128" s="311"/>
      <c r="Z128" s="312"/>
      <c r="AA128" s="666"/>
      <c r="AB128" s="311"/>
      <c r="AC128" s="312"/>
      <c r="AD128" s="312"/>
      <c r="AE128" s="286"/>
      <c r="AF128" s="662"/>
      <c r="AG128" s="663"/>
      <c r="AH128" s="645"/>
      <c r="AI128" s="645"/>
      <c r="AJ128" s="130"/>
      <c r="AK128" s="130"/>
      <c r="AL128" s="354"/>
      <c r="AM128" s="332"/>
      <c r="AN128" s="5"/>
      <c r="AO128" s="5"/>
      <c r="AP128" s="5"/>
      <c r="AQ128" s="5"/>
      <c r="AR128" s="5"/>
    </row>
    <row r="129" spans="2:44" ht="19.5" customHeight="1" x14ac:dyDescent="0.15">
      <c r="B129" s="345"/>
      <c r="C129" s="640"/>
      <c r="D129" s="641"/>
      <c r="E129" s="644"/>
      <c r="F129" s="644"/>
      <c r="G129" s="644"/>
      <c r="H129" s="644"/>
      <c r="I129" s="646"/>
      <c r="J129" s="372" t="s">
        <v>186</v>
      </c>
      <c r="K129" s="677"/>
      <c r="L129" s="677"/>
      <c r="M129" s="677"/>
      <c r="N129" s="677"/>
      <c r="O129" s="677"/>
      <c r="P129" s="96"/>
      <c r="Q129" s="96"/>
      <c r="R129" s="97"/>
      <c r="S129" s="650"/>
      <c r="T129" s="651"/>
      <c r="U129" s="286"/>
      <c r="V129" s="656"/>
      <c r="W129" s="657"/>
      <c r="X129" s="286"/>
      <c r="Y129" s="311"/>
      <c r="Z129" s="312"/>
      <c r="AA129" s="666"/>
      <c r="AB129" s="311"/>
      <c r="AC129" s="312"/>
      <c r="AD129" s="312"/>
      <c r="AE129" s="286"/>
      <c r="AF129" s="662"/>
      <c r="AG129" s="663"/>
      <c r="AH129" s="645"/>
      <c r="AI129" s="645"/>
      <c r="AJ129" s="130"/>
      <c r="AK129" s="130"/>
      <c r="AL129" s="354"/>
      <c r="AM129" s="332"/>
      <c r="AN129" s="5"/>
      <c r="AO129" s="5"/>
      <c r="AP129" s="5"/>
      <c r="AQ129" s="5"/>
      <c r="AR129" s="5"/>
    </row>
    <row r="130" spans="2:44" ht="25.5" customHeight="1" x14ac:dyDescent="0.15">
      <c r="B130" s="345"/>
      <c r="C130" s="640"/>
      <c r="D130" s="641"/>
      <c r="E130" s="644"/>
      <c r="F130" s="644"/>
      <c r="G130" s="644"/>
      <c r="H130" s="644"/>
      <c r="I130" s="646"/>
      <c r="J130" s="559" t="s">
        <v>180</v>
      </c>
      <c r="K130" s="560"/>
      <c r="L130" s="560"/>
      <c r="M130" s="560"/>
      <c r="N130" s="560"/>
      <c r="O130" s="560"/>
      <c r="P130" s="302"/>
      <c r="Q130" s="302"/>
      <c r="R130" s="303"/>
      <c r="S130" s="650"/>
      <c r="T130" s="651"/>
      <c r="U130" s="286"/>
      <c r="V130" s="656"/>
      <c r="W130" s="657"/>
      <c r="X130" s="286"/>
      <c r="Y130" s="311"/>
      <c r="Z130" s="312"/>
      <c r="AA130" s="666"/>
      <c r="AB130" s="311"/>
      <c r="AC130" s="312"/>
      <c r="AD130" s="312"/>
      <c r="AE130" s="286"/>
      <c r="AF130" s="662"/>
      <c r="AG130" s="663"/>
      <c r="AH130" s="645"/>
      <c r="AI130" s="645"/>
      <c r="AJ130" s="130"/>
      <c r="AK130" s="130"/>
      <c r="AL130" s="354"/>
      <c r="AM130" s="332"/>
      <c r="AN130" s="5"/>
      <c r="AO130" s="5"/>
      <c r="AP130" s="5"/>
      <c r="AQ130" s="5"/>
      <c r="AR130" s="5"/>
    </row>
    <row r="131" spans="2:44" ht="41.25" customHeight="1" x14ac:dyDescent="0.15">
      <c r="B131" s="345"/>
      <c r="C131" s="640"/>
      <c r="D131" s="641"/>
      <c r="E131" s="644"/>
      <c r="F131" s="644"/>
      <c r="G131" s="644"/>
      <c r="H131" s="644"/>
      <c r="I131" s="64"/>
      <c r="J131" s="559" t="s">
        <v>168</v>
      </c>
      <c r="K131" s="560"/>
      <c r="L131" s="560"/>
      <c r="M131" s="560"/>
      <c r="N131" s="560"/>
      <c r="O131" s="560"/>
      <c r="P131" s="302"/>
      <c r="Q131" s="302"/>
      <c r="R131" s="303"/>
      <c r="S131" s="650"/>
      <c r="T131" s="651"/>
      <c r="U131" s="286"/>
      <c r="V131" s="656"/>
      <c r="W131" s="657"/>
      <c r="X131" s="286"/>
      <c r="Y131" s="311"/>
      <c r="Z131" s="312"/>
      <c r="AA131" s="666"/>
      <c r="AB131" s="311"/>
      <c r="AC131" s="312"/>
      <c r="AD131" s="312"/>
      <c r="AE131" s="286"/>
      <c r="AF131" s="662"/>
      <c r="AG131" s="663"/>
      <c r="AH131" s="645"/>
      <c r="AI131" s="645"/>
      <c r="AJ131" s="130"/>
      <c r="AK131" s="130"/>
      <c r="AL131" s="354"/>
      <c r="AM131" s="332"/>
      <c r="AN131" s="5"/>
      <c r="AO131" s="5"/>
      <c r="AP131" s="5"/>
      <c r="AQ131" s="5"/>
      <c r="AR131" s="5"/>
    </row>
    <row r="132" spans="2:44" ht="33.75" customHeight="1" x14ac:dyDescent="0.15">
      <c r="B132" s="696" t="s">
        <v>347</v>
      </c>
      <c r="C132" s="697"/>
      <c r="D132" s="697"/>
      <c r="E132" s="697"/>
      <c r="F132" s="698"/>
      <c r="G132" s="702" t="s">
        <v>243</v>
      </c>
      <c r="H132" s="703"/>
      <c r="I132" s="704"/>
      <c r="J132" s="462" t="s">
        <v>355</v>
      </c>
      <c r="K132" s="463"/>
      <c r="L132" s="463"/>
      <c r="M132" s="463"/>
      <c r="N132" s="463"/>
      <c r="O132" s="463"/>
      <c r="P132" s="463"/>
      <c r="Q132" s="463"/>
      <c r="R132" s="464"/>
      <c r="S132" s="263">
        <f>S63+S78+S90</f>
        <v>0</v>
      </c>
      <c r="T132" s="667"/>
      <c r="U132" s="69" t="s">
        <v>84</v>
      </c>
      <c r="V132" s="668">
        <f>V63+V78+V90</f>
        <v>0</v>
      </c>
      <c r="W132" s="669"/>
      <c r="X132" s="70" t="s">
        <v>84</v>
      </c>
      <c r="Y132" s="263">
        <f>Y63+Y78+Y90</f>
        <v>0</v>
      </c>
      <c r="Z132" s="264"/>
      <c r="AA132" s="70" t="s">
        <v>84</v>
      </c>
      <c r="AB132" s="265">
        <f>AB63+AB78+AB90</f>
        <v>0</v>
      </c>
      <c r="AC132" s="264"/>
      <c r="AD132" s="264"/>
      <c r="AE132" s="69" t="s">
        <v>84</v>
      </c>
      <c r="AF132" s="266" t="s">
        <v>244</v>
      </c>
      <c r="AG132" s="267"/>
      <c r="AH132" s="266" t="s">
        <v>244</v>
      </c>
      <c r="AI132" s="267"/>
      <c r="AJ132" s="266" t="s">
        <v>244</v>
      </c>
      <c r="AK132" s="267"/>
      <c r="AL132" s="266" t="s">
        <v>244</v>
      </c>
      <c r="AM132" s="267"/>
      <c r="AN132" s="5"/>
      <c r="AO132" s="5"/>
      <c r="AP132" s="5"/>
      <c r="AQ132" s="5"/>
      <c r="AR132" s="5"/>
    </row>
    <row r="133" spans="2:44" ht="33.75" customHeight="1" x14ac:dyDescent="0.15">
      <c r="B133" s="699"/>
      <c r="C133" s="700"/>
      <c r="D133" s="700"/>
      <c r="E133" s="700"/>
      <c r="F133" s="701"/>
      <c r="G133" s="702" t="s">
        <v>245</v>
      </c>
      <c r="H133" s="703"/>
      <c r="I133" s="704"/>
      <c r="J133" s="462" t="s">
        <v>356</v>
      </c>
      <c r="K133" s="463"/>
      <c r="L133" s="463"/>
      <c r="M133" s="463"/>
      <c r="N133" s="463"/>
      <c r="O133" s="463"/>
      <c r="P133" s="463"/>
      <c r="Q133" s="463"/>
      <c r="R133" s="464"/>
      <c r="S133" s="465" t="s">
        <v>244</v>
      </c>
      <c r="T133" s="466"/>
      <c r="U133" s="69" t="s">
        <v>84</v>
      </c>
      <c r="V133" s="467" t="s">
        <v>244</v>
      </c>
      <c r="W133" s="468"/>
      <c r="X133" s="70" t="s">
        <v>84</v>
      </c>
      <c r="Y133" s="467" t="s">
        <v>87</v>
      </c>
      <c r="Z133" s="468"/>
      <c r="AA133" s="70" t="s">
        <v>84</v>
      </c>
      <c r="AB133" s="265">
        <f>+AB65</f>
        <v>0</v>
      </c>
      <c r="AC133" s="456"/>
      <c r="AD133" s="456"/>
      <c r="AE133" s="69" t="s">
        <v>84</v>
      </c>
      <c r="AF133" s="266" t="s">
        <v>244</v>
      </c>
      <c r="AG133" s="267"/>
      <c r="AH133" s="266" t="s">
        <v>244</v>
      </c>
      <c r="AI133" s="267"/>
      <c r="AJ133" s="266" t="s">
        <v>244</v>
      </c>
      <c r="AK133" s="267"/>
      <c r="AL133" s="266" t="s">
        <v>244</v>
      </c>
      <c r="AM133" s="267"/>
      <c r="AN133" s="5"/>
      <c r="AO133" s="5"/>
      <c r="AP133" s="5"/>
      <c r="AQ133" s="5"/>
      <c r="AR133" s="5"/>
    </row>
    <row r="134" spans="2:44" ht="19.5" customHeight="1" x14ac:dyDescent="0.15">
      <c r="AN134" s="5"/>
      <c r="AO134" s="5"/>
      <c r="AP134" s="5"/>
      <c r="AQ134" s="5"/>
      <c r="AR134" s="5"/>
    </row>
    <row r="135" spans="2:44" ht="19.5" customHeight="1" x14ac:dyDescent="0.15">
      <c r="AN135" s="5"/>
      <c r="AO135" s="5"/>
      <c r="AP135" s="5"/>
      <c r="AQ135" s="5"/>
      <c r="AR135" s="5"/>
    </row>
    <row r="136" spans="2:44" ht="17.25" customHeight="1" x14ac:dyDescent="0.15"/>
    <row r="137" spans="2:44" ht="17.25" customHeight="1" x14ac:dyDescent="0.15">
      <c r="B137" s="25" t="s">
        <v>247</v>
      </c>
      <c r="D137" s="5"/>
      <c r="E137" s="5"/>
      <c r="F137" s="5"/>
      <c r="G137" s="5"/>
      <c r="H137" s="5"/>
      <c r="U137" s="62"/>
    </row>
    <row r="138" spans="2:44" ht="17.25" customHeight="1" x14ac:dyDescent="0.15">
      <c r="B138" s="130" t="s">
        <v>193</v>
      </c>
      <c r="C138" s="130"/>
      <c r="D138" s="130"/>
      <c r="E138" s="130"/>
      <c r="F138" s="130"/>
      <c r="G138" s="130"/>
      <c r="H138" s="130"/>
      <c r="I138" s="130"/>
      <c r="J138" s="130"/>
      <c r="K138" s="130"/>
      <c r="L138" s="130" t="s">
        <v>194</v>
      </c>
      <c r="M138" s="130"/>
      <c r="N138" s="130"/>
      <c r="O138" s="130" t="s">
        <v>246</v>
      </c>
      <c r="P138" s="130"/>
      <c r="Q138" s="130"/>
      <c r="R138" s="260" t="s">
        <v>248</v>
      </c>
      <c r="S138" s="261"/>
      <c r="T138" s="261"/>
      <c r="U138" s="261"/>
      <c r="V138" s="261"/>
      <c r="W138" s="261"/>
      <c r="X138" s="261"/>
      <c r="Y138" s="261"/>
      <c r="Z138" s="261"/>
      <c r="AA138" s="261"/>
      <c r="AB138" s="262"/>
    </row>
    <row r="139" spans="2:44" ht="17.25" customHeight="1" x14ac:dyDescent="0.15">
      <c r="B139" s="705" t="s">
        <v>188</v>
      </c>
      <c r="C139" s="706"/>
      <c r="D139" s="706"/>
      <c r="E139" s="706"/>
      <c r="F139" s="706"/>
      <c r="G139" s="706"/>
      <c r="H139" s="706"/>
      <c r="I139" s="706"/>
      <c r="J139" s="706"/>
      <c r="K139" s="707"/>
      <c r="L139" s="268"/>
      <c r="M139" s="268"/>
      <c r="N139" s="268"/>
      <c r="O139" s="268"/>
      <c r="P139" s="268"/>
      <c r="Q139" s="268"/>
      <c r="R139" s="257"/>
      <c r="S139" s="258"/>
      <c r="T139" s="258"/>
      <c r="U139" s="258"/>
      <c r="V139" s="258"/>
      <c r="W139" s="258"/>
      <c r="X139" s="258"/>
      <c r="Y139" s="258"/>
      <c r="Z139" s="258"/>
      <c r="AA139" s="258"/>
      <c r="AB139" s="259"/>
    </row>
    <row r="140" spans="2:44" ht="17.25" customHeight="1" x14ac:dyDescent="0.15">
      <c r="B140" s="705" t="s">
        <v>184</v>
      </c>
      <c r="C140" s="706"/>
      <c r="D140" s="706"/>
      <c r="E140" s="706"/>
      <c r="F140" s="706"/>
      <c r="G140" s="706"/>
      <c r="H140" s="706"/>
      <c r="I140" s="706"/>
      <c r="J140" s="706"/>
      <c r="K140" s="707"/>
      <c r="L140" s="268"/>
      <c r="M140" s="268"/>
      <c r="N140" s="268"/>
      <c r="O140" s="268"/>
      <c r="P140" s="268"/>
      <c r="Q140" s="268"/>
      <c r="R140" s="257"/>
      <c r="S140" s="258"/>
      <c r="T140" s="258"/>
      <c r="U140" s="258"/>
      <c r="V140" s="258"/>
      <c r="W140" s="258"/>
      <c r="X140" s="258"/>
      <c r="Y140" s="258"/>
      <c r="Z140" s="258"/>
      <c r="AA140" s="258"/>
      <c r="AB140" s="259"/>
    </row>
    <row r="141" spans="2:44" ht="17.25" customHeight="1" x14ac:dyDescent="0.15">
      <c r="B141" s="709" t="s">
        <v>189</v>
      </c>
      <c r="C141" s="709"/>
      <c r="D141" s="709"/>
      <c r="E141" s="709"/>
      <c r="F141" s="709"/>
      <c r="G141" s="709"/>
      <c r="H141" s="709"/>
      <c r="I141" s="709"/>
      <c r="J141" s="709"/>
      <c r="K141" s="709"/>
      <c r="L141" s="268"/>
      <c r="M141" s="268"/>
      <c r="N141" s="268"/>
      <c r="O141" s="268"/>
      <c r="P141" s="268"/>
      <c r="Q141" s="268"/>
      <c r="R141" s="257"/>
      <c r="S141" s="258"/>
      <c r="T141" s="258"/>
      <c r="U141" s="258"/>
      <c r="V141" s="258"/>
      <c r="W141" s="258"/>
      <c r="X141" s="258"/>
      <c r="Y141" s="258"/>
      <c r="Z141" s="258"/>
      <c r="AA141" s="258"/>
      <c r="AB141" s="259"/>
    </row>
    <row r="142" spans="2:44" ht="17.25" customHeight="1" x14ac:dyDescent="0.15">
      <c r="B142" s="705" t="s">
        <v>190</v>
      </c>
      <c r="C142" s="706"/>
      <c r="D142" s="706"/>
      <c r="E142" s="706"/>
      <c r="F142" s="706"/>
      <c r="G142" s="706"/>
      <c r="H142" s="706"/>
      <c r="I142" s="706"/>
      <c r="J142" s="706"/>
      <c r="K142" s="707"/>
      <c r="L142" s="268"/>
      <c r="M142" s="268"/>
      <c r="N142" s="268"/>
      <c r="O142" s="268"/>
      <c r="P142" s="268"/>
      <c r="Q142" s="268"/>
      <c r="R142" s="257"/>
      <c r="S142" s="258"/>
      <c r="T142" s="258"/>
      <c r="U142" s="258"/>
      <c r="V142" s="258"/>
      <c r="W142" s="258"/>
      <c r="X142" s="258"/>
      <c r="Y142" s="258"/>
      <c r="Z142" s="258"/>
      <c r="AA142" s="258"/>
      <c r="AB142" s="259"/>
      <c r="AC142" s="5"/>
      <c r="AD142" s="5"/>
      <c r="AE142" s="5"/>
      <c r="AF142" s="5"/>
      <c r="AG142" s="5"/>
    </row>
    <row r="143" spans="2:44" ht="17.25" customHeight="1" x14ac:dyDescent="0.15">
      <c r="B143" s="709" t="s">
        <v>191</v>
      </c>
      <c r="C143" s="709"/>
      <c r="D143" s="709"/>
      <c r="E143" s="709"/>
      <c r="F143" s="709"/>
      <c r="G143" s="709"/>
      <c r="H143" s="709"/>
      <c r="I143" s="709"/>
      <c r="J143" s="709"/>
      <c r="K143" s="709"/>
      <c r="L143" s="268"/>
      <c r="M143" s="268"/>
      <c r="N143" s="268"/>
      <c r="O143" s="268"/>
      <c r="P143" s="268"/>
      <c r="Q143" s="268"/>
      <c r="R143" s="257"/>
      <c r="S143" s="258"/>
      <c r="T143" s="258"/>
      <c r="U143" s="258"/>
      <c r="V143" s="258"/>
      <c r="W143" s="258"/>
      <c r="X143" s="258"/>
      <c r="Y143" s="258"/>
      <c r="Z143" s="258"/>
      <c r="AA143" s="258"/>
      <c r="AB143" s="259"/>
    </row>
    <row r="144" spans="2:44" ht="17.25" customHeight="1" x14ac:dyDescent="0.15">
      <c r="B144" s="705" t="s">
        <v>192</v>
      </c>
      <c r="C144" s="706"/>
      <c r="D144" s="706"/>
      <c r="E144" s="706"/>
      <c r="F144" s="706"/>
      <c r="G144" s="706"/>
      <c r="H144" s="706"/>
      <c r="I144" s="706"/>
      <c r="J144" s="706"/>
      <c r="K144" s="707"/>
      <c r="L144" s="268"/>
      <c r="M144" s="268"/>
      <c r="N144" s="268"/>
      <c r="O144" s="268"/>
      <c r="P144" s="268"/>
      <c r="Q144" s="268"/>
      <c r="R144" s="257"/>
      <c r="S144" s="258"/>
      <c r="T144" s="258"/>
      <c r="U144" s="258"/>
      <c r="V144" s="258"/>
      <c r="W144" s="258"/>
      <c r="X144" s="258"/>
      <c r="Y144" s="258"/>
      <c r="Z144" s="258"/>
      <c r="AA144" s="258"/>
      <c r="AB144" s="259"/>
    </row>
    <row r="145" spans="2:28" ht="17.25" customHeight="1" x14ac:dyDescent="0.15">
      <c r="B145" s="705" t="s">
        <v>185</v>
      </c>
      <c r="C145" s="706"/>
      <c r="D145" s="706"/>
      <c r="E145" s="706"/>
      <c r="F145" s="706"/>
      <c r="G145" s="706"/>
      <c r="H145" s="706"/>
      <c r="I145" s="706"/>
      <c r="J145" s="706"/>
      <c r="K145" s="707"/>
      <c r="L145" s="268"/>
      <c r="M145" s="268"/>
      <c r="N145" s="268"/>
      <c r="O145" s="268"/>
      <c r="P145" s="268"/>
      <c r="Q145" s="268"/>
      <c r="R145" s="257"/>
      <c r="S145" s="258"/>
      <c r="T145" s="258"/>
      <c r="U145" s="258"/>
      <c r="V145" s="258"/>
      <c r="W145" s="258"/>
      <c r="X145" s="258"/>
      <c r="Y145" s="258"/>
      <c r="Z145" s="258"/>
      <c r="AA145" s="258"/>
      <c r="AB145" s="259"/>
    </row>
    <row r="146" spans="2:28" ht="17.25" customHeight="1" x14ac:dyDescent="0.15">
      <c r="B146" s="705" t="s">
        <v>187</v>
      </c>
      <c r="C146" s="706"/>
      <c r="D146" s="706"/>
      <c r="E146" s="706"/>
      <c r="F146" s="706"/>
      <c r="G146" s="706"/>
      <c r="H146" s="706"/>
      <c r="I146" s="706"/>
      <c r="J146" s="706"/>
      <c r="K146" s="707"/>
      <c r="L146" s="268"/>
      <c r="M146" s="268"/>
      <c r="N146" s="268"/>
      <c r="O146" s="268"/>
      <c r="P146" s="268"/>
      <c r="Q146" s="268"/>
      <c r="R146" s="257"/>
      <c r="S146" s="258"/>
      <c r="T146" s="258"/>
      <c r="U146" s="258"/>
      <c r="V146" s="258"/>
      <c r="W146" s="258"/>
      <c r="X146" s="258"/>
      <c r="Y146" s="258"/>
      <c r="Z146" s="258"/>
      <c r="AA146" s="258"/>
      <c r="AB146" s="259"/>
    </row>
    <row r="147" spans="2:28" ht="17.25" customHeight="1" x14ac:dyDescent="0.15">
      <c r="B147" s="709" t="s">
        <v>186</v>
      </c>
      <c r="C147" s="709"/>
      <c r="D147" s="709"/>
      <c r="E147" s="709"/>
      <c r="F147" s="709"/>
      <c r="G147" s="709"/>
      <c r="H147" s="709"/>
      <c r="I147" s="709"/>
      <c r="J147" s="709"/>
      <c r="K147" s="709"/>
      <c r="L147" s="268"/>
      <c r="M147" s="268"/>
      <c r="N147" s="268"/>
      <c r="O147" s="268"/>
      <c r="P147" s="268"/>
      <c r="Q147" s="268"/>
      <c r="R147" s="257"/>
      <c r="S147" s="258"/>
      <c r="T147" s="258"/>
      <c r="U147" s="258"/>
      <c r="V147" s="258"/>
      <c r="W147" s="258"/>
      <c r="X147" s="258"/>
      <c r="Y147" s="258"/>
      <c r="Z147" s="258"/>
      <c r="AA147" s="258"/>
      <c r="AB147" s="259"/>
    </row>
    <row r="148" spans="2:28" ht="17.25" customHeight="1" x14ac:dyDescent="0.15">
      <c r="B148" s="710" t="s">
        <v>203</v>
      </c>
      <c r="C148" s="710"/>
      <c r="D148" s="710"/>
      <c r="E148" s="710"/>
      <c r="F148" s="710"/>
      <c r="G148" s="710"/>
      <c r="H148" s="710"/>
      <c r="I148" s="710"/>
      <c r="J148" s="710"/>
      <c r="K148" s="710"/>
      <c r="L148" s="268"/>
      <c r="M148" s="268"/>
      <c r="N148" s="268"/>
      <c r="O148" s="268"/>
      <c r="P148" s="268"/>
      <c r="Q148" s="268"/>
      <c r="R148" s="257"/>
      <c r="S148" s="258"/>
      <c r="T148" s="258"/>
      <c r="U148" s="258"/>
      <c r="V148" s="258"/>
      <c r="W148" s="258"/>
      <c r="X148" s="258"/>
      <c r="Y148" s="258"/>
      <c r="Z148" s="258"/>
      <c r="AA148" s="258"/>
      <c r="AB148" s="259"/>
    </row>
    <row r="149" spans="2:28" ht="17.25" customHeight="1" x14ac:dyDescent="0.15">
      <c r="B149" s="710" t="s">
        <v>203</v>
      </c>
      <c r="C149" s="710"/>
      <c r="D149" s="710"/>
      <c r="E149" s="710"/>
      <c r="F149" s="710"/>
      <c r="G149" s="710"/>
      <c r="H149" s="710"/>
      <c r="I149" s="710"/>
      <c r="J149" s="710"/>
      <c r="K149" s="710"/>
      <c r="L149" s="268"/>
      <c r="M149" s="268"/>
      <c r="N149" s="268"/>
      <c r="O149" s="268"/>
      <c r="P149" s="268"/>
      <c r="Q149" s="268"/>
      <c r="R149" s="257"/>
      <c r="S149" s="258"/>
      <c r="T149" s="258"/>
      <c r="U149" s="258"/>
      <c r="V149" s="258"/>
      <c r="W149" s="258"/>
      <c r="X149" s="258"/>
      <c r="Y149" s="258"/>
      <c r="Z149" s="258"/>
      <c r="AA149" s="258"/>
      <c r="AB149" s="259"/>
    </row>
    <row r="150" spans="2:28" ht="17.25" customHeight="1" x14ac:dyDescent="0.15">
      <c r="B150" s="710" t="s">
        <v>203</v>
      </c>
      <c r="C150" s="710"/>
      <c r="D150" s="710"/>
      <c r="E150" s="710"/>
      <c r="F150" s="710"/>
      <c r="G150" s="710"/>
      <c r="H150" s="710"/>
      <c r="I150" s="710"/>
      <c r="J150" s="710"/>
      <c r="K150" s="710"/>
      <c r="L150" s="268"/>
      <c r="M150" s="268"/>
      <c r="N150" s="268"/>
      <c r="O150" s="268"/>
      <c r="P150" s="268"/>
      <c r="Q150" s="268"/>
      <c r="R150" s="257"/>
      <c r="S150" s="258"/>
      <c r="T150" s="258"/>
      <c r="U150" s="258"/>
      <c r="V150" s="258"/>
      <c r="W150" s="258"/>
      <c r="X150" s="258"/>
      <c r="Y150" s="258"/>
      <c r="Z150" s="258"/>
      <c r="AA150" s="258"/>
      <c r="AB150" s="259"/>
    </row>
    <row r="151" spans="2:28" ht="17.25" customHeight="1" x14ac:dyDescent="0.15">
      <c r="B151" s="710" t="s">
        <v>203</v>
      </c>
      <c r="C151" s="710"/>
      <c r="D151" s="710"/>
      <c r="E151" s="710"/>
      <c r="F151" s="710"/>
      <c r="G151" s="710"/>
      <c r="H151" s="710"/>
      <c r="I151" s="710"/>
      <c r="J151" s="710"/>
      <c r="K151" s="710"/>
      <c r="L151" s="268"/>
      <c r="M151" s="268"/>
      <c r="N151" s="268"/>
      <c r="O151" s="268"/>
      <c r="P151" s="268"/>
      <c r="Q151" s="268"/>
      <c r="R151" s="257"/>
      <c r="S151" s="258"/>
      <c r="T151" s="258"/>
      <c r="U151" s="258"/>
      <c r="V151" s="258"/>
      <c r="W151" s="258"/>
      <c r="X151" s="258"/>
      <c r="Y151" s="258"/>
      <c r="Z151" s="258"/>
      <c r="AA151" s="258"/>
      <c r="AB151" s="259"/>
    </row>
    <row r="152" spans="2:28" ht="17.25" customHeight="1" x14ac:dyDescent="0.15">
      <c r="B152" s="260" t="s">
        <v>251</v>
      </c>
      <c r="C152" s="261"/>
      <c r="D152" s="261"/>
      <c r="E152" s="261"/>
      <c r="F152" s="261"/>
      <c r="G152" s="261"/>
      <c r="H152" s="261"/>
      <c r="I152" s="261"/>
      <c r="J152" s="261"/>
      <c r="K152" s="262"/>
      <c r="L152" s="130"/>
      <c r="M152" s="130"/>
      <c r="N152" s="130"/>
      <c r="O152" s="130">
        <f>SUM(O139:Q151)</f>
        <v>0</v>
      </c>
      <c r="P152" s="130"/>
      <c r="Q152" s="130"/>
      <c r="R152" s="260"/>
      <c r="S152" s="261"/>
      <c r="T152" s="261"/>
      <c r="U152" s="261"/>
      <c r="V152" s="261"/>
      <c r="W152" s="261"/>
      <c r="X152" s="261"/>
      <c r="Y152" s="261"/>
      <c r="Z152" s="261"/>
      <c r="AA152" s="261"/>
      <c r="AB152" s="262"/>
    </row>
  </sheetData>
  <mergeCells count="804">
    <mergeCell ref="B75:B87"/>
    <mergeCell ref="B88:B99"/>
    <mergeCell ref="AH46:AI47"/>
    <mergeCell ref="AJ46:AK47"/>
    <mergeCell ref="AL46:AM47"/>
    <mergeCell ref="X86:X87"/>
    <mergeCell ref="Y86:Z87"/>
    <mergeCell ref="AA86:AA87"/>
    <mergeCell ref="AB86:AD86"/>
    <mergeCell ref="AF86:AM87"/>
    <mergeCell ref="AC87:AD87"/>
    <mergeCell ref="Y82:Z83"/>
    <mergeCell ref="C86:D87"/>
    <mergeCell ref="E86:H87"/>
    <mergeCell ref="I86:R87"/>
    <mergeCell ref="S86:T87"/>
    <mergeCell ref="U86:U87"/>
    <mergeCell ref="V86:W87"/>
    <mergeCell ref="X84:X85"/>
    <mergeCell ref="Y84:Z85"/>
    <mergeCell ref="O98:P98"/>
    <mergeCell ref="J95:N95"/>
    <mergeCell ref="J91:N91"/>
    <mergeCell ref="O91:P91"/>
    <mergeCell ref="B152:K152"/>
    <mergeCell ref="L152:N152"/>
    <mergeCell ref="O152:Q152"/>
    <mergeCell ref="B150:K150"/>
    <mergeCell ref="L150:N150"/>
    <mergeCell ref="O150:Q150"/>
    <mergeCell ref="B151:K151"/>
    <mergeCell ref="L151:N151"/>
    <mergeCell ref="O151:Q151"/>
    <mergeCell ref="B148:K148"/>
    <mergeCell ref="L148:N148"/>
    <mergeCell ref="O148:Q148"/>
    <mergeCell ref="B149:K149"/>
    <mergeCell ref="L149:N149"/>
    <mergeCell ref="O149:Q149"/>
    <mergeCell ref="B146:K146"/>
    <mergeCell ref="L146:N146"/>
    <mergeCell ref="O146:Q146"/>
    <mergeCell ref="B147:K147"/>
    <mergeCell ref="L147:N147"/>
    <mergeCell ref="O147:Q147"/>
    <mergeCell ref="B144:K144"/>
    <mergeCell ref="L144:N144"/>
    <mergeCell ref="O144:Q144"/>
    <mergeCell ref="B145:K145"/>
    <mergeCell ref="L145:N145"/>
    <mergeCell ref="O145:Q145"/>
    <mergeCell ref="B142:K142"/>
    <mergeCell ref="L142:N142"/>
    <mergeCell ref="O142:Q142"/>
    <mergeCell ref="B141:K141"/>
    <mergeCell ref="L141:N141"/>
    <mergeCell ref="B143:K143"/>
    <mergeCell ref="L143:N143"/>
    <mergeCell ref="O143:Q143"/>
    <mergeCell ref="L139:N139"/>
    <mergeCell ref="O139:Q139"/>
    <mergeCell ref="O141:Q141"/>
    <mergeCell ref="B140:K140"/>
    <mergeCell ref="L140:N140"/>
    <mergeCell ref="O140:Q140"/>
    <mergeCell ref="R147:AB147"/>
    <mergeCell ref="R148:AB148"/>
    <mergeCell ref="R149:AB149"/>
    <mergeCell ref="R150:AB150"/>
    <mergeCell ref="R151:AB151"/>
    <mergeCell ref="R152:AB152"/>
    <mergeCell ref="R141:AB141"/>
    <mergeCell ref="R142:AB142"/>
    <mergeCell ref="R143:AB143"/>
    <mergeCell ref="R144:AB144"/>
    <mergeCell ref="R145:AB145"/>
    <mergeCell ref="R146:AB146"/>
    <mergeCell ref="B132:F133"/>
    <mergeCell ref="G132:I132"/>
    <mergeCell ref="G133:I133"/>
    <mergeCell ref="R140:AB140"/>
    <mergeCell ref="B138:K138"/>
    <mergeCell ref="L138:N138"/>
    <mergeCell ref="O138:Q138"/>
    <mergeCell ref="B139:K139"/>
    <mergeCell ref="S120:T131"/>
    <mergeCell ref="U120:U131"/>
    <mergeCell ref="J125:O125"/>
    <mergeCell ref="I126:R126"/>
    <mergeCell ref="I127:I130"/>
    <mergeCell ref="J127:O127"/>
    <mergeCell ref="P127:R127"/>
    <mergeCell ref="J128:O128"/>
    <mergeCell ref="J130:O130"/>
    <mergeCell ref="P130:R130"/>
    <mergeCell ref="B120:B131"/>
    <mergeCell ref="C120:D131"/>
    <mergeCell ref="E120:H131"/>
    <mergeCell ref="R139:AB139"/>
    <mergeCell ref="P117:R117"/>
    <mergeCell ref="J114:O114"/>
    <mergeCell ref="P114:R114"/>
    <mergeCell ref="K115:O115"/>
    <mergeCell ref="P115:R115"/>
    <mergeCell ref="K116:O116"/>
    <mergeCell ref="P116:R116"/>
    <mergeCell ref="J111:O111"/>
    <mergeCell ref="P111:R111"/>
    <mergeCell ref="J112:M112"/>
    <mergeCell ref="N112:O112"/>
    <mergeCell ref="P112:R112"/>
    <mergeCell ref="J113:O113"/>
    <mergeCell ref="AH120:AI131"/>
    <mergeCell ref="AJ120:AK131"/>
    <mergeCell ref="AL120:AM131"/>
    <mergeCell ref="J132:R132"/>
    <mergeCell ref="S132:T132"/>
    <mergeCell ref="V132:W132"/>
    <mergeCell ref="J124:O124"/>
    <mergeCell ref="P124:R124"/>
    <mergeCell ref="P122:R122"/>
    <mergeCell ref="J123:O123"/>
    <mergeCell ref="I120:R120"/>
    <mergeCell ref="I121:I124"/>
    <mergeCell ref="J121:O121"/>
    <mergeCell ref="P121:R121"/>
    <mergeCell ref="J122:O122"/>
    <mergeCell ref="P128:R128"/>
    <mergeCell ref="J129:O129"/>
    <mergeCell ref="AF120:AG131"/>
    <mergeCell ref="Y120:Z131"/>
    <mergeCell ref="AA120:AA131"/>
    <mergeCell ref="J131:O131"/>
    <mergeCell ref="P131:R131"/>
    <mergeCell ref="V120:W131"/>
    <mergeCell ref="X120:X131"/>
    <mergeCell ref="P113:R113"/>
    <mergeCell ref="J108:O108"/>
    <mergeCell ref="P108:R108"/>
    <mergeCell ref="B109:AM109"/>
    <mergeCell ref="B110:B119"/>
    <mergeCell ref="C110:D119"/>
    <mergeCell ref="E110:H119"/>
    <mergeCell ref="AH110:AI119"/>
    <mergeCell ref="AJ110:AK119"/>
    <mergeCell ref="AL110:AM119"/>
    <mergeCell ref="I111:I118"/>
    <mergeCell ref="S110:T119"/>
    <mergeCell ref="U110:U119"/>
    <mergeCell ref="V110:W119"/>
    <mergeCell ref="AF110:AG119"/>
    <mergeCell ref="AA110:AA119"/>
    <mergeCell ref="X110:X119"/>
    <mergeCell ref="Y110:Z119"/>
    <mergeCell ref="I110:R110"/>
    <mergeCell ref="K118:O118"/>
    <mergeCell ref="P118:R118"/>
    <mergeCell ref="I119:O119"/>
    <mergeCell ref="P119:R119"/>
    <mergeCell ref="K117:O117"/>
    <mergeCell ref="AL105:AM107"/>
    <mergeCell ref="I106:I108"/>
    <mergeCell ref="J106:O106"/>
    <mergeCell ref="P106:R106"/>
    <mergeCell ref="J107:O107"/>
    <mergeCell ref="P107:R107"/>
    <mergeCell ref="AA105:AA107"/>
    <mergeCell ref="AE105:AE107"/>
    <mergeCell ref="V105:W107"/>
    <mergeCell ref="X105:X107"/>
    <mergeCell ref="Y105:Z107"/>
    <mergeCell ref="AF105:AG107"/>
    <mergeCell ref="AH105:AI107"/>
    <mergeCell ref="AJ105:AK107"/>
    <mergeCell ref="B104:AM104"/>
    <mergeCell ref="B105:B108"/>
    <mergeCell ref="C105:D108"/>
    <mergeCell ref="E105:H108"/>
    <mergeCell ref="I105:R105"/>
    <mergeCell ref="S105:T107"/>
    <mergeCell ref="U105:U107"/>
    <mergeCell ref="AB105:AD107"/>
    <mergeCell ref="AF100:AM103"/>
    <mergeCell ref="I101:O101"/>
    <mergeCell ref="P101:R101"/>
    <mergeCell ref="AC101:AD103"/>
    <mergeCell ref="AE101:AE103"/>
    <mergeCell ref="I102:O102"/>
    <mergeCell ref="P102:R102"/>
    <mergeCell ref="I103:O103"/>
    <mergeCell ref="P103:R103"/>
    <mergeCell ref="U100:U103"/>
    <mergeCell ref="AB100:AD100"/>
    <mergeCell ref="B100:B103"/>
    <mergeCell ref="C100:D103"/>
    <mergeCell ref="E100:H103"/>
    <mergeCell ref="I100:O100"/>
    <mergeCell ref="P100:R100"/>
    <mergeCell ref="V100:W103"/>
    <mergeCell ref="X100:X103"/>
    <mergeCell ref="Y100:Z103"/>
    <mergeCell ref="AA100:AA103"/>
    <mergeCell ref="J99:N99"/>
    <mergeCell ref="O99:P99"/>
    <mergeCell ref="Q99:R99"/>
    <mergeCell ref="S100:T103"/>
    <mergeCell ref="AE95:AE99"/>
    <mergeCell ref="J96:N96"/>
    <mergeCell ref="O96:P96"/>
    <mergeCell ref="Q96:R96"/>
    <mergeCell ref="J97:N97"/>
    <mergeCell ref="O97:P97"/>
    <mergeCell ref="O95:P95"/>
    <mergeCell ref="Q95:R95"/>
    <mergeCell ref="AB95:AB99"/>
    <mergeCell ref="AA90:AA99"/>
    <mergeCell ref="AB90:AD94"/>
    <mergeCell ref="AC95:AD99"/>
    <mergeCell ref="Q97:R97"/>
    <mergeCell ref="J93:N93"/>
    <mergeCell ref="Q98:R98"/>
    <mergeCell ref="Q94:R94"/>
    <mergeCell ref="Q91:R91"/>
    <mergeCell ref="C90:D99"/>
    <mergeCell ref="E90:H90"/>
    <mergeCell ref="J90:N90"/>
    <mergeCell ref="O90:P90"/>
    <mergeCell ref="AE90:AE94"/>
    <mergeCell ref="AF90:AM99"/>
    <mergeCell ref="U90:U99"/>
    <mergeCell ref="V90:W99"/>
    <mergeCell ref="X90:X99"/>
    <mergeCell ref="Y90:Z99"/>
    <mergeCell ref="S90:T99"/>
    <mergeCell ref="O93:P93"/>
    <mergeCell ref="Q93:R93"/>
    <mergeCell ref="J94:N94"/>
    <mergeCell ref="O94:P94"/>
    <mergeCell ref="E91:H99"/>
    <mergeCell ref="J92:N92"/>
    <mergeCell ref="O92:P92"/>
    <mergeCell ref="Q92:R92"/>
    <mergeCell ref="J98:N98"/>
    <mergeCell ref="AA84:AA85"/>
    <mergeCell ref="AB84:AD84"/>
    <mergeCell ref="AF84:AM85"/>
    <mergeCell ref="AC85:AD85"/>
    <mergeCell ref="AA82:AA83"/>
    <mergeCell ref="AB82:AD82"/>
    <mergeCell ref="AF82:AM83"/>
    <mergeCell ref="AC83:AD83"/>
    <mergeCell ref="C84:D85"/>
    <mergeCell ref="E84:H85"/>
    <mergeCell ref="I84:R85"/>
    <mergeCell ref="S84:T85"/>
    <mergeCell ref="U84:U85"/>
    <mergeCell ref="V84:W85"/>
    <mergeCell ref="AA75:AA77"/>
    <mergeCell ref="AB75:AD75"/>
    <mergeCell ref="V78:W79"/>
    <mergeCell ref="X78:X79"/>
    <mergeCell ref="Y78:Z79"/>
    <mergeCell ref="C82:D83"/>
    <mergeCell ref="E82:H83"/>
    <mergeCell ref="I82:R83"/>
    <mergeCell ref="S82:T83"/>
    <mergeCell ref="U82:U83"/>
    <mergeCell ref="V82:W83"/>
    <mergeCell ref="X82:X83"/>
    <mergeCell ref="AA78:AA79"/>
    <mergeCell ref="AB78:AD78"/>
    <mergeCell ref="AF78:AM79"/>
    <mergeCell ref="I79:O79"/>
    <mergeCell ref="P79:R79"/>
    <mergeCell ref="AC79:AD79"/>
    <mergeCell ref="P78:R78"/>
    <mergeCell ref="S78:T79"/>
    <mergeCell ref="U78:U79"/>
    <mergeCell ref="AB74:AE74"/>
    <mergeCell ref="AF74:AM74"/>
    <mergeCell ref="C75:D77"/>
    <mergeCell ref="E75:H77"/>
    <mergeCell ref="I75:O75"/>
    <mergeCell ref="P75:R75"/>
    <mergeCell ref="S75:T77"/>
    <mergeCell ref="U75:U77"/>
    <mergeCell ref="V75:W77"/>
    <mergeCell ref="X75:X77"/>
    <mergeCell ref="C74:D74"/>
    <mergeCell ref="E74:H74"/>
    <mergeCell ref="I74:R74"/>
    <mergeCell ref="S74:U74"/>
    <mergeCell ref="V74:X74"/>
    <mergeCell ref="Y74:AA74"/>
    <mergeCell ref="AF75:AM77"/>
    <mergeCell ref="I76:O76"/>
    <mergeCell ref="P76:R76"/>
    <mergeCell ref="AC76:AD77"/>
    <mergeCell ref="AE76:AE77"/>
    <mergeCell ref="I77:O77"/>
    <mergeCell ref="P77:R77"/>
    <mergeCell ref="Y75:Z77"/>
    <mergeCell ref="B73:AM73"/>
    <mergeCell ref="U71:U72"/>
    <mergeCell ref="V71:W72"/>
    <mergeCell ref="X71:X72"/>
    <mergeCell ref="Y71:Z72"/>
    <mergeCell ref="AA71:AA72"/>
    <mergeCell ref="AB71:AD71"/>
    <mergeCell ref="C71:I72"/>
    <mergeCell ref="J71:K72"/>
    <mergeCell ref="L71:L72"/>
    <mergeCell ref="M71:P72"/>
    <mergeCell ref="Q71:R72"/>
    <mergeCell ref="S71:T72"/>
    <mergeCell ref="B68:B72"/>
    <mergeCell ref="C68:D70"/>
    <mergeCell ref="E68:I70"/>
    <mergeCell ref="AF68:AG70"/>
    <mergeCell ref="AJ63:AK64"/>
    <mergeCell ref="S63:T64"/>
    <mergeCell ref="U63:U64"/>
    <mergeCell ref="V63:W64"/>
    <mergeCell ref="AF71:AG72"/>
    <mergeCell ref="AH71:AI72"/>
    <mergeCell ref="AJ71:AK72"/>
    <mergeCell ref="AL71:AM72"/>
    <mergeCell ref="AC72:AD72"/>
    <mergeCell ref="E62:I62"/>
    <mergeCell ref="J62:R62"/>
    <mergeCell ref="S62:T62"/>
    <mergeCell ref="V62:W62"/>
    <mergeCell ref="Y62:Z62"/>
    <mergeCell ref="AL62:AM62"/>
    <mergeCell ref="AB62:AD62"/>
    <mergeCell ref="AF62:AG62"/>
    <mergeCell ref="AT68:BA70"/>
    <mergeCell ref="J69:R70"/>
    <mergeCell ref="AC70:AD70"/>
    <mergeCell ref="X68:X70"/>
    <mergeCell ref="Y68:Z70"/>
    <mergeCell ref="AA68:AA70"/>
    <mergeCell ref="AB68:AD69"/>
    <mergeCell ref="AN68:AS69"/>
    <mergeCell ref="AL63:AM64"/>
    <mergeCell ref="AC64:AD64"/>
    <mergeCell ref="J68:R68"/>
    <mergeCell ref="S68:T70"/>
    <mergeCell ref="AH68:AI70"/>
    <mergeCell ref="AJ68:AK70"/>
    <mergeCell ref="AL68:AM70"/>
    <mergeCell ref="X66:X67"/>
    <mergeCell ref="AJ60:AK60"/>
    <mergeCell ref="AL60:AM60"/>
    <mergeCell ref="E61:I61"/>
    <mergeCell ref="J61:P61"/>
    <mergeCell ref="Q61:R61"/>
    <mergeCell ref="S61:T61"/>
    <mergeCell ref="V61:W61"/>
    <mergeCell ref="Y61:Z61"/>
    <mergeCell ref="AB61:AD61"/>
    <mergeCell ref="AF61:AG61"/>
    <mergeCell ref="AJ61:AK61"/>
    <mergeCell ref="AL61:AM61"/>
    <mergeCell ref="AJ133:AK133"/>
    <mergeCell ref="AL133:AM133"/>
    <mergeCell ref="E60:I60"/>
    <mergeCell ref="J60:P60"/>
    <mergeCell ref="Q60:R60"/>
    <mergeCell ref="S60:T60"/>
    <mergeCell ref="V60:W60"/>
    <mergeCell ref="Y60:Z60"/>
    <mergeCell ref="AB60:AD60"/>
    <mergeCell ref="AF60:AG60"/>
    <mergeCell ref="AJ132:AK132"/>
    <mergeCell ref="AL132:AM132"/>
    <mergeCell ref="J133:R133"/>
    <mergeCell ref="S133:T133"/>
    <mergeCell ref="V133:W133"/>
    <mergeCell ref="Y133:Z133"/>
    <mergeCell ref="V88:W89"/>
    <mergeCell ref="X88:X89"/>
    <mergeCell ref="Y88:Z89"/>
    <mergeCell ref="AA88:AA89"/>
    <mergeCell ref="AB88:AD89"/>
    <mergeCell ref="I88:O88"/>
    <mergeCell ref="P88:R88"/>
    <mergeCell ref="I89:O89"/>
    <mergeCell ref="B60:D62"/>
    <mergeCell ref="P125:R125"/>
    <mergeCell ref="J38:R38"/>
    <mergeCell ref="AB133:AD133"/>
    <mergeCell ref="AF133:AG133"/>
    <mergeCell ref="AH133:AI133"/>
    <mergeCell ref="AH60:AI60"/>
    <mergeCell ref="AH61:AI61"/>
    <mergeCell ref="B63:I64"/>
    <mergeCell ref="J63:R64"/>
    <mergeCell ref="AB58:AD58"/>
    <mergeCell ref="AF58:AG59"/>
    <mergeCell ref="AH58:AI59"/>
    <mergeCell ref="X56:X57"/>
    <mergeCell ref="AA54:AA55"/>
    <mergeCell ref="AB54:AD54"/>
    <mergeCell ref="AF54:AG55"/>
    <mergeCell ref="AH54:AI55"/>
    <mergeCell ref="X52:X53"/>
    <mergeCell ref="AB50:AD50"/>
    <mergeCell ref="AF50:AG51"/>
    <mergeCell ref="AH50:AI51"/>
    <mergeCell ref="AF48:AG49"/>
    <mergeCell ref="AH48:AI49"/>
    <mergeCell ref="AJ58:AK59"/>
    <mergeCell ref="AL58:AM59"/>
    <mergeCell ref="AC59:AD59"/>
    <mergeCell ref="AL56:AM57"/>
    <mergeCell ref="AC57:AD57"/>
    <mergeCell ref="B58:I59"/>
    <mergeCell ref="J58:R59"/>
    <mergeCell ref="S58:T59"/>
    <mergeCell ref="U58:U59"/>
    <mergeCell ref="V58:W59"/>
    <mergeCell ref="X58:X59"/>
    <mergeCell ref="Y58:Z59"/>
    <mergeCell ref="AA58:AA59"/>
    <mergeCell ref="Y56:Z57"/>
    <mergeCell ref="AA56:AA57"/>
    <mergeCell ref="AB56:AD56"/>
    <mergeCell ref="AF56:AG57"/>
    <mergeCell ref="AH56:AI57"/>
    <mergeCell ref="AJ56:AK57"/>
    <mergeCell ref="E56:I57"/>
    <mergeCell ref="J56:R57"/>
    <mergeCell ref="S56:T57"/>
    <mergeCell ref="U56:U57"/>
    <mergeCell ref="V56:W57"/>
    <mergeCell ref="AJ54:AK55"/>
    <mergeCell ref="AL54:AM55"/>
    <mergeCell ref="AC55:AD55"/>
    <mergeCell ref="AL52:AM53"/>
    <mergeCell ref="AC53:AD53"/>
    <mergeCell ref="B54:D57"/>
    <mergeCell ref="E54:I55"/>
    <mergeCell ref="J54:R55"/>
    <mergeCell ref="S54:T55"/>
    <mergeCell ref="U54:U55"/>
    <mergeCell ref="V54:W55"/>
    <mergeCell ref="X54:X55"/>
    <mergeCell ref="Y54:Z55"/>
    <mergeCell ref="Y52:Z53"/>
    <mergeCell ref="AA52:AA53"/>
    <mergeCell ref="AB52:AD52"/>
    <mergeCell ref="AF52:AG53"/>
    <mergeCell ref="AH52:AI53"/>
    <mergeCell ref="AJ52:AK53"/>
    <mergeCell ref="E52:I53"/>
    <mergeCell ref="J52:L53"/>
    <mergeCell ref="S52:T53"/>
    <mergeCell ref="U52:U53"/>
    <mergeCell ref="V52:W53"/>
    <mergeCell ref="AL48:AM49"/>
    <mergeCell ref="AC49:AD49"/>
    <mergeCell ref="E50:I51"/>
    <mergeCell ref="J50:L51"/>
    <mergeCell ref="M50:N51"/>
    <mergeCell ref="O50:Q51"/>
    <mergeCell ref="R50:R51"/>
    <mergeCell ref="U48:U49"/>
    <mergeCell ref="V48:W49"/>
    <mergeCell ref="X48:X49"/>
    <mergeCell ref="Y48:Z49"/>
    <mergeCell ref="AA48:AA49"/>
    <mergeCell ref="AB48:AD48"/>
    <mergeCell ref="AJ50:AK51"/>
    <mergeCell ref="AL50:AM51"/>
    <mergeCell ref="AC51:AD51"/>
    <mergeCell ref="S50:T51"/>
    <mergeCell ref="U50:U51"/>
    <mergeCell ref="V50:W51"/>
    <mergeCell ref="X50:X51"/>
    <mergeCell ref="Y50:Z51"/>
    <mergeCell ref="AA50:AA51"/>
    <mergeCell ref="O48:Q49"/>
    <mergeCell ref="R48:R49"/>
    <mergeCell ref="S48:T49"/>
    <mergeCell ref="E46:I47"/>
    <mergeCell ref="J46:L47"/>
    <mergeCell ref="M46:N47"/>
    <mergeCell ref="O46:Q47"/>
    <mergeCell ref="R46:R47"/>
    <mergeCell ref="S46:T47"/>
    <mergeCell ref="J39:L39"/>
    <mergeCell ref="AC39:AD39"/>
    <mergeCell ref="AA44:AA45"/>
    <mergeCell ref="AB44:AD44"/>
    <mergeCell ref="AF44:AG45"/>
    <mergeCell ref="AH44:AI45"/>
    <mergeCell ref="AJ44:AK45"/>
    <mergeCell ref="AL44:AM45"/>
    <mergeCell ref="AC45:AD45"/>
    <mergeCell ref="J44:L45"/>
    <mergeCell ref="M44:N45"/>
    <mergeCell ref="O44:Q45"/>
    <mergeCell ref="R44:R45"/>
    <mergeCell ref="S44:T45"/>
    <mergeCell ref="U46:U47"/>
    <mergeCell ref="X46:X47"/>
    <mergeCell ref="Y46:Z47"/>
    <mergeCell ref="AA40:AA41"/>
    <mergeCell ref="AB40:AD40"/>
    <mergeCell ref="AF40:AG41"/>
    <mergeCell ref="AH40:AI41"/>
    <mergeCell ref="AJ40:AK41"/>
    <mergeCell ref="AL40:AM41"/>
    <mergeCell ref="AC41:AD41"/>
    <mergeCell ref="AA46:AA47"/>
    <mergeCell ref="AB46:AD46"/>
    <mergeCell ref="AF46:AG47"/>
    <mergeCell ref="AC47:AD47"/>
    <mergeCell ref="AJ38:AK39"/>
    <mergeCell ref="AL38:AM39"/>
    <mergeCell ref="X38:X39"/>
    <mergeCell ref="Y38:Z39"/>
    <mergeCell ref="U44:U45"/>
    <mergeCell ref="X44:X45"/>
    <mergeCell ref="Y44:Z45"/>
    <mergeCell ref="X42:X43"/>
    <mergeCell ref="Y42:Z43"/>
    <mergeCell ref="AA42:AA43"/>
    <mergeCell ref="AB42:AD42"/>
    <mergeCell ref="AF42:AG43"/>
    <mergeCell ref="AH42:AI43"/>
    <mergeCell ref="AJ42:AK43"/>
    <mergeCell ref="AL42:AM43"/>
    <mergeCell ref="X40:X41"/>
    <mergeCell ref="Y40:Z41"/>
    <mergeCell ref="AA38:AA39"/>
    <mergeCell ref="AF34:AG37"/>
    <mergeCell ref="AH34:AM34"/>
    <mergeCell ref="Y35:AA37"/>
    <mergeCell ref="AB35:AE35"/>
    <mergeCell ref="AH35:AI37"/>
    <mergeCell ref="AJ35:AK37"/>
    <mergeCell ref="AL35:AM37"/>
    <mergeCell ref="AC36:AE37"/>
    <mergeCell ref="B38:B53"/>
    <mergeCell ref="C38:I39"/>
    <mergeCell ref="S38:T39"/>
    <mergeCell ref="U38:U39"/>
    <mergeCell ref="V38:W39"/>
    <mergeCell ref="S40:T41"/>
    <mergeCell ref="U40:U41"/>
    <mergeCell ref="V40:W41"/>
    <mergeCell ref="V44:W45"/>
    <mergeCell ref="V46:W47"/>
    <mergeCell ref="S42:T43"/>
    <mergeCell ref="U42:U43"/>
    <mergeCell ref="V42:W43"/>
    <mergeCell ref="AB38:AD38"/>
    <mergeCell ref="AF38:AG39"/>
    <mergeCell ref="AH38:AI39"/>
    <mergeCell ref="B32:B37"/>
    <mergeCell ref="C32:I37"/>
    <mergeCell ref="J32:AE32"/>
    <mergeCell ref="B29:F29"/>
    <mergeCell ref="G29:H29"/>
    <mergeCell ref="I29:L29"/>
    <mergeCell ref="M29:P29"/>
    <mergeCell ref="J33:U33"/>
    <mergeCell ref="V33:AE33"/>
    <mergeCell ref="J34:U37"/>
    <mergeCell ref="V34:X37"/>
    <mergeCell ref="Y34:AE34"/>
    <mergeCell ref="Y16:Z16"/>
    <mergeCell ref="AA16:AB16"/>
    <mergeCell ref="AC16:AD16"/>
    <mergeCell ref="AE16:AF16"/>
    <mergeCell ref="AG16:AH16"/>
    <mergeCell ref="L17:M17"/>
    <mergeCell ref="N16:O16"/>
    <mergeCell ref="L16:M16"/>
    <mergeCell ref="P16:Q16"/>
    <mergeCell ref="S16:T16"/>
    <mergeCell ref="U16:V16"/>
    <mergeCell ref="W16:X16"/>
    <mergeCell ref="B16:C16"/>
    <mergeCell ref="D16:E16"/>
    <mergeCell ref="F16:G16"/>
    <mergeCell ref="H16:I16"/>
    <mergeCell ref="J16:K16"/>
    <mergeCell ref="B13:G13"/>
    <mergeCell ref="H13:K13"/>
    <mergeCell ref="L13:O13"/>
    <mergeCell ref="P13:Q15"/>
    <mergeCell ref="N14:O15"/>
    <mergeCell ref="H15:I15"/>
    <mergeCell ref="D14:E15"/>
    <mergeCell ref="F14:G15"/>
    <mergeCell ref="B14:C15"/>
    <mergeCell ref="H14:I14"/>
    <mergeCell ref="L14:M15"/>
    <mergeCell ref="L9:M9"/>
    <mergeCell ref="P10:Q10"/>
    <mergeCell ref="Y13:Z15"/>
    <mergeCell ref="AA13:AB15"/>
    <mergeCell ref="W13:X15"/>
    <mergeCell ref="S13:T15"/>
    <mergeCell ref="AC13:AD15"/>
    <mergeCell ref="AE13:AF15"/>
    <mergeCell ref="AG13:AH15"/>
    <mergeCell ref="T10:U10"/>
    <mergeCell ref="V10:W10"/>
    <mergeCell ref="Y10:AB10"/>
    <mergeCell ref="U12:Y12"/>
    <mergeCell ref="U13:V15"/>
    <mergeCell ref="B8:G8"/>
    <mergeCell ref="H8:K8"/>
    <mergeCell ref="L8:O8"/>
    <mergeCell ref="P8:Q9"/>
    <mergeCell ref="Y8:AB9"/>
    <mergeCell ref="J14:K15"/>
    <mergeCell ref="B9:C9"/>
    <mergeCell ref="D9:E9"/>
    <mergeCell ref="F9:G9"/>
    <mergeCell ref="H9:I9"/>
    <mergeCell ref="R8:S8"/>
    <mergeCell ref="T9:U9"/>
    <mergeCell ref="R10:S10"/>
    <mergeCell ref="N9:O9"/>
    <mergeCell ref="R9:S9"/>
    <mergeCell ref="J9:K9"/>
    <mergeCell ref="V9:W9"/>
    <mergeCell ref="B10:C10"/>
    <mergeCell ref="D10:E10"/>
    <mergeCell ref="F10:G10"/>
    <mergeCell ref="H10:I10"/>
    <mergeCell ref="J10:K10"/>
    <mergeCell ref="L10:M10"/>
    <mergeCell ref="N10:O10"/>
    <mergeCell ref="A2:AT2"/>
    <mergeCell ref="B4:J4"/>
    <mergeCell ref="K4:T4"/>
    <mergeCell ref="W4:AA4"/>
    <mergeCell ref="AB4:AH4"/>
    <mergeCell ref="AE120:AE131"/>
    <mergeCell ref="E65:I65"/>
    <mergeCell ref="J65:R65"/>
    <mergeCell ref="S65:T65"/>
    <mergeCell ref="V65:W65"/>
    <mergeCell ref="Y65:Z65"/>
    <mergeCell ref="AB65:AD65"/>
    <mergeCell ref="U68:U70"/>
    <mergeCell ref="V68:W70"/>
    <mergeCell ref="AE68:AE69"/>
    <mergeCell ref="AF65:AG65"/>
    <mergeCell ref="AH65:AI65"/>
    <mergeCell ref="AJ65:AK65"/>
    <mergeCell ref="AL65:AM65"/>
    <mergeCell ref="P123:R123"/>
    <mergeCell ref="AB110:AD119"/>
    <mergeCell ref="AE110:AE119"/>
    <mergeCell ref="AB120:AD131"/>
    <mergeCell ref="I23:L23"/>
    <mergeCell ref="R138:AB138"/>
    <mergeCell ref="Y132:Z132"/>
    <mergeCell ref="AB132:AD132"/>
    <mergeCell ref="AF132:AG132"/>
    <mergeCell ref="AH132:AI132"/>
    <mergeCell ref="Q22:S23"/>
    <mergeCell ref="T22:V23"/>
    <mergeCell ref="Q24:S24"/>
    <mergeCell ref="T24:V24"/>
    <mergeCell ref="AF32:AS33"/>
    <mergeCell ref="AR56:AS56"/>
    <mergeCell ref="AR58:AS58"/>
    <mergeCell ref="S88:T89"/>
    <mergeCell ref="AR66:AS66"/>
    <mergeCell ref="AR60:AS60"/>
    <mergeCell ref="AR61:AS61"/>
    <mergeCell ref="AR62:AS62"/>
    <mergeCell ref="AR63:AS64"/>
    <mergeCell ref="AR65:AS65"/>
    <mergeCell ref="AH66:AI67"/>
    <mergeCell ref="S66:T67"/>
    <mergeCell ref="AE88:AE89"/>
    <mergeCell ref="AF88:AM89"/>
    <mergeCell ref="U88:U89"/>
    <mergeCell ref="M23:P23"/>
    <mergeCell ref="I24:L24"/>
    <mergeCell ref="M24:P24"/>
    <mergeCell ref="B27:F28"/>
    <mergeCell ref="G27:H28"/>
    <mergeCell ref="I27:P27"/>
    <mergeCell ref="I28:L28"/>
    <mergeCell ref="M28:P28"/>
    <mergeCell ref="I22:P22"/>
    <mergeCell ref="B22:F23"/>
    <mergeCell ref="G22:H23"/>
    <mergeCell ref="B24:F24"/>
    <mergeCell ref="G24:H24"/>
    <mergeCell ref="AN34:AO37"/>
    <mergeCell ref="AP34:AS34"/>
    <mergeCell ref="AP35:AQ35"/>
    <mergeCell ref="AQ36:AQ37"/>
    <mergeCell ref="AR35:AS35"/>
    <mergeCell ref="AS36:AS37"/>
    <mergeCell ref="AN38:AO39"/>
    <mergeCell ref="AP38:AQ39"/>
    <mergeCell ref="AN40:AO41"/>
    <mergeCell ref="AP40:AQ41"/>
    <mergeCell ref="AR38:AS39"/>
    <mergeCell ref="AR40:AS41"/>
    <mergeCell ref="AN60:AO60"/>
    <mergeCell ref="AP62:AQ62"/>
    <mergeCell ref="AP60:AQ60"/>
    <mergeCell ref="AP63:AQ64"/>
    <mergeCell ref="AF66:AG67"/>
    <mergeCell ref="AR50:AS51"/>
    <mergeCell ref="AN44:AO45"/>
    <mergeCell ref="AP44:AQ45"/>
    <mergeCell ref="AN46:AO47"/>
    <mergeCell ref="AP46:AQ47"/>
    <mergeCell ref="AR44:AS45"/>
    <mergeCell ref="AR46:AS47"/>
    <mergeCell ref="AN54:AO55"/>
    <mergeCell ref="AP54:AQ55"/>
    <mergeCell ref="AN52:AO53"/>
    <mergeCell ref="AP52:AQ53"/>
    <mergeCell ref="AR52:AS53"/>
    <mergeCell ref="AN48:AO49"/>
    <mergeCell ref="AP48:AQ49"/>
    <mergeCell ref="AN50:AO51"/>
    <mergeCell ref="AP50:AQ51"/>
    <mergeCell ref="AR48:AS49"/>
    <mergeCell ref="AR54:AS55"/>
    <mergeCell ref="AJ48:AK49"/>
    <mergeCell ref="V66:W67"/>
    <mergeCell ref="AC67:AD67"/>
    <mergeCell ref="AN66:AO66"/>
    <mergeCell ref="AP66:AQ66"/>
    <mergeCell ref="AH62:AI62"/>
    <mergeCell ref="AJ62:AK62"/>
    <mergeCell ref="AJ66:AK67"/>
    <mergeCell ref="AL66:AM67"/>
    <mergeCell ref="AN63:AO64"/>
    <mergeCell ref="AN65:AO65"/>
    <mergeCell ref="AP65:AQ65"/>
    <mergeCell ref="AF63:AG64"/>
    <mergeCell ref="AB63:AD63"/>
    <mergeCell ref="AH63:AI64"/>
    <mergeCell ref="X63:X64"/>
    <mergeCell ref="Y63:Z64"/>
    <mergeCell ref="AA63:AA64"/>
    <mergeCell ref="Y66:Z67"/>
    <mergeCell ref="AA66:AA67"/>
    <mergeCell ref="AB66:AD66"/>
    <mergeCell ref="P89:R89"/>
    <mergeCell ref="E88:H89"/>
    <mergeCell ref="C88:D89"/>
    <mergeCell ref="C78:D79"/>
    <mergeCell ref="E78:H79"/>
    <mergeCell ref="I78:O78"/>
    <mergeCell ref="E42:I43"/>
    <mergeCell ref="J42:L43"/>
    <mergeCell ref="M42:N43"/>
    <mergeCell ref="O42:Q43"/>
    <mergeCell ref="B66:I67"/>
    <mergeCell ref="J66:R67"/>
    <mergeCell ref="B65:D65"/>
    <mergeCell ref="R42:R43"/>
    <mergeCell ref="C40:D53"/>
    <mergeCell ref="E40:I41"/>
    <mergeCell ref="J40:L41"/>
    <mergeCell ref="M40:N41"/>
    <mergeCell ref="O40:Q41"/>
    <mergeCell ref="R40:R41"/>
    <mergeCell ref="E44:I45"/>
    <mergeCell ref="E48:I49"/>
    <mergeCell ref="J48:L49"/>
    <mergeCell ref="M48:N49"/>
    <mergeCell ref="AN42:AO43"/>
    <mergeCell ref="AP42:AQ43"/>
    <mergeCell ref="AR42:AS43"/>
    <mergeCell ref="AC43:AD43"/>
    <mergeCell ref="C80:D81"/>
    <mergeCell ref="E80:H81"/>
    <mergeCell ref="I80:R81"/>
    <mergeCell ref="S80:T81"/>
    <mergeCell ref="U80:U81"/>
    <mergeCell ref="V80:W81"/>
    <mergeCell ref="X80:X81"/>
    <mergeCell ref="Y80:Z81"/>
    <mergeCell ref="AA80:AA81"/>
    <mergeCell ref="AB80:AD80"/>
    <mergeCell ref="AF80:AM81"/>
    <mergeCell ref="AC81:AD81"/>
    <mergeCell ref="AN61:AO61"/>
    <mergeCell ref="AP61:AQ61"/>
    <mergeCell ref="AN62:AO62"/>
    <mergeCell ref="AN56:AO56"/>
    <mergeCell ref="AP56:AQ56"/>
    <mergeCell ref="AN58:AO58"/>
    <mergeCell ref="AP58:AQ58"/>
    <mergeCell ref="U66:U67"/>
  </mergeCells>
  <phoneticPr fontId="2"/>
  <dataValidations count="8">
    <dataValidation type="list" allowBlank="1" showInputMessage="1" showErrorMessage="1" sqref="P119:R119 Q111:R111 P111:P114 Q121:R121 P121:P125 Q127:R127 P127:P131" xr:uid="{7554DD5D-CE5A-4C20-88E6-F1FDAFDBDD7F}">
      <formula1>"該当,該当無"</formula1>
    </dataValidation>
    <dataValidation type="list" allowBlank="1" showInputMessage="1" showErrorMessage="1" sqref="P115:R118" xr:uid="{8E59AC22-652A-4A98-B4FD-A790624CE699}">
      <formula1>"実施,未実施"</formula1>
    </dataValidation>
    <dataValidation type="list" allowBlank="1" showInputMessage="1" showErrorMessage="1" sqref="Q103:R103 Q100:R101 P100:P103 P75:R77 P88:R89 P79:R79" xr:uid="{FA892863-6562-42FB-8FC2-ED65A7D8A926}">
      <formula1>"適,不適"</formula1>
    </dataValidation>
    <dataValidation type="list" allowBlank="1" showInputMessage="1" showErrorMessage="1" sqref="J69" xr:uid="{31A2A350-1858-411C-B16E-7B38A2691577}">
      <formula1>"定員40人以下,定員41人～150人,定員151人以上"</formula1>
    </dataValidation>
    <dataValidation type="list" allowBlank="1" showInputMessage="1" showErrorMessage="1" sqref="J39:L39" xr:uid="{40027344-C0B9-4E32-BE82-A1223F548CE9}">
      <formula1>"専任,兼任"</formula1>
    </dataValidation>
    <dataValidation type="list" allowBlank="1" showInputMessage="1" showErrorMessage="1" sqref="I24:P24 Q61:R61 C75 C82 C84 C110 C100 C120 L71:L72 L139:N152 C86 I29:P30 C88:C91 C78:D79 C80" xr:uid="{DFB9B93F-D2E1-47F9-8D6A-F9DEB40E7299}">
      <formula1>"有,無"</formula1>
    </dataValidation>
    <dataValidation type="list" allowBlank="1" showInputMessage="1" showErrorMessage="1" sqref="C105:D108" xr:uid="{59B40F90-FF55-4847-B758-E8D9D699FCCE}">
      <formula1>"減額「有」,減額「無」"</formula1>
    </dataValidation>
    <dataValidation type="list" allowBlank="1" showInputMessage="1" showErrorMessage="1" sqref="P78:R78 Q24:V24" xr:uid="{93E452C3-9D00-4100-921A-9245320C1B9B}">
      <formula1>"適用,適用無"</formula1>
    </dataValidation>
  </dataValidations>
  <printOptions horizontalCentered="1" verticalCentered="1"/>
  <pageMargins left="0.31496062992125984" right="0.31496062992125984" top="0.35433070866141736" bottom="0.35433070866141736" header="0.31496062992125984" footer="0.31496062992125984"/>
  <pageSetup paperSize="9" scale="75" fitToHeight="0" orientation="landscape" cellComments="asDisplayed" r:id="rId1"/>
  <rowBreaks count="5" manualBreakCount="5">
    <brk id="30" max="44" man="1"/>
    <brk id="59" max="44" man="1"/>
    <brk id="87" max="44" man="1"/>
    <brk id="119" max="44" man="1"/>
    <brk id="135"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812B0-1FE6-409C-BC30-4BF4DB97B4CD}">
  <sheetPr>
    <pageSetUpPr fitToPage="1"/>
  </sheetPr>
  <dimension ref="A1:AE119"/>
  <sheetViews>
    <sheetView view="pageBreakPreview" zoomScale="80" zoomScaleNormal="100" zoomScaleSheetLayoutView="80" workbookViewId="0">
      <selection activeCell="F4" sqref="F4:O4"/>
    </sheetView>
  </sheetViews>
  <sheetFormatPr defaultColWidth="3.5" defaultRowHeight="18.75" customHeight="1" x14ac:dyDescent="0.15"/>
  <cols>
    <col min="1" max="30" width="3.5" style="1" customWidth="1"/>
    <col min="31" max="31" width="6.375" style="1" customWidth="1"/>
    <col min="32" max="16384" width="3.5" style="1"/>
  </cols>
  <sheetData>
    <row r="1" spans="1:31" ht="16.5" customHeight="1" x14ac:dyDescent="0.15">
      <c r="A1" s="1" t="s">
        <v>297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1" s="68" customFormat="1" ht="23.25" customHeight="1" x14ac:dyDescent="0.15">
      <c r="A2" s="802" t="s">
        <v>295</v>
      </c>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row>
    <row r="3" spans="1:31" ht="12.75" customHeight="1" x14ac:dyDescent="0.15"/>
    <row r="4" spans="1:31" ht="21" customHeight="1" x14ac:dyDescent="0.15">
      <c r="A4" s="6" t="s">
        <v>9</v>
      </c>
      <c r="B4" s="6"/>
      <c r="C4" s="6"/>
      <c r="D4" s="6"/>
      <c r="E4" s="6"/>
      <c r="F4" s="415"/>
      <c r="G4" s="415"/>
      <c r="H4" s="415"/>
      <c r="I4" s="415"/>
      <c r="J4" s="415"/>
      <c r="K4" s="415"/>
      <c r="L4" s="415"/>
      <c r="M4" s="415"/>
      <c r="N4" s="415"/>
      <c r="O4" s="415"/>
      <c r="Q4" s="811" t="s">
        <v>216</v>
      </c>
      <c r="R4" s="812"/>
      <c r="S4" s="812"/>
      <c r="T4" s="809"/>
      <c r="U4" s="810"/>
      <c r="V4" s="810"/>
      <c r="W4" s="810"/>
      <c r="X4" s="810"/>
      <c r="Y4" s="810"/>
      <c r="Z4" s="414"/>
    </row>
    <row r="6" spans="1:31" ht="18.75" customHeight="1" x14ac:dyDescent="0.15">
      <c r="A6" s="1" t="s">
        <v>218</v>
      </c>
    </row>
    <row r="7" spans="1:31" ht="18.75" customHeight="1" x14ac:dyDescent="0.15">
      <c r="A7" s="7" t="s">
        <v>217</v>
      </c>
      <c r="H7" s="130" t="s">
        <v>13</v>
      </c>
      <c r="I7" s="130"/>
      <c r="J7" s="130"/>
      <c r="K7" s="130"/>
      <c r="L7" s="130"/>
      <c r="M7" s="130"/>
      <c r="N7" s="130" t="s">
        <v>15</v>
      </c>
      <c r="O7" s="130"/>
      <c r="P7" s="130"/>
      <c r="Q7" s="130"/>
      <c r="R7" s="130" t="s">
        <v>16</v>
      </c>
      <c r="S7" s="130"/>
      <c r="T7" s="130"/>
      <c r="U7" s="130"/>
      <c r="V7" s="130" t="s">
        <v>8</v>
      </c>
      <c r="W7" s="260"/>
      <c r="X7" s="130" t="s">
        <v>17</v>
      </c>
      <c r="Y7" s="130"/>
      <c r="Z7" s="130"/>
      <c r="AA7" s="130"/>
      <c r="AB7" s="288" t="s">
        <v>74</v>
      </c>
      <c r="AC7" s="288"/>
      <c r="AD7" s="288"/>
      <c r="AE7" s="288"/>
    </row>
    <row r="8" spans="1:31" ht="24" customHeight="1" x14ac:dyDescent="0.15">
      <c r="G8" s="5"/>
      <c r="H8" s="129" t="s">
        <v>10</v>
      </c>
      <c r="I8" s="129"/>
      <c r="J8" s="129" t="s">
        <v>11</v>
      </c>
      <c r="K8" s="129"/>
      <c r="L8" s="129" t="s">
        <v>12</v>
      </c>
      <c r="M8" s="129"/>
      <c r="N8" s="129" t="s">
        <v>14</v>
      </c>
      <c r="O8" s="129"/>
      <c r="P8" s="320" t="s">
        <v>7</v>
      </c>
      <c r="Q8" s="321"/>
      <c r="R8" s="129" t="s">
        <v>14</v>
      </c>
      <c r="S8" s="129"/>
      <c r="T8" s="320" t="s">
        <v>7</v>
      </c>
      <c r="U8" s="321"/>
      <c r="V8" s="130"/>
      <c r="W8" s="130"/>
      <c r="X8" s="320" t="s">
        <v>37</v>
      </c>
      <c r="Y8" s="320"/>
      <c r="Z8" s="320" t="s">
        <v>38</v>
      </c>
      <c r="AA8" s="320"/>
      <c r="AB8" s="288"/>
      <c r="AC8" s="288"/>
      <c r="AD8" s="288"/>
      <c r="AE8" s="288"/>
    </row>
    <row r="9" spans="1:31" ht="23.25" customHeight="1" x14ac:dyDescent="0.15">
      <c r="H9" s="268"/>
      <c r="I9" s="268"/>
      <c r="J9" s="268"/>
      <c r="K9" s="268"/>
      <c r="L9" s="268"/>
      <c r="M9" s="268"/>
      <c r="N9" s="268"/>
      <c r="O9" s="268"/>
      <c r="P9" s="268"/>
      <c r="Q9" s="268"/>
      <c r="R9" s="268"/>
      <c r="S9" s="268"/>
      <c r="T9" s="268"/>
      <c r="U9" s="268"/>
      <c r="V9" s="130">
        <f>SUM(H9:U9)</f>
        <v>0</v>
      </c>
      <c r="W9" s="130"/>
      <c r="X9" s="268"/>
      <c r="Y9" s="268"/>
      <c r="Z9" s="268"/>
      <c r="AA9" s="268"/>
      <c r="AB9" s="288"/>
      <c r="AC9" s="288"/>
      <c r="AD9" s="288"/>
      <c r="AE9" s="288"/>
    </row>
    <row r="10" spans="1:31" ht="23.25" customHeight="1" x14ac:dyDescent="0.15">
      <c r="A10" s="7" t="s">
        <v>220</v>
      </c>
      <c r="H10" s="5"/>
      <c r="I10" s="5"/>
      <c r="J10" s="5"/>
      <c r="K10" s="5"/>
      <c r="L10" s="5"/>
      <c r="M10" s="5"/>
      <c r="N10" s="5"/>
      <c r="O10" s="5"/>
      <c r="P10" s="5"/>
      <c r="Q10" s="5"/>
      <c r="R10" s="5"/>
      <c r="S10" s="5"/>
      <c r="T10" s="5"/>
      <c r="U10" s="5"/>
      <c r="V10" s="5"/>
      <c r="W10" s="5"/>
      <c r="X10" s="5"/>
      <c r="Y10" s="5"/>
      <c r="Z10" s="5"/>
      <c r="AA10" s="5"/>
      <c r="AB10" s="66"/>
      <c r="AC10" s="66"/>
      <c r="AD10" s="66"/>
      <c r="AE10" s="66"/>
    </row>
    <row r="11" spans="1:31" ht="16.5" customHeight="1" x14ac:dyDescent="0.15">
      <c r="A11" s="807" t="s">
        <v>221</v>
      </c>
      <c r="B11" s="807"/>
      <c r="C11" s="808"/>
      <c r="D11" s="806" t="str">
        <f>IF(様式１_園児名簿!D5="","",様式１_園児名簿!D5)</f>
        <v/>
      </c>
      <c r="E11" s="130"/>
      <c r="F11" s="130"/>
      <c r="H11" s="545" t="s">
        <v>102</v>
      </c>
      <c r="I11" s="545"/>
      <c r="J11" s="545" t="s">
        <v>108</v>
      </c>
      <c r="K11" s="545"/>
      <c r="L11" s="545" t="s">
        <v>103</v>
      </c>
      <c r="M11" s="545"/>
      <c r="N11" s="545" t="s">
        <v>104</v>
      </c>
      <c r="O11" s="545"/>
      <c r="P11" s="545" t="s">
        <v>105</v>
      </c>
      <c r="Q11" s="545"/>
      <c r="R11" s="545" t="s">
        <v>106</v>
      </c>
      <c r="S11" s="545"/>
      <c r="T11" s="545" t="s">
        <v>107</v>
      </c>
      <c r="U11" s="545"/>
      <c r="V11" s="130" t="s">
        <v>8</v>
      </c>
      <c r="W11" s="130"/>
      <c r="X11" s="130" t="s">
        <v>17</v>
      </c>
      <c r="Y11" s="130"/>
      <c r="Z11" s="130"/>
      <c r="AA11" s="130"/>
      <c r="AB11" s="66"/>
      <c r="AC11" s="66"/>
      <c r="AD11" s="66"/>
      <c r="AE11" s="66"/>
    </row>
    <row r="12" spans="1:31" ht="21" customHeight="1" x14ac:dyDescent="0.15">
      <c r="H12" s="545"/>
      <c r="I12" s="545"/>
      <c r="J12" s="545"/>
      <c r="K12" s="545"/>
      <c r="L12" s="545"/>
      <c r="M12" s="545"/>
      <c r="N12" s="545"/>
      <c r="O12" s="545"/>
      <c r="P12" s="545"/>
      <c r="Q12" s="545"/>
      <c r="R12" s="545"/>
      <c r="S12" s="545"/>
      <c r="T12" s="545"/>
      <c r="U12" s="545"/>
      <c r="V12" s="130"/>
      <c r="W12" s="130"/>
      <c r="X12" s="320" t="s">
        <v>37</v>
      </c>
      <c r="Y12" s="320"/>
      <c r="Z12" s="320" t="s">
        <v>38</v>
      </c>
      <c r="AA12" s="320"/>
      <c r="AB12" s="66"/>
      <c r="AC12" s="66"/>
      <c r="AD12" s="66"/>
      <c r="AE12" s="66"/>
    </row>
    <row r="13" spans="1:31" ht="23.25" customHeight="1" x14ac:dyDescent="0.15">
      <c r="H13" s="130">
        <f>COUNTIF(様式１_園児名簿!$F$9:$F$308,0)</f>
        <v>0</v>
      </c>
      <c r="I13" s="130"/>
      <c r="J13" s="130">
        <f>COUNTIF(様式１_園児名簿!$F$9:$F$308,1)</f>
        <v>0</v>
      </c>
      <c r="K13" s="130"/>
      <c r="L13" s="130">
        <f>COUNTIF(様式１_園児名簿!$F$9:$F$308,2)</f>
        <v>0</v>
      </c>
      <c r="M13" s="130"/>
      <c r="N13" s="130">
        <f>COUNTIF(様式１_園児名簿!$F$9:$F$308,3)</f>
        <v>0</v>
      </c>
      <c r="O13" s="130"/>
      <c r="P13" s="130">
        <f>COUNTIF(様式１_園児名簿!$F$9:$F$308,4)</f>
        <v>0</v>
      </c>
      <c r="Q13" s="130"/>
      <c r="R13" s="130">
        <f>COUNTIF(様式１_園児名簿!$F$9:$F$308,5)</f>
        <v>0</v>
      </c>
      <c r="S13" s="130"/>
      <c r="T13" s="130">
        <f>COUNTIF(様式１_園児名簿!$F$9:$F$308,6)</f>
        <v>0</v>
      </c>
      <c r="U13" s="130"/>
      <c r="V13" s="130">
        <f>SUM(H13:U13)</f>
        <v>0</v>
      </c>
      <c r="W13" s="130"/>
      <c r="X13" s="268"/>
      <c r="Y13" s="268"/>
      <c r="Z13" s="268"/>
      <c r="AA13" s="268"/>
      <c r="AB13" s="66"/>
      <c r="AC13" s="66"/>
      <c r="AD13" s="66"/>
      <c r="AE13" s="66"/>
    </row>
    <row r="14" spans="1:31" ht="8.25" customHeight="1" x14ac:dyDescent="0.15">
      <c r="H14" s="5"/>
      <c r="I14" s="5"/>
      <c r="J14" s="5"/>
      <c r="K14" s="5"/>
      <c r="L14" s="5"/>
      <c r="M14" s="5"/>
      <c r="N14" s="5"/>
      <c r="O14" s="5"/>
      <c r="P14" s="5"/>
      <c r="Q14" s="5"/>
      <c r="R14" s="5"/>
      <c r="S14" s="5"/>
      <c r="T14" s="5"/>
      <c r="U14" s="5"/>
      <c r="V14" s="5"/>
      <c r="W14" s="5"/>
      <c r="X14" s="5"/>
      <c r="Y14" s="5"/>
      <c r="Z14" s="5"/>
      <c r="AA14" s="5"/>
      <c r="AB14" s="66"/>
      <c r="AC14" s="66"/>
      <c r="AD14" s="66"/>
      <c r="AE14" s="66"/>
    </row>
    <row r="15" spans="1:31" ht="18.75" customHeight="1" x14ac:dyDescent="0.15">
      <c r="A15" s="7" t="s">
        <v>296</v>
      </c>
    </row>
    <row r="16" spans="1:31" ht="18.75" customHeight="1" x14ac:dyDescent="0.15">
      <c r="A16" s="7"/>
      <c r="B16" s="130" t="s">
        <v>231</v>
      </c>
      <c r="C16" s="130"/>
      <c r="D16" s="130"/>
      <c r="E16" s="130"/>
      <c r="F16" s="130"/>
      <c r="G16" s="130" t="s">
        <v>232</v>
      </c>
      <c r="H16" s="130"/>
      <c r="I16" s="130"/>
      <c r="J16" s="130"/>
      <c r="K16" s="130"/>
      <c r="L16" s="130"/>
      <c r="M16" s="130"/>
      <c r="N16" s="130"/>
      <c r="O16" s="130"/>
      <c r="P16" s="130"/>
      <c r="Q16" s="130"/>
      <c r="R16" s="130"/>
      <c r="S16" s="130"/>
      <c r="T16" s="130"/>
      <c r="U16" s="130"/>
      <c r="V16" s="130"/>
      <c r="W16" s="130"/>
      <c r="X16" s="130"/>
      <c r="Y16" s="130" t="s">
        <v>233</v>
      </c>
      <c r="Z16" s="130"/>
      <c r="AA16" s="130"/>
      <c r="AB16" s="130"/>
      <c r="AC16" s="130"/>
      <c r="AD16" s="130"/>
      <c r="AE16" s="130"/>
    </row>
    <row r="17" spans="1:31" ht="15.75" customHeight="1" x14ac:dyDescent="0.15">
      <c r="A17" s="7"/>
      <c r="B17" s="803" t="s">
        <v>225</v>
      </c>
      <c r="C17" s="803"/>
      <c r="D17" s="803"/>
      <c r="E17" s="803"/>
      <c r="F17" s="803"/>
      <c r="G17" s="130" t="s">
        <v>227</v>
      </c>
      <c r="H17" s="130"/>
      <c r="I17" s="130"/>
      <c r="J17" s="130"/>
      <c r="K17" s="805"/>
      <c r="L17" s="268"/>
      <c r="M17" s="268"/>
      <c r="N17" s="268"/>
      <c r="O17" s="268"/>
      <c r="P17" s="130" t="s">
        <v>228</v>
      </c>
      <c r="Q17" s="130"/>
      <c r="R17" s="130"/>
      <c r="S17" s="130"/>
      <c r="T17" s="805"/>
      <c r="U17" s="268"/>
      <c r="V17" s="268"/>
      <c r="W17" s="268"/>
      <c r="X17" s="257"/>
      <c r="Y17" s="268"/>
      <c r="Z17" s="268"/>
      <c r="AA17" s="268"/>
      <c r="AB17" s="268"/>
      <c r="AC17" s="268"/>
      <c r="AD17" s="268"/>
      <c r="AE17" s="268"/>
    </row>
    <row r="18" spans="1:31" ht="15.75" customHeight="1" x14ac:dyDescent="0.15">
      <c r="A18" s="7"/>
      <c r="B18" s="803" t="s">
        <v>219</v>
      </c>
      <c r="C18" s="803"/>
      <c r="D18" s="803"/>
      <c r="E18" s="803"/>
      <c r="F18" s="803"/>
      <c r="G18" s="130" t="s">
        <v>229</v>
      </c>
      <c r="H18" s="130"/>
      <c r="I18" s="130"/>
      <c r="J18" s="130"/>
      <c r="K18" s="268"/>
      <c r="L18" s="268"/>
      <c r="M18" s="268"/>
      <c r="N18" s="268"/>
      <c r="O18" s="268"/>
      <c r="P18" s="130" t="s">
        <v>230</v>
      </c>
      <c r="Q18" s="130"/>
      <c r="R18" s="130"/>
      <c r="S18" s="130"/>
      <c r="T18" s="268"/>
      <c r="U18" s="268"/>
      <c r="V18" s="268"/>
      <c r="W18" s="268"/>
      <c r="X18" s="257"/>
      <c r="Y18" s="268"/>
      <c r="Z18" s="268"/>
      <c r="AA18" s="268"/>
      <c r="AB18" s="268"/>
      <c r="AC18" s="268"/>
      <c r="AD18" s="268"/>
      <c r="AE18" s="268"/>
    </row>
    <row r="19" spans="1:31" ht="15.75" customHeight="1" x14ac:dyDescent="0.15">
      <c r="A19" s="7"/>
      <c r="B19" s="804" t="s">
        <v>226</v>
      </c>
      <c r="C19" s="804"/>
      <c r="D19" s="804"/>
      <c r="E19" s="804"/>
      <c r="F19" s="804"/>
      <c r="G19" s="130" t="s">
        <v>229</v>
      </c>
      <c r="H19" s="130"/>
      <c r="I19" s="130"/>
      <c r="J19" s="130"/>
      <c r="K19" s="268"/>
      <c r="L19" s="268"/>
      <c r="M19" s="268"/>
      <c r="N19" s="268"/>
      <c r="O19" s="268"/>
      <c r="P19" s="130" t="s">
        <v>230</v>
      </c>
      <c r="Q19" s="130"/>
      <c r="R19" s="130"/>
      <c r="S19" s="130"/>
      <c r="T19" s="268"/>
      <c r="U19" s="268"/>
      <c r="V19" s="268"/>
      <c r="W19" s="268"/>
      <c r="X19" s="257"/>
      <c r="Y19" s="268"/>
      <c r="Z19" s="268"/>
      <c r="AA19" s="268"/>
      <c r="AB19" s="268"/>
      <c r="AC19" s="268"/>
      <c r="AD19" s="268"/>
      <c r="AE19" s="268"/>
    </row>
    <row r="20" spans="1:31" ht="18.75" customHeight="1" x14ac:dyDescent="0.15">
      <c r="A20" s="7"/>
    </row>
    <row r="21" spans="1:31" ht="18.75" customHeight="1" x14ac:dyDescent="0.15">
      <c r="A21" s="1" t="s">
        <v>18</v>
      </c>
    </row>
    <row r="22" spans="1:31" ht="18.75" customHeight="1" x14ac:dyDescent="0.15">
      <c r="A22" s="7" t="s">
        <v>211</v>
      </c>
      <c r="F22" s="415"/>
      <c r="G22" s="415"/>
      <c r="H22" s="415"/>
      <c r="I22" s="415"/>
      <c r="J22" s="415"/>
      <c r="K22" s="415"/>
      <c r="L22" s="415"/>
      <c r="M22" s="415"/>
      <c r="N22" s="415"/>
    </row>
    <row r="23" spans="1:31" ht="9" customHeight="1" x14ac:dyDescent="0.15">
      <c r="A23" s="7"/>
      <c r="F23" s="5"/>
      <c r="G23" s="5"/>
      <c r="H23" s="5"/>
      <c r="I23" s="5"/>
      <c r="J23" s="5"/>
      <c r="K23" s="5"/>
      <c r="L23" s="5"/>
      <c r="M23" s="5"/>
      <c r="N23" s="5"/>
    </row>
    <row r="24" spans="1:31" ht="23.25" customHeight="1" x14ac:dyDescent="0.15">
      <c r="B24" s="545" t="s">
        <v>21</v>
      </c>
      <c r="C24" s="545"/>
      <c r="D24" s="545"/>
      <c r="E24" s="268" t="s">
        <v>20</v>
      </c>
      <c r="F24" s="268"/>
      <c r="G24" s="268"/>
      <c r="H24" s="268"/>
      <c r="I24" s="268"/>
      <c r="J24" s="268"/>
      <c r="K24" s="130" t="s">
        <v>19</v>
      </c>
      <c r="L24" s="130"/>
      <c r="M24" s="130"/>
      <c r="N24" s="268" t="s">
        <v>212</v>
      </c>
      <c r="O24" s="268"/>
      <c r="P24" s="268"/>
      <c r="Q24" s="268"/>
      <c r="R24" s="268"/>
      <c r="S24" s="268"/>
      <c r="T24" s="130" t="s">
        <v>22</v>
      </c>
      <c r="U24" s="130"/>
      <c r="V24" s="130"/>
      <c r="W24" s="257"/>
      <c r="X24" s="258"/>
      <c r="Y24" s="258"/>
      <c r="Z24" s="258"/>
      <c r="AA24" s="258"/>
      <c r="AB24" s="258"/>
      <c r="AC24" s="258"/>
      <c r="AD24" s="258"/>
      <c r="AE24" s="259"/>
    </row>
    <row r="25" spans="1:31" ht="18.75" customHeight="1" x14ac:dyDescent="0.15">
      <c r="A25" s="7" t="s">
        <v>23</v>
      </c>
    </row>
    <row r="26" spans="1:31" ht="23.25" customHeight="1" x14ac:dyDescent="0.15">
      <c r="B26" s="130" t="s">
        <v>24</v>
      </c>
      <c r="C26" s="130"/>
      <c r="D26" s="130"/>
      <c r="E26" s="130"/>
      <c r="F26" s="130" t="s">
        <v>6</v>
      </c>
      <c r="G26" s="130"/>
      <c r="H26" s="130"/>
      <c r="I26" s="130"/>
      <c r="J26" s="130" t="s">
        <v>25</v>
      </c>
      <c r="K26" s="130"/>
      <c r="L26" s="130"/>
      <c r="M26" s="130"/>
      <c r="N26" s="130" t="s">
        <v>26</v>
      </c>
      <c r="O26" s="130"/>
      <c r="P26" s="130"/>
      <c r="Q26" s="130"/>
      <c r="R26" s="130" t="s">
        <v>27</v>
      </c>
      <c r="S26" s="130"/>
      <c r="T26" s="130"/>
      <c r="U26" s="130"/>
      <c r="V26" s="130"/>
      <c r="W26" s="130"/>
      <c r="X26" s="130"/>
      <c r="Y26" s="130"/>
      <c r="Z26" s="130"/>
      <c r="AA26" s="130"/>
      <c r="AB26" s="130" t="s">
        <v>73</v>
      </c>
      <c r="AC26" s="130"/>
      <c r="AD26" s="130"/>
      <c r="AE26" s="130"/>
    </row>
    <row r="27" spans="1:31" ht="19.5" customHeight="1" x14ac:dyDescent="0.15">
      <c r="B27" s="791"/>
      <c r="C27" s="792"/>
      <c r="D27" s="792"/>
      <c r="E27" s="793"/>
      <c r="F27" s="791"/>
      <c r="G27" s="792"/>
      <c r="H27" s="792"/>
      <c r="I27" s="793"/>
      <c r="J27" s="791"/>
      <c r="K27" s="792"/>
      <c r="L27" s="792"/>
      <c r="M27" s="793"/>
      <c r="N27" s="794">
        <f>B27+F27+J27</f>
        <v>0</v>
      </c>
      <c r="O27" s="795"/>
      <c r="P27" s="795"/>
      <c r="Q27" s="796"/>
      <c r="R27" s="797"/>
      <c r="S27" s="798"/>
      <c r="T27" s="798"/>
      <c r="U27" s="798"/>
      <c r="V27" s="798"/>
      <c r="W27" s="798"/>
      <c r="X27" s="798"/>
      <c r="Y27" s="798"/>
      <c r="Z27" s="798"/>
      <c r="AA27" s="482"/>
      <c r="AB27" s="130">
        <f>SUM(L13:U13)</f>
        <v>0</v>
      </c>
      <c r="AC27" s="130"/>
      <c r="AD27" s="130"/>
      <c r="AE27" s="130"/>
    </row>
    <row r="28" spans="1:31" ht="18.75" customHeight="1" x14ac:dyDescent="0.15">
      <c r="B28" s="20"/>
      <c r="C28" s="20"/>
      <c r="D28" s="20"/>
      <c r="E28" s="20"/>
      <c r="F28" s="20"/>
      <c r="G28" s="20"/>
      <c r="H28" s="20"/>
      <c r="I28" s="20"/>
      <c r="J28" s="20"/>
      <c r="K28" s="20"/>
      <c r="L28" s="20"/>
      <c r="M28" s="20"/>
      <c r="N28" s="20"/>
      <c r="O28" s="20"/>
      <c r="P28" s="20"/>
      <c r="Q28" s="20"/>
      <c r="R28" s="21"/>
      <c r="S28" s="21"/>
      <c r="T28" s="21"/>
      <c r="U28" s="21"/>
      <c r="V28" s="21"/>
      <c r="W28" s="5"/>
      <c r="X28" s="5"/>
      <c r="Y28" s="5"/>
      <c r="Z28" s="5"/>
      <c r="AA28" s="5"/>
    </row>
    <row r="29" spans="1:31" ht="18.75" customHeight="1" x14ac:dyDescent="0.15">
      <c r="A29" s="1" t="s">
        <v>28</v>
      </c>
    </row>
    <row r="30" spans="1:31" ht="18.75" customHeight="1" x14ac:dyDescent="0.15">
      <c r="A30" s="7" t="s">
        <v>213</v>
      </c>
      <c r="F30" s="415"/>
      <c r="G30" s="415"/>
      <c r="H30" s="415"/>
      <c r="I30" s="415"/>
      <c r="J30" s="415"/>
      <c r="K30" s="415"/>
      <c r="L30" s="415"/>
      <c r="M30" s="415"/>
      <c r="N30" s="415"/>
    </row>
    <row r="31" spans="1:31" ht="8.25" customHeight="1" x14ac:dyDescent="0.15">
      <c r="A31" s="7"/>
      <c r="F31" s="65"/>
      <c r="G31" s="65"/>
      <c r="H31" s="65"/>
      <c r="I31" s="65"/>
      <c r="J31" s="65"/>
      <c r="K31" s="65"/>
      <c r="L31" s="65"/>
      <c r="M31" s="65"/>
      <c r="N31" s="65"/>
    </row>
    <row r="32" spans="1:31" ht="23.25" customHeight="1" x14ac:dyDescent="0.15">
      <c r="B32" s="130" t="s">
        <v>19</v>
      </c>
      <c r="C32" s="130"/>
      <c r="D32" s="130"/>
      <c r="E32" s="268" t="s">
        <v>20</v>
      </c>
      <c r="F32" s="268"/>
      <c r="G32" s="268"/>
      <c r="H32" s="268"/>
      <c r="I32" s="268"/>
      <c r="J32" s="268"/>
      <c r="K32" s="130" t="s">
        <v>29</v>
      </c>
      <c r="L32" s="130"/>
      <c r="M32" s="130"/>
      <c r="N32" s="799"/>
      <c r="O32" s="800"/>
      <c r="P32" s="800"/>
      <c r="Q32" s="800"/>
      <c r="R32" s="800"/>
      <c r="S32" s="800"/>
      <c r="T32" s="800"/>
      <c r="U32" s="800"/>
      <c r="V32" s="800"/>
      <c r="W32" s="800"/>
      <c r="X32" s="800"/>
      <c r="Y32" s="800"/>
      <c r="Z32" s="800"/>
      <c r="AA32" s="800"/>
      <c r="AB32" s="800"/>
      <c r="AC32" s="800"/>
      <c r="AD32" s="800"/>
      <c r="AE32" s="801"/>
    </row>
    <row r="33" spans="1:31" ht="10.5" customHeight="1" x14ac:dyDescent="0.15"/>
    <row r="34" spans="1:31" ht="16.5" customHeight="1" x14ac:dyDescent="0.15">
      <c r="B34" s="130" t="s">
        <v>30</v>
      </c>
      <c r="C34" s="130"/>
      <c r="D34" s="130"/>
      <c r="E34" s="130"/>
      <c r="F34" s="268"/>
      <c r="G34" s="268"/>
      <c r="H34" s="268"/>
      <c r="I34" s="268"/>
      <c r="J34" s="268"/>
      <c r="K34" s="268"/>
      <c r="L34" s="268"/>
      <c r="M34" s="268"/>
      <c r="N34" s="778" t="s">
        <v>90</v>
      </c>
      <c r="O34" s="778"/>
      <c r="P34" s="778"/>
      <c r="Q34" s="130" t="s">
        <v>31</v>
      </c>
      <c r="R34" s="130"/>
      <c r="S34" s="130"/>
      <c r="T34" s="130"/>
      <c r="U34" s="779"/>
      <c r="V34" s="779"/>
      <c r="W34" s="779"/>
      <c r="X34" s="779"/>
      <c r="Y34" s="779"/>
      <c r="Z34" s="779"/>
      <c r="AA34" s="779"/>
    </row>
    <row r="35" spans="1:31" ht="18.75" customHeight="1" x14ac:dyDescent="0.15">
      <c r="A35" s="7" t="s">
        <v>35</v>
      </c>
      <c r="B35" s="5"/>
      <c r="C35" s="5"/>
      <c r="D35" s="5"/>
      <c r="E35" s="5"/>
      <c r="F35" s="5"/>
      <c r="G35" s="5"/>
      <c r="H35" s="5"/>
    </row>
    <row r="36" spans="1:31" ht="18.75" customHeight="1" x14ac:dyDescent="0.15">
      <c r="A36" s="22"/>
      <c r="B36" s="781" t="s">
        <v>4</v>
      </c>
      <c r="C36" s="782"/>
      <c r="D36" s="782"/>
      <c r="E36" s="782"/>
      <c r="F36" s="780" t="s">
        <v>5</v>
      </c>
      <c r="G36" s="780"/>
      <c r="H36" s="780"/>
      <c r="I36" s="785" t="s">
        <v>36</v>
      </c>
      <c r="J36" s="785"/>
      <c r="K36" s="786"/>
      <c r="L36" s="130" t="s">
        <v>235</v>
      </c>
      <c r="M36" s="130"/>
      <c r="N36" s="130"/>
      <c r="O36" s="130"/>
      <c r="P36" s="130"/>
      <c r="Q36" s="130"/>
      <c r="R36" s="130"/>
      <c r="S36" s="130"/>
      <c r="T36" s="130"/>
      <c r="U36" s="130"/>
      <c r="V36" s="130"/>
      <c r="W36" s="130"/>
      <c r="X36" s="130"/>
      <c r="Y36" s="130"/>
      <c r="Z36" s="130"/>
      <c r="AA36" s="130"/>
      <c r="AB36" s="130"/>
      <c r="AC36" s="130"/>
      <c r="AD36" s="130"/>
      <c r="AE36" s="130" t="s">
        <v>39</v>
      </c>
    </row>
    <row r="37" spans="1:31" ht="18.75" customHeight="1" x14ac:dyDescent="0.15">
      <c r="A37" s="23"/>
      <c r="B37" s="783"/>
      <c r="C37" s="784"/>
      <c r="D37" s="784"/>
      <c r="E37" s="784"/>
      <c r="F37" s="780"/>
      <c r="G37" s="780"/>
      <c r="H37" s="780"/>
      <c r="I37" s="787"/>
      <c r="J37" s="787"/>
      <c r="K37" s="788"/>
      <c r="L37" s="780" t="s">
        <v>234</v>
      </c>
      <c r="M37" s="780"/>
      <c r="N37" s="780"/>
      <c r="O37" s="780"/>
      <c r="P37" s="780"/>
      <c r="Q37" s="780"/>
      <c r="R37" s="780"/>
      <c r="S37" s="780"/>
      <c r="T37" s="780"/>
      <c r="U37" s="780"/>
      <c r="V37" s="780"/>
      <c r="W37" s="780"/>
      <c r="X37" s="780"/>
      <c r="Y37" s="780"/>
      <c r="Z37" s="780"/>
      <c r="AA37" s="780"/>
      <c r="AB37" s="780" t="s">
        <v>33</v>
      </c>
      <c r="AC37" s="780"/>
      <c r="AD37" s="780"/>
      <c r="AE37" s="130"/>
    </row>
    <row r="38" spans="1:31" ht="18.75" customHeight="1" x14ac:dyDescent="0.15">
      <c r="A38" s="22"/>
      <c r="B38" s="783"/>
      <c r="C38" s="784"/>
      <c r="D38" s="784"/>
      <c r="E38" s="784"/>
      <c r="F38" s="780"/>
      <c r="G38" s="780"/>
      <c r="H38" s="780"/>
      <c r="I38" s="787"/>
      <c r="J38" s="787"/>
      <c r="K38" s="788"/>
      <c r="L38" s="130" t="s">
        <v>222</v>
      </c>
      <c r="M38" s="130"/>
      <c r="N38" s="130"/>
      <c r="O38" s="130"/>
      <c r="P38" s="130" t="s">
        <v>223</v>
      </c>
      <c r="Q38" s="130"/>
      <c r="R38" s="130"/>
      <c r="S38" s="130"/>
      <c r="T38" s="130" t="s">
        <v>2</v>
      </c>
      <c r="U38" s="130"/>
      <c r="V38" s="130" t="s">
        <v>0</v>
      </c>
      <c r="W38" s="130"/>
      <c r="X38" s="130" t="s">
        <v>1</v>
      </c>
      <c r="Y38" s="130"/>
      <c r="Z38" s="277" t="s">
        <v>224</v>
      </c>
      <c r="AA38" s="439"/>
      <c r="AB38" s="780"/>
      <c r="AC38" s="780"/>
      <c r="AD38" s="780"/>
      <c r="AE38" s="130"/>
    </row>
    <row r="39" spans="1:31" ht="24.75" customHeight="1" x14ac:dyDescent="0.15">
      <c r="A39" s="22"/>
      <c r="B39" s="553" t="s">
        <v>3</v>
      </c>
      <c r="C39" s="553"/>
      <c r="D39" s="553"/>
      <c r="E39" s="8" t="s">
        <v>34</v>
      </c>
      <c r="F39" s="780"/>
      <c r="G39" s="780"/>
      <c r="H39" s="780"/>
      <c r="I39" s="789"/>
      <c r="J39" s="789"/>
      <c r="K39" s="790"/>
      <c r="L39" s="320" t="s">
        <v>37</v>
      </c>
      <c r="M39" s="320"/>
      <c r="N39" s="320" t="s">
        <v>38</v>
      </c>
      <c r="O39" s="320"/>
      <c r="P39" s="320" t="s">
        <v>37</v>
      </c>
      <c r="Q39" s="320"/>
      <c r="R39" s="320" t="s">
        <v>38</v>
      </c>
      <c r="S39" s="320"/>
      <c r="T39" s="130"/>
      <c r="U39" s="130"/>
      <c r="V39" s="130"/>
      <c r="W39" s="130"/>
      <c r="X39" s="130"/>
      <c r="Y39" s="130"/>
      <c r="Z39" s="440"/>
      <c r="AA39" s="442"/>
      <c r="AB39" s="780"/>
      <c r="AC39" s="780"/>
      <c r="AD39" s="780"/>
      <c r="AE39" s="130"/>
    </row>
    <row r="40" spans="1:31" ht="19.5" customHeight="1" x14ac:dyDescent="0.15">
      <c r="A40" s="22"/>
      <c r="B40" s="773"/>
      <c r="C40" s="774"/>
      <c r="D40" s="76"/>
      <c r="E40" s="9"/>
      <c r="F40" s="763"/>
      <c r="G40" s="764"/>
      <c r="H40" s="758"/>
      <c r="I40" s="775">
        <f>IF(T40+V40+X40+Z40=0,F40,F40+$F$53*(T40+V40+X40+Z40)/($T$54+$V$54+$X$54+$Z$54))</f>
        <v>0</v>
      </c>
      <c r="J40" s="776"/>
      <c r="K40" s="777"/>
      <c r="L40" s="765"/>
      <c r="M40" s="765"/>
      <c r="N40" s="765"/>
      <c r="O40" s="765"/>
      <c r="P40" s="765"/>
      <c r="Q40" s="765"/>
      <c r="R40" s="765"/>
      <c r="S40" s="765"/>
      <c r="T40" s="765"/>
      <c r="U40" s="765"/>
      <c r="V40" s="765"/>
      <c r="W40" s="765"/>
      <c r="X40" s="765"/>
      <c r="Y40" s="765"/>
      <c r="Z40" s="765"/>
      <c r="AA40" s="765"/>
      <c r="AB40" s="766">
        <f>L40*1.65+N40*3.3+P40*1.65+R40*3.3+T40*1.98+V40*1.98+X40*1.98+Z40*1.98</f>
        <v>0</v>
      </c>
      <c r="AC40" s="766"/>
      <c r="AD40" s="766"/>
      <c r="AE40" s="4" t="str">
        <f>IF(I40&gt;=AB40,"適","否")</f>
        <v>適</v>
      </c>
    </row>
    <row r="41" spans="1:31" ht="19.5" customHeight="1" x14ac:dyDescent="0.15">
      <c r="A41" s="22"/>
      <c r="B41" s="773"/>
      <c r="C41" s="774"/>
      <c r="D41" s="76"/>
      <c r="E41" s="9"/>
      <c r="F41" s="763"/>
      <c r="G41" s="764"/>
      <c r="H41" s="758"/>
      <c r="I41" s="775">
        <f t="shared" ref="I41:I52" si="0">IF(T41+V41+X41+Z41=0,F41,F41+$F$53*(T41+V41+X41+Z41)/($T$54+$V$54+$X$54+$Z$54))</f>
        <v>0</v>
      </c>
      <c r="J41" s="776"/>
      <c r="K41" s="777"/>
      <c r="L41" s="765"/>
      <c r="M41" s="765"/>
      <c r="N41" s="765"/>
      <c r="O41" s="765"/>
      <c r="P41" s="765"/>
      <c r="Q41" s="765"/>
      <c r="R41" s="765"/>
      <c r="S41" s="765"/>
      <c r="T41" s="765"/>
      <c r="U41" s="765"/>
      <c r="V41" s="765"/>
      <c r="W41" s="765"/>
      <c r="X41" s="765"/>
      <c r="Y41" s="765"/>
      <c r="Z41" s="765"/>
      <c r="AA41" s="765"/>
      <c r="AB41" s="766">
        <f t="shared" ref="AB41:AB52" si="1">L41*1.65+N41*3.3+P41*1.65+R41*3.3+T41*1.98+V41*1.98+X41*1.98+Z41*1.98</f>
        <v>0</v>
      </c>
      <c r="AC41" s="766"/>
      <c r="AD41" s="766"/>
      <c r="AE41" s="4" t="str">
        <f t="shared" ref="AE41:AE52" si="2">IF(I41&gt;=AB41,"適","否")</f>
        <v>適</v>
      </c>
    </row>
    <row r="42" spans="1:31" ht="19.5" customHeight="1" x14ac:dyDescent="0.15">
      <c r="A42" s="22"/>
      <c r="B42" s="773"/>
      <c r="C42" s="774"/>
      <c r="D42" s="76"/>
      <c r="E42" s="9"/>
      <c r="F42" s="763"/>
      <c r="G42" s="764"/>
      <c r="H42" s="758"/>
      <c r="I42" s="775">
        <f t="shared" si="0"/>
        <v>0</v>
      </c>
      <c r="J42" s="776"/>
      <c r="K42" s="777"/>
      <c r="L42" s="765"/>
      <c r="M42" s="765"/>
      <c r="N42" s="765"/>
      <c r="O42" s="765"/>
      <c r="P42" s="765"/>
      <c r="Q42" s="765"/>
      <c r="R42" s="765"/>
      <c r="S42" s="765"/>
      <c r="T42" s="765"/>
      <c r="U42" s="765"/>
      <c r="V42" s="765"/>
      <c r="W42" s="765"/>
      <c r="X42" s="765"/>
      <c r="Y42" s="765"/>
      <c r="Z42" s="765"/>
      <c r="AA42" s="765"/>
      <c r="AB42" s="766">
        <f>L42*1.65+N42*3.3+P42*1.65+R42*3.3+T42*1.98+V42*1.98+X42*1.98+Z42*1.98</f>
        <v>0</v>
      </c>
      <c r="AC42" s="766"/>
      <c r="AD42" s="766"/>
      <c r="AE42" s="4" t="str">
        <f t="shared" si="2"/>
        <v>適</v>
      </c>
    </row>
    <row r="43" spans="1:31" ht="19.5" customHeight="1" x14ac:dyDescent="0.15">
      <c r="A43" s="22"/>
      <c r="B43" s="773"/>
      <c r="C43" s="774"/>
      <c r="D43" s="76"/>
      <c r="E43" s="9"/>
      <c r="F43" s="763"/>
      <c r="G43" s="764"/>
      <c r="H43" s="758"/>
      <c r="I43" s="775">
        <f t="shared" si="0"/>
        <v>0</v>
      </c>
      <c r="J43" s="776"/>
      <c r="K43" s="777"/>
      <c r="L43" s="765"/>
      <c r="M43" s="765"/>
      <c r="N43" s="765"/>
      <c r="O43" s="765"/>
      <c r="P43" s="765"/>
      <c r="Q43" s="765"/>
      <c r="R43" s="765"/>
      <c r="S43" s="765"/>
      <c r="T43" s="765"/>
      <c r="U43" s="765"/>
      <c r="V43" s="765"/>
      <c r="W43" s="765"/>
      <c r="X43" s="765"/>
      <c r="Y43" s="765"/>
      <c r="Z43" s="765"/>
      <c r="AA43" s="765"/>
      <c r="AB43" s="766">
        <f>L43*1.65+N43*3.3+P43*1.65+R43*3.3+T43*1.98+V43*1.98+X43*1.98+Z43*1.98</f>
        <v>0</v>
      </c>
      <c r="AC43" s="766"/>
      <c r="AD43" s="766"/>
      <c r="AE43" s="4" t="str">
        <f t="shared" si="2"/>
        <v>適</v>
      </c>
    </row>
    <row r="44" spans="1:31" ht="19.5" customHeight="1" x14ac:dyDescent="0.15">
      <c r="A44" s="22"/>
      <c r="B44" s="773"/>
      <c r="C44" s="774"/>
      <c r="D44" s="76"/>
      <c r="E44" s="9"/>
      <c r="F44" s="763"/>
      <c r="G44" s="764"/>
      <c r="H44" s="758"/>
      <c r="I44" s="775">
        <f t="shared" si="0"/>
        <v>0</v>
      </c>
      <c r="J44" s="776"/>
      <c r="K44" s="777"/>
      <c r="L44" s="765"/>
      <c r="M44" s="765"/>
      <c r="N44" s="765"/>
      <c r="O44" s="765"/>
      <c r="P44" s="765"/>
      <c r="Q44" s="765"/>
      <c r="R44" s="765"/>
      <c r="S44" s="765"/>
      <c r="T44" s="765"/>
      <c r="U44" s="765"/>
      <c r="V44" s="765"/>
      <c r="W44" s="765"/>
      <c r="X44" s="765"/>
      <c r="Y44" s="765"/>
      <c r="Z44" s="765"/>
      <c r="AA44" s="765"/>
      <c r="AB44" s="766">
        <f>L44*1.65+N44*3.3+P44*1.65+R44*3.3+T44*1.98+V44*1.98+X44*1.98+Z44*1.98</f>
        <v>0</v>
      </c>
      <c r="AC44" s="766"/>
      <c r="AD44" s="766"/>
      <c r="AE44" s="4" t="str">
        <f t="shared" si="2"/>
        <v>適</v>
      </c>
    </row>
    <row r="45" spans="1:31" ht="19.5" customHeight="1" x14ac:dyDescent="0.15">
      <c r="A45" s="22"/>
      <c r="B45" s="773"/>
      <c r="C45" s="774"/>
      <c r="D45" s="76"/>
      <c r="E45" s="9"/>
      <c r="F45" s="763"/>
      <c r="G45" s="764"/>
      <c r="H45" s="758"/>
      <c r="I45" s="775">
        <f t="shared" si="0"/>
        <v>0</v>
      </c>
      <c r="J45" s="776"/>
      <c r="K45" s="777"/>
      <c r="L45" s="765"/>
      <c r="M45" s="765"/>
      <c r="N45" s="765"/>
      <c r="O45" s="765"/>
      <c r="P45" s="765"/>
      <c r="Q45" s="765"/>
      <c r="R45" s="765"/>
      <c r="S45" s="765"/>
      <c r="T45" s="765"/>
      <c r="U45" s="765"/>
      <c r="V45" s="765"/>
      <c r="W45" s="765"/>
      <c r="X45" s="765"/>
      <c r="Y45" s="765"/>
      <c r="Z45" s="765"/>
      <c r="AA45" s="765"/>
      <c r="AB45" s="766">
        <f>L45*1.65+N45*3.3+P45*1.65+R45*3.3+T45*1.98+V45*1.98+X45*1.98+Z45*1.98</f>
        <v>0</v>
      </c>
      <c r="AC45" s="766"/>
      <c r="AD45" s="766"/>
      <c r="AE45" s="4" t="str">
        <f t="shared" si="2"/>
        <v>適</v>
      </c>
    </row>
    <row r="46" spans="1:31" ht="19.5" customHeight="1" x14ac:dyDescent="0.15">
      <c r="A46" s="22"/>
      <c r="B46" s="773"/>
      <c r="C46" s="774"/>
      <c r="D46" s="76"/>
      <c r="E46" s="9"/>
      <c r="F46" s="763"/>
      <c r="G46" s="764"/>
      <c r="H46" s="758"/>
      <c r="I46" s="775">
        <f t="shared" si="0"/>
        <v>0</v>
      </c>
      <c r="J46" s="776"/>
      <c r="K46" s="777"/>
      <c r="L46" s="765"/>
      <c r="M46" s="765"/>
      <c r="N46" s="765"/>
      <c r="O46" s="765"/>
      <c r="P46" s="765"/>
      <c r="Q46" s="765"/>
      <c r="R46" s="765"/>
      <c r="S46" s="765"/>
      <c r="T46" s="765"/>
      <c r="U46" s="765"/>
      <c r="V46" s="765"/>
      <c r="W46" s="765"/>
      <c r="X46" s="765"/>
      <c r="Y46" s="765"/>
      <c r="Z46" s="765"/>
      <c r="AA46" s="765"/>
      <c r="AB46" s="766">
        <f>L46*1.65+N46*3.3+P46*1.65+R46*3.3+T46*1.98+V46*1.98+X46*1.98+Z46*1.98</f>
        <v>0</v>
      </c>
      <c r="AC46" s="766"/>
      <c r="AD46" s="766"/>
      <c r="AE46" s="4" t="str">
        <f t="shared" si="2"/>
        <v>適</v>
      </c>
    </row>
    <row r="47" spans="1:31" ht="19.5" customHeight="1" x14ac:dyDescent="0.15">
      <c r="A47" s="22"/>
      <c r="B47" s="773"/>
      <c r="C47" s="774"/>
      <c r="D47" s="76"/>
      <c r="E47" s="9"/>
      <c r="F47" s="763"/>
      <c r="G47" s="764"/>
      <c r="H47" s="758"/>
      <c r="I47" s="775">
        <f t="shared" si="0"/>
        <v>0</v>
      </c>
      <c r="J47" s="776"/>
      <c r="K47" s="777"/>
      <c r="L47" s="765"/>
      <c r="M47" s="765"/>
      <c r="N47" s="765"/>
      <c r="O47" s="765"/>
      <c r="P47" s="765"/>
      <c r="Q47" s="765"/>
      <c r="R47" s="765"/>
      <c r="S47" s="765"/>
      <c r="T47" s="765"/>
      <c r="U47" s="765"/>
      <c r="V47" s="765"/>
      <c r="W47" s="765"/>
      <c r="X47" s="765"/>
      <c r="Y47" s="765"/>
      <c r="Z47" s="765"/>
      <c r="AA47" s="765"/>
      <c r="AB47" s="766">
        <f t="shared" si="1"/>
        <v>0</v>
      </c>
      <c r="AC47" s="766"/>
      <c r="AD47" s="766"/>
      <c r="AE47" s="4" t="str">
        <f t="shared" si="2"/>
        <v>適</v>
      </c>
    </row>
    <row r="48" spans="1:31" ht="19.5" customHeight="1" x14ac:dyDescent="0.15">
      <c r="A48" s="22"/>
      <c r="B48" s="773"/>
      <c r="C48" s="774"/>
      <c r="D48" s="76"/>
      <c r="E48" s="9"/>
      <c r="F48" s="763"/>
      <c r="G48" s="764"/>
      <c r="H48" s="758"/>
      <c r="I48" s="775">
        <f t="shared" si="0"/>
        <v>0</v>
      </c>
      <c r="J48" s="776"/>
      <c r="K48" s="777"/>
      <c r="L48" s="765"/>
      <c r="M48" s="765"/>
      <c r="N48" s="765"/>
      <c r="O48" s="765"/>
      <c r="P48" s="765"/>
      <c r="Q48" s="765"/>
      <c r="R48" s="765"/>
      <c r="S48" s="765"/>
      <c r="T48" s="765"/>
      <c r="U48" s="765"/>
      <c r="V48" s="765"/>
      <c r="W48" s="765"/>
      <c r="X48" s="765"/>
      <c r="Y48" s="765"/>
      <c r="Z48" s="765"/>
      <c r="AA48" s="765"/>
      <c r="AB48" s="766">
        <f t="shared" si="1"/>
        <v>0</v>
      </c>
      <c r="AC48" s="766"/>
      <c r="AD48" s="766"/>
      <c r="AE48" s="4" t="str">
        <f t="shared" si="2"/>
        <v>適</v>
      </c>
    </row>
    <row r="49" spans="1:31" ht="19.5" customHeight="1" x14ac:dyDescent="0.15">
      <c r="A49" s="22"/>
      <c r="B49" s="773"/>
      <c r="C49" s="774"/>
      <c r="D49" s="76"/>
      <c r="E49" s="9"/>
      <c r="F49" s="763"/>
      <c r="G49" s="764"/>
      <c r="H49" s="758"/>
      <c r="I49" s="775">
        <f t="shared" si="0"/>
        <v>0</v>
      </c>
      <c r="J49" s="776"/>
      <c r="K49" s="777"/>
      <c r="L49" s="765"/>
      <c r="M49" s="765"/>
      <c r="N49" s="765"/>
      <c r="O49" s="765"/>
      <c r="P49" s="765"/>
      <c r="Q49" s="765"/>
      <c r="R49" s="765"/>
      <c r="S49" s="765"/>
      <c r="T49" s="765"/>
      <c r="U49" s="765"/>
      <c r="V49" s="765"/>
      <c r="W49" s="765"/>
      <c r="X49" s="765"/>
      <c r="Y49" s="765"/>
      <c r="Z49" s="765"/>
      <c r="AA49" s="765"/>
      <c r="AB49" s="766">
        <f t="shared" si="1"/>
        <v>0</v>
      </c>
      <c r="AC49" s="766"/>
      <c r="AD49" s="766"/>
      <c r="AE49" s="4" t="str">
        <f t="shared" si="2"/>
        <v>適</v>
      </c>
    </row>
    <row r="50" spans="1:31" ht="19.5" customHeight="1" x14ac:dyDescent="0.15">
      <c r="A50" s="22"/>
      <c r="B50" s="773"/>
      <c r="C50" s="774"/>
      <c r="D50" s="76"/>
      <c r="E50" s="9"/>
      <c r="F50" s="763"/>
      <c r="G50" s="764"/>
      <c r="H50" s="758"/>
      <c r="I50" s="775">
        <f t="shared" si="0"/>
        <v>0</v>
      </c>
      <c r="J50" s="776"/>
      <c r="K50" s="777"/>
      <c r="L50" s="765"/>
      <c r="M50" s="765"/>
      <c r="N50" s="765"/>
      <c r="O50" s="765"/>
      <c r="P50" s="765"/>
      <c r="Q50" s="765"/>
      <c r="R50" s="765"/>
      <c r="S50" s="765"/>
      <c r="T50" s="765"/>
      <c r="U50" s="765"/>
      <c r="V50" s="765"/>
      <c r="W50" s="765"/>
      <c r="X50" s="765"/>
      <c r="Y50" s="765"/>
      <c r="Z50" s="765"/>
      <c r="AA50" s="765"/>
      <c r="AB50" s="766">
        <f t="shared" si="1"/>
        <v>0</v>
      </c>
      <c r="AC50" s="766"/>
      <c r="AD50" s="766"/>
      <c r="AE50" s="4" t="str">
        <f t="shared" si="2"/>
        <v>適</v>
      </c>
    </row>
    <row r="51" spans="1:31" ht="19.5" customHeight="1" x14ac:dyDescent="0.15">
      <c r="A51" s="22"/>
      <c r="B51" s="773"/>
      <c r="C51" s="774"/>
      <c r="D51" s="76"/>
      <c r="E51" s="9"/>
      <c r="F51" s="763"/>
      <c r="G51" s="764"/>
      <c r="H51" s="758"/>
      <c r="I51" s="775">
        <f t="shared" si="0"/>
        <v>0</v>
      </c>
      <c r="J51" s="776"/>
      <c r="K51" s="777"/>
      <c r="L51" s="765"/>
      <c r="M51" s="765"/>
      <c r="N51" s="765"/>
      <c r="O51" s="765"/>
      <c r="P51" s="765"/>
      <c r="Q51" s="765"/>
      <c r="R51" s="765"/>
      <c r="S51" s="765"/>
      <c r="T51" s="765"/>
      <c r="U51" s="765"/>
      <c r="V51" s="765"/>
      <c r="W51" s="765"/>
      <c r="X51" s="765"/>
      <c r="Y51" s="765"/>
      <c r="Z51" s="765"/>
      <c r="AA51" s="765"/>
      <c r="AB51" s="766">
        <f t="shared" si="1"/>
        <v>0</v>
      </c>
      <c r="AC51" s="766"/>
      <c r="AD51" s="766"/>
      <c r="AE51" s="4" t="str">
        <f t="shared" si="2"/>
        <v>適</v>
      </c>
    </row>
    <row r="52" spans="1:31" ht="19.5" customHeight="1" x14ac:dyDescent="0.15">
      <c r="A52" s="22"/>
      <c r="B52" s="773"/>
      <c r="C52" s="774"/>
      <c r="D52" s="76"/>
      <c r="E52" s="9"/>
      <c r="F52" s="763"/>
      <c r="G52" s="764"/>
      <c r="H52" s="758"/>
      <c r="I52" s="775">
        <f t="shared" si="0"/>
        <v>0</v>
      </c>
      <c r="J52" s="776"/>
      <c r="K52" s="777"/>
      <c r="L52" s="765"/>
      <c r="M52" s="765"/>
      <c r="N52" s="765"/>
      <c r="O52" s="765"/>
      <c r="P52" s="765"/>
      <c r="Q52" s="765"/>
      <c r="R52" s="765"/>
      <c r="S52" s="765"/>
      <c r="T52" s="765"/>
      <c r="U52" s="765"/>
      <c r="V52" s="765"/>
      <c r="W52" s="765"/>
      <c r="X52" s="765"/>
      <c r="Y52" s="765"/>
      <c r="Z52" s="765"/>
      <c r="AA52" s="765"/>
      <c r="AB52" s="766">
        <f t="shared" si="1"/>
        <v>0</v>
      </c>
      <c r="AC52" s="766"/>
      <c r="AD52" s="766"/>
      <c r="AE52" s="4" t="str">
        <f t="shared" si="2"/>
        <v>適</v>
      </c>
    </row>
    <row r="53" spans="1:31" ht="19.5" customHeight="1" x14ac:dyDescent="0.15">
      <c r="A53" s="22"/>
      <c r="B53" s="318" t="s">
        <v>32</v>
      </c>
      <c r="C53" s="548"/>
      <c r="D53" s="319"/>
      <c r="E53" s="9"/>
      <c r="F53" s="767"/>
      <c r="G53" s="768"/>
      <c r="H53" s="769"/>
      <c r="I53" s="770"/>
      <c r="J53" s="771"/>
      <c r="K53" s="771"/>
      <c r="L53" s="771"/>
      <c r="M53" s="771"/>
      <c r="N53" s="771"/>
      <c r="O53" s="771"/>
      <c r="P53" s="771"/>
      <c r="Q53" s="771"/>
      <c r="R53" s="771"/>
      <c r="S53" s="771"/>
      <c r="T53" s="771"/>
      <c r="U53" s="771"/>
      <c r="V53" s="771"/>
      <c r="W53" s="771"/>
      <c r="X53" s="771"/>
      <c r="Y53" s="771"/>
      <c r="Z53" s="771"/>
      <c r="AA53" s="771"/>
      <c r="AB53" s="771"/>
      <c r="AC53" s="771"/>
      <c r="AD53" s="771"/>
      <c r="AE53" s="772"/>
    </row>
    <row r="54" spans="1:31" ht="19.5" customHeight="1" x14ac:dyDescent="0.15">
      <c r="A54" s="22"/>
      <c r="B54" s="129" t="s">
        <v>71</v>
      </c>
      <c r="C54" s="129"/>
      <c r="D54" s="129"/>
      <c r="E54" s="129"/>
      <c r="F54" s="766">
        <f>SUM(F40:H53)</f>
        <v>0</v>
      </c>
      <c r="G54" s="766"/>
      <c r="H54" s="766"/>
      <c r="I54" s="753"/>
      <c r="J54" s="753"/>
      <c r="K54" s="753"/>
      <c r="L54" s="129">
        <f>SUM(L40:M52)</f>
        <v>0</v>
      </c>
      <c r="M54" s="129"/>
      <c r="N54" s="129">
        <f>SUM(N40:O52)</f>
        <v>0</v>
      </c>
      <c r="O54" s="129"/>
      <c r="P54" s="129">
        <f>SUM(P40:Q52)</f>
        <v>0</v>
      </c>
      <c r="Q54" s="129"/>
      <c r="R54" s="129">
        <f>SUM(R40:S52)</f>
        <v>0</v>
      </c>
      <c r="S54" s="129"/>
      <c r="T54" s="129">
        <f>SUM(T40:U52)</f>
        <v>0</v>
      </c>
      <c r="U54" s="129"/>
      <c r="V54" s="129">
        <f>SUM(V40:W52)</f>
        <v>0</v>
      </c>
      <c r="W54" s="129"/>
      <c r="X54" s="129">
        <f>SUM(X40:Y52)</f>
        <v>0</v>
      </c>
      <c r="Y54" s="129"/>
      <c r="Z54" s="129">
        <f>SUM(Z40:AA52)</f>
        <v>0</v>
      </c>
      <c r="AA54" s="129"/>
      <c r="AB54" s="318"/>
      <c r="AC54" s="548"/>
      <c r="AD54" s="548"/>
      <c r="AE54" s="319"/>
    </row>
    <row r="55" spans="1:31" ht="24" customHeight="1" x14ac:dyDescent="0.15">
      <c r="B55" s="185" t="s">
        <v>88</v>
      </c>
      <c r="C55" s="528"/>
      <c r="D55" s="129" t="s">
        <v>40</v>
      </c>
      <c r="E55" s="129"/>
      <c r="F55" s="129"/>
      <c r="G55" s="129"/>
      <c r="H55" s="129"/>
      <c r="I55" s="763"/>
      <c r="J55" s="764"/>
      <c r="K55" s="764"/>
      <c r="L55" s="764"/>
      <c r="M55" s="764"/>
      <c r="N55" s="764"/>
      <c r="O55" s="758"/>
      <c r="P55" s="129" t="s">
        <v>43</v>
      </c>
      <c r="Q55" s="129"/>
      <c r="R55" s="129"/>
      <c r="S55" s="129"/>
      <c r="T55" s="129"/>
      <c r="U55" s="765"/>
      <c r="V55" s="765"/>
      <c r="W55" s="765"/>
      <c r="X55" s="765"/>
      <c r="Y55" s="765"/>
      <c r="Z55" s="765"/>
      <c r="AA55" s="765"/>
      <c r="AB55" s="765"/>
      <c r="AC55" s="765"/>
      <c r="AD55" s="765"/>
      <c r="AE55" s="765"/>
    </row>
    <row r="56" spans="1:31" ht="24" customHeight="1" x14ac:dyDescent="0.15">
      <c r="B56" s="761"/>
      <c r="C56" s="762"/>
      <c r="D56" s="129" t="s">
        <v>41</v>
      </c>
      <c r="E56" s="129"/>
      <c r="F56" s="129"/>
      <c r="G56" s="129"/>
      <c r="H56" s="129"/>
      <c r="I56" s="753" t="s">
        <v>44</v>
      </c>
      <c r="J56" s="753"/>
      <c r="K56" s="753"/>
      <c r="L56" s="753"/>
      <c r="M56" s="753"/>
      <c r="N56" s="753"/>
      <c r="O56" s="753"/>
      <c r="P56" s="129" t="s">
        <v>214</v>
      </c>
      <c r="Q56" s="129"/>
      <c r="R56" s="129"/>
      <c r="S56" s="129"/>
      <c r="T56" s="129"/>
      <c r="U56" s="129"/>
      <c r="V56" s="129"/>
      <c r="W56" s="129"/>
      <c r="X56" s="129"/>
      <c r="Y56" s="129"/>
      <c r="Z56" s="129"/>
      <c r="AA56" s="129"/>
      <c r="AB56" s="129"/>
      <c r="AC56" s="129"/>
      <c r="AD56" s="129"/>
      <c r="AE56" s="129"/>
    </row>
    <row r="57" spans="1:31" ht="24" customHeight="1" x14ac:dyDescent="0.15">
      <c r="B57" s="529"/>
      <c r="C57" s="531"/>
      <c r="D57" s="129"/>
      <c r="E57" s="129"/>
      <c r="F57" s="129"/>
      <c r="G57" s="129"/>
      <c r="H57" s="129"/>
      <c r="I57" s="753" t="s">
        <v>42</v>
      </c>
      <c r="J57" s="753"/>
      <c r="K57" s="753"/>
      <c r="L57" s="753"/>
      <c r="M57" s="753"/>
      <c r="N57" s="753"/>
      <c r="O57" s="753"/>
      <c r="P57" s="321" t="s">
        <v>215</v>
      </c>
      <c r="Q57" s="321"/>
      <c r="R57" s="321"/>
      <c r="S57" s="321"/>
      <c r="T57" s="321"/>
      <c r="U57" s="321"/>
      <c r="V57" s="321"/>
      <c r="W57" s="321"/>
      <c r="X57" s="321"/>
      <c r="Y57" s="321"/>
      <c r="Z57" s="321"/>
      <c r="AA57" s="321"/>
      <c r="AB57" s="321"/>
      <c r="AC57" s="321"/>
      <c r="AD57" s="321"/>
      <c r="AE57" s="321"/>
    </row>
    <row r="58" spans="1:31" ht="24" customHeight="1" x14ac:dyDescent="0.15">
      <c r="B58" s="524" t="s">
        <v>46</v>
      </c>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6"/>
    </row>
    <row r="59" spans="1:31" ht="24" customHeight="1" x14ac:dyDescent="0.15">
      <c r="B59" s="18"/>
      <c r="C59" s="128" t="s">
        <v>54</v>
      </c>
      <c r="D59" s="128"/>
      <c r="E59" s="128"/>
      <c r="F59" s="128"/>
      <c r="G59" s="128" t="s">
        <v>5</v>
      </c>
      <c r="H59" s="128"/>
      <c r="I59" s="128"/>
      <c r="J59" s="128" t="s">
        <v>55</v>
      </c>
      <c r="K59" s="128"/>
      <c r="L59" s="128"/>
      <c r="M59" s="128"/>
      <c r="N59" s="128"/>
      <c r="O59" s="128"/>
      <c r="P59" s="128" t="s">
        <v>54</v>
      </c>
      <c r="Q59" s="128"/>
      <c r="R59" s="128"/>
      <c r="S59" s="128"/>
      <c r="T59" s="128" t="s">
        <v>5</v>
      </c>
      <c r="U59" s="128"/>
      <c r="V59" s="128"/>
      <c r="W59" s="128" t="s">
        <v>55</v>
      </c>
      <c r="X59" s="128"/>
      <c r="Y59" s="128"/>
      <c r="Z59" s="128"/>
      <c r="AA59" s="128"/>
      <c r="AB59" s="128"/>
      <c r="AC59" s="128"/>
      <c r="AE59" s="22"/>
    </row>
    <row r="60" spans="1:31" ht="24" customHeight="1" x14ac:dyDescent="0.15">
      <c r="B60" s="19"/>
      <c r="C60" s="751" t="s">
        <v>48</v>
      </c>
      <c r="D60" s="751"/>
      <c r="E60" s="751"/>
      <c r="F60" s="751"/>
      <c r="G60" s="752"/>
      <c r="H60" s="752"/>
      <c r="I60" s="752"/>
      <c r="J60" s="759"/>
      <c r="K60" s="759"/>
      <c r="L60" s="759"/>
      <c r="M60" s="759"/>
      <c r="N60" s="759"/>
      <c r="O60" s="759"/>
      <c r="P60" s="754" t="s">
        <v>61</v>
      </c>
      <c r="Q60" s="754"/>
      <c r="R60" s="754"/>
      <c r="S60" s="754"/>
      <c r="T60" s="752"/>
      <c r="U60" s="752"/>
      <c r="V60" s="752"/>
      <c r="W60" s="321"/>
      <c r="X60" s="321"/>
      <c r="Y60" s="321"/>
      <c r="Z60" s="321"/>
      <c r="AA60" s="321"/>
      <c r="AB60" s="321"/>
      <c r="AC60" s="321"/>
      <c r="AE60" s="22"/>
    </row>
    <row r="61" spans="1:31" ht="24" customHeight="1" x14ac:dyDescent="0.15">
      <c r="B61" s="19"/>
      <c r="C61" s="751" t="s">
        <v>47</v>
      </c>
      <c r="D61" s="751"/>
      <c r="E61" s="751"/>
      <c r="F61" s="751"/>
      <c r="G61" s="752"/>
      <c r="H61" s="752"/>
      <c r="I61" s="752"/>
      <c r="J61" s="759"/>
      <c r="K61" s="759"/>
      <c r="L61" s="759"/>
      <c r="M61" s="759"/>
      <c r="N61" s="759"/>
      <c r="O61" s="759"/>
      <c r="P61" s="754" t="s">
        <v>62</v>
      </c>
      <c r="Q61" s="754"/>
      <c r="R61" s="754"/>
      <c r="S61" s="754"/>
      <c r="T61" s="752"/>
      <c r="U61" s="752"/>
      <c r="V61" s="752"/>
      <c r="W61" s="321"/>
      <c r="X61" s="321"/>
      <c r="Y61" s="321"/>
      <c r="Z61" s="321"/>
      <c r="AA61" s="321"/>
      <c r="AB61" s="321"/>
      <c r="AC61" s="321"/>
      <c r="AE61" s="22"/>
    </row>
    <row r="62" spans="1:31" ht="24" customHeight="1" x14ac:dyDescent="0.15">
      <c r="B62" s="19"/>
      <c r="C62" s="760" t="s">
        <v>45</v>
      </c>
      <c r="D62" s="751"/>
      <c r="E62" s="751"/>
      <c r="F62" s="751"/>
      <c r="G62" s="752"/>
      <c r="H62" s="752"/>
      <c r="I62" s="752"/>
      <c r="J62" s="753" t="s">
        <v>56</v>
      </c>
      <c r="K62" s="753"/>
      <c r="L62" s="753"/>
      <c r="M62" s="745"/>
      <c r="N62" s="758"/>
      <c r="O62" s="759"/>
      <c r="P62" s="754" t="s">
        <v>63</v>
      </c>
      <c r="Q62" s="754"/>
      <c r="R62" s="754"/>
      <c r="S62" s="754"/>
      <c r="T62" s="752"/>
      <c r="U62" s="752"/>
      <c r="V62" s="752"/>
      <c r="W62" s="321"/>
      <c r="X62" s="321"/>
      <c r="Y62" s="321"/>
      <c r="Z62" s="321"/>
      <c r="AA62" s="321"/>
      <c r="AB62" s="321"/>
      <c r="AC62" s="321"/>
      <c r="AE62" s="22"/>
    </row>
    <row r="63" spans="1:31" ht="24" customHeight="1" x14ac:dyDescent="0.15">
      <c r="B63" s="19"/>
      <c r="C63" s="17"/>
      <c r="D63" s="755" t="s">
        <v>52</v>
      </c>
      <c r="E63" s="755"/>
      <c r="F63" s="755"/>
      <c r="G63" s="752"/>
      <c r="H63" s="752"/>
      <c r="I63" s="752"/>
      <c r="J63" s="753" t="s">
        <v>57</v>
      </c>
      <c r="K63" s="753"/>
      <c r="L63" s="753"/>
      <c r="M63" s="745"/>
      <c r="N63" s="758"/>
      <c r="O63" s="759"/>
      <c r="P63" s="754" t="s">
        <v>64</v>
      </c>
      <c r="Q63" s="754"/>
      <c r="R63" s="754"/>
      <c r="S63" s="754"/>
      <c r="T63" s="752"/>
      <c r="U63" s="752"/>
      <c r="V63" s="752"/>
      <c r="W63" s="321"/>
      <c r="X63" s="321"/>
      <c r="Y63" s="321"/>
      <c r="Z63" s="321"/>
      <c r="AA63" s="321"/>
      <c r="AB63" s="321"/>
      <c r="AC63" s="321"/>
      <c r="AE63" s="22"/>
    </row>
    <row r="64" spans="1:31" ht="24" customHeight="1" x14ac:dyDescent="0.15">
      <c r="B64" s="19"/>
      <c r="C64" s="751" t="s">
        <v>49</v>
      </c>
      <c r="D64" s="751"/>
      <c r="E64" s="751"/>
      <c r="F64" s="751"/>
      <c r="G64" s="752"/>
      <c r="H64" s="752"/>
      <c r="I64" s="752"/>
      <c r="J64" s="14" t="s">
        <v>58</v>
      </c>
      <c r="K64" s="26"/>
      <c r="L64" s="15" t="s">
        <v>59</v>
      </c>
      <c r="M64" s="14" t="s">
        <v>60</v>
      </c>
      <c r="N64" s="26"/>
      <c r="O64" s="16" t="s">
        <v>59</v>
      </c>
      <c r="P64" s="754" t="s">
        <v>65</v>
      </c>
      <c r="Q64" s="754"/>
      <c r="R64" s="754"/>
      <c r="S64" s="754"/>
      <c r="T64" s="752"/>
      <c r="U64" s="752"/>
      <c r="V64" s="752"/>
      <c r="W64" s="321"/>
      <c r="X64" s="321"/>
      <c r="Y64" s="321"/>
      <c r="Z64" s="321"/>
      <c r="AA64" s="321"/>
      <c r="AB64" s="321"/>
      <c r="AC64" s="321"/>
      <c r="AE64" s="22"/>
    </row>
    <row r="65" spans="1:31" ht="24" customHeight="1" x14ac:dyDescent="0.15">
      <c r="B65" s="19"/>
      <c r="C65" s="751" t="s">
        <v>50</v>
      </c>
      <c r="D65" s="751"/>
      <c r="E65" s="751"/>
      <c r="F65" s="751"/>
      <c r="G65" s="752"/>
      <c r="H65" s="752"/>
      <c r="I65" s="752"/>
      <c r="J65" s="753"/>
      <c r="K65" s="753"/>
      <c r="L65" s="753"/>
      <c r="M65" s="753"/>
      <c r="N65" s="753"/>
      <c r="O65" s="753"/>
      <c r="P65" s="754" t="s">
        <v>66</v>
      </c>
      <c r="Q65" s="754"/>
      <c r="R65" s="754"/>
      <c r="S65" s="754"/>
      <c r="T65" s="752"/>
      <c r="U65" s="752"/>
      <c r="V65" s="752"/>
      <c r="W65" s="321"/>
      <c r="X65" s="321"/>
      <c r="Y65" s="321"/>
      <c r="Z65" s="321"/>
      <c r="AA65" s="321"/>
      <c r="AB65" s="321"/>
      <c r="AC65" s="321"/>
      <c r="AE65" s="22"/>
    </row>
    <row r="66" spans="1:31" ht="24" customHeight="1" x14ac:dyDescent="0.15">
      <c r="B66" s="19"/>
      <c r="C66" s="755" t="s">
        <v>51</v>
      </c>
      <c r="D66" s="755"/>
      <c r="E66" s="755"/>
      <c r="F66" s="755"/>
      <c r="G66" s="752"/>
      <c r="H66" s="752"/>
      <c r="I66" s="752"/>
      <c r="J66" s="753"/>
      <c r="K66" s="753"/>
      <c r="L66" s="753"/>
      <c r="M66" s="753"/>
      <c r="N66" s="753"/>
      <c r="O66" s="753"/>
      <c r="P66" s="755" t="s">
        <v>67</v>
      </c>
      <c r="Q66" s="756"/>
      <c r="R66" s="756"/>
      <c r="S66" s="756"/>
      <c r="T66" s="752"/>
      <c r="U66" s="752"/>
      <c r="V66" s="752"/>
      <c r="W66" s="321"/>
      <c r="X66" s="321"/>
      <c r="Y66" s="321"/>
      <c r="Z66" s="321"/>
      <c r="AA66" s="321"/>
      <c r="AB66" s="321"/>
      <c r="AC66" s="321"/>
      <c r="AE66" s="22"/>
    </row>
    <row r="67" spans="1:31" ht="24" customHeight="1" x14ac:dyDescent="0.15">
      <c r="B67" s="19"/>
      <c r="C67" s="751" t="s">
        <v>53</v>
      </c>
      <c r="D67" s="751"/>
      <c r="E67" s="751"/>
      <c r="F67" s="751"/>
      <c r="G67" s="752"/>
      <c r="H67" s="752"/>
      <c r="I67" s="752"/>
      <c r="J67" s="753"/>
      <c r="K67" s="753"/>
      <c r="L67" s="753"/>
      <c r="M67" s="753"/>
      <c r="N67" s="753"/>
      <c r="O67" s="753"/>
      <c r="P67" s="757" t="s">
        <v>68</v>
      </c>
      <c r="Q67" s="757"/>
      <c r="R67" s="757"/>
      <c r="S67" s="757"/>
      <c r="T67" s="752"/>
      <c r="U67" s="752"/>
      <c r="V67" s="752"/>
      <c r="W67" s="321"/>
      <c r="X67" s="321"/>
      <c r="Y67" s="321"/>
      <c r="Z67" s="321"/>
      <c r="AA67" s="321"/>
      <c r="AB67" s="321"/>
      <c r="AC67" s="321"/>
      <c r="AE67" s="22"/>
    </row>
    <row r="68" spans="1:31" ht="24" customHeight="1" x14ac:dyDescent="0.15">
      <c r="B68" s="2"/>
      <c r="C68" s="751" t="s">
        <v>69</v>
      </c>
      <c r="D68" s="751"/>
      <c r="E68" s="751"/>
      <c r="F68" s="751"/>
      <c r="G68" s="752"/>
      <c r="H68" s="752"/>
      <c r="I68" s="752"/>
      <c r="J68" s="753"/>
      <c r="K68" s="753"/>
      <c r="L68" s="753"/>
      <c r="M68" s="753"/>
      <c r="N68" s="753"/>
      <c r="O68" s="753"/>
      <c r="P68" s="754" t="s">
        <v>25</v>
      </c>
      <c r="Q68" s="754"/>
      <c r="R68" s="754"/>
      <c r="S68" s="754"/>
      <c r="T68" s="752"/>
      <c r="U68" s="752"/>
      <c r="V68" s="752"/>
      <c r="W68" s="321"/>
      <c r="X68" s="321"/>
      <c r="Y68" s="321"/>
      <c r="Z68" s="321"/>
      <c r="AA68" s="321"/>
      <c r="AB68" s="321"/>
      <c r="AC68" s="321"/>
      <c r="AE68" s="22"/>
    </row>
    <row r="69" spans="1:31" ht="24" customHeight="1" x14ac:dyDescent="0.15">
      <c r="B69" s="3"/>
      <c r="C69" s="742" t="s">
        <v>70</v>
      </c>
      <c r="D69" s="743"/>
      <c r="E69" s="743"/>
      <c r="F69" s="743"/>
      <c r="G69" s="743"/>
      <c r="H69" s="743"/>
      <c r="I69" s="743"/>
      <c r="J69" s="743"/>
      <c r="K69" s="743"/>
      <c r="L69" s="743"/>
      <c r="M69" s="743"/>
      <c r="N69" s="743"/>
      <c r="O69" s="743"/>
      <c r="P69" s="743"/>
      <c r="Q69" s="743"/>
      <c r="R69" s="743"/>
      <c r="S69" s="744"/>
      <c r="T69" s="745">
        <f>SUM(G60:I62,G64:I68,T60:V68)</f>
        <v>0</v>
      </c>
      <c r="U69" s="746"/>
      <c r="V69" s="747"/>
      <c r="W69" s="745"/>
      <c r="X69" s="746"/>
      <c r="Y69" s="746"/>
      <c r="Z69" s="746"/>
      <c r="AA69" s="746"/>
      <c r="AB69" s="746"/>
      <c r="AC69" s="746"/>
      <c r="AD69" s="27"/>
      <c r="AE69" s="67"/>
    </row>
    <row r="70" spans="1:31" ht="18.75" customHeight="1" x14ac:dyDescent="0.15">
      <c r="B70" s="742" t="s">
        <v>72</v>
      </c>
      <c r="C70" s="743"/>
      <c r="D70" s="743"/>
      <c r="E70" s="743"/>
      <c r="F70" s="743"/>
      <c r="G70" s="743"/>
      <c r="H70" s="743"/>
      <c r="I70" s="743"/>
      <c r="J70" s="743"/>
      <c r="K70" s="743"/>
      <c r="L70" s="743"/>
      <c r="M70" s="743"/>
      <c r="N70" s="743"/>
      <c r="O70" s="743"/>
      <c r="P70" s="743"/>
      <c r="Q70" s="743"/>
      <c r="R70" s="743"/>
      <c r="S70" s="744"/>
      <c r="T70" s="745">
        <f>F54+T69</f>
        <v>0</v>
      </c>
      <c r="U70" s="746"/>
      <c r="V70" s="747"/>
      <c r="W70" s="748" t="s">
        <v>89</v>
      </c>
      <c r="X70" s="749"/>
      <c r="Y70" s="749"/>
      <c r="Z70" s="749"/>
      <c r="AA70" s="749"/>
      <c r="AB70" s="749"/>
      <c r="AC70" s="750"/>
      <c r="AD70" s="58"/>
      <c r="AE70" s="59"/>
    </row>
    <row r="71" spans="1:31" ht="6.75" customHeight="1" x14ac:dyDescent="0.15">
      <c r="B71" s="12"/>
      <c r="C71" s="12"/>
      <c r="D71" s="10"/>
      <c r="E71" s="10"/>
      <c r="F71" s="10"/>
      <c r="G71" s="10"/>
      <c r="H71" s="10"/>
      <c r="I71" s="11"/>
      <c r="J71" s="11"/>
      <c r="K71" s="11"/>
      <c r="L71" s="11"/>
      <c r="M71" s="11"/>
      <c r="N71" s="11"/>
      <c r="O71" s="11"/>
      <c r="P71" s="13"/>
      <c r="Q71" s="13"/>
      <c r="R71" s="13"/>
      <c r="S71" s="13"/>
      <c r="T71" s="13"/>
      <c r="U71" s="13"/>
      <c r="V71" s="13"/>
      <c r="W71" s="13"/>
      <c r="X71" s="13"/>
      <c r="Y71" s="13"/>
      <c r="Z71" s="13"/>
      <c r="AA71" s="13"/>
      <c r="AB71" s="13"/>
      <c r="AC71" s="13"/>
      <c r="AD71" s="13"/>
      <c r="AE71" s="13"/>
    </row>
    <row r="72" spans="1:31" s="77" customFormat="1" ht="18.75" customHeight="1" x14ac:dyDescent="0.15">
      <c r="B72" s="78" t="s">
        <v>259</v>
      </c>
      <c r="C72" s="79"/>
      <c r="D72" s="80"/>
      <c r="E72" s="80"/>
      <c r="F72" s="80"/>
      <c r="G72" s="80"/>
      <c r="H72" s="80"/>
      <c r="I72" s="81"/>
      <c r="J72" s="81"/>
      <c r="K72" s="81"/>
      <c r="L72" s="81"/>
      <c r="M72" s="81"/>
      <c r="N72" s="81"/>
      <c r="O72" s="81"/>
      <c r="P72" s="82"/>
      <c r="Q72" s="82"/>
      <c r="R72" s="82"/>
      <c r="S72" s="82"/>
      <c r="T72" s="82"/>
      <c r="U72" s="82"/>
      <c r="V72" s="82"/>
      <c r="W72" s="82"/>
      <c r="X72" s="82"/>
      <c r="Y72" s="82"/>
      <c r="Z72" s="82"/>
      <c r="AA72" s="82"/>
      <c r="AB72" s="82"/>
      <c r="AC72" s="82"/>
      <c r="AD72" s="82"/>
      <c r="AE72" s="82"/>
    </row>
    <row r="73" spans="1:31" s="77" customFormat="1" ht="18.75" customHeight="1" x14ac:dyDescent="0.15">
      <c r="B73" s="78" t="s">
        <v>260</v>
      </c>
      <c r="C73" s="79"/>
      <c r="D73" s="80"/>
      <c r="E73" s="80"/>
      <c r="F73" s="80"/>
      <c r="G73" s="80"/>
      <c r="H73" s="80"/>
      <c r="I73" s="81"/>
      <c r="J73" s="81"/>
      <c r="K73" s="81"/>
      <c r="L73" s="81"/>
      <c r="M73" s="81"/>
      <c r="N73" s="81"/>
      <c r="O73" s="81"/>
      <c r="P73" s="82"/>
      <c r="Q73" s="82"/>
      <c r="R73" s="82"/>
      <c r="S73" s="82"/>
      <c r="T73" s="82"/>
      <c r="U73" s="82"/>
      <c r="V73" s="82"/>
      <c r="W73" s="82"/>
      <c r="X73" s="82"/>
      <c r="Y73" s="82"/>
      <c r="Z73" s="82"/>
      <c r="AA73" s="82"/>
      <c r="AB73" s="82"/>
      <c r="AC73" s="82"/>
      <c r="AD73" s="82"/>
      <c r="AE73" s="82"/>
    </row>
    <row r="74" spans="1:31" s="77" customFormat="1" ht="22.5" customHeight="1" x14ac:dyDescent="0.15">
      <c r="B74" s="740" t="s">
        <v>261</v>
      </c>
      <c r="C74" s="717"/>
      <c r="D74" s="717"/>
      <c r="E74" s="717"/>
      <c r="F74" s="741" t="s">
        <v>262</v>
      </c>
      <c r="G74" s="741"/>
      <c r="H74" s="741"/>
      <c r="I74" s="741"/>
      <c r="J74" s="741" t="s">
        <v>263</v>
      </c>
      <c r="K74" s="741"/>
      <c r="L74" s="741"/>
      <c r="M74" s="741"/>
      <c r="N74" s="726" t="s">
        <v>264</v>
      </c>
      <c r="O74" s="726"/>
      <c r="Q74" s="77" t="s">
        <v>265</v>
      </c>
    </row>
    <row r="75" spans="1:31" s="77" customFormat="1" ht="22.5" customHeight="1" x14ac:dyDescent="0.15">
      <c r="B75" s="740"/>
      <c r="C75" s="717"/>
      <c r="D75" s="717"/>
      <c r="E75" s="717"/>
      <c r="F75" s="741"/>
      <c r="G75" s="741"/>
      <c r="H75" s="741"/>
      <c r="I75" s="741"/>
      <c r="J75" s="741"/>
      <c r="K75" s="741"/>
      <c r="L75" s="741"/>
      <c r="M75" s="741"/>
      <c r="N75" s="726"/>
      <c r="O75" s="726"/>
      <c r="Q75" s="740" t="s">
        <v>266</v>
      </c>
      <c r="R75" s="717"/>
      <c r="S75" s="717"/>
      <c r="T75" s="717" t="s">
        <v>267</v>
      </c>
      <c r="U75" s="717"/>
      <c r="V75" s="717"/>
      <c r="W75" s="717"/>
      <c r="X75" s="717"/>
      <c r="Y75" s="717"/>
      <c r="Z75" s="717"/>
      <c r="AA75" s="717"/>
      <c r="AB75" s="717"/>
      <c r="AC75" s="717"/>
      <c r="AD75" s="717"/>
      <c r="AE75" s="717"/>
    </row>
    <row r="76" spans="1:31" s="77" customFormat="1" ht="36" customHeight="1" x14ac:dyDescent="0.15">
      <c r="B76" s="717"/>
      <c r="C76" s="717"/>
      <c r="D76" s="717"/>
      <c r="E76" s="717"/>
      <c r="F76" s="741"/>
      <c r="G76" s="741"/>
      <c r="H76" s="741"/>
      <c r="I76" s="741"/>
      <c r="J76" s="741"/>
      <c r="K76" s="741"/>
      <c r="L76" s="741"/>
      <c r="M76" s="741"/>
      <c r="N76" s="726"/>
      <c r="O76" s="726"/>
      <c r="Q76" s="717"/>
      <c r="R76" s="717"/>
      <c r="S76" s="717"/>
      <c r="T76" s="741" t="s">
        <v>268</v>
      </c>
      <c r="U76" s="726"/>
      <c r="V76" s="726"/>
      <c r="W76" s="717" t="s">
        <v>269</v>
      </c>
      <c r="X76" s="717"/>
      <c r="Y76" s="717"/>
      <c r="Z76" s="717" t="s">
        <v>270</v>
      </c>
      <c r="AA76" s="717"/>
      <c r="AB76" s="717"/>
      <c r="AC76" s="740" t="s">
        <v>271</v>
      </c>
      <c r="AD76" s="717"/>
      <c r="AE76" s="717"/>
    </row>
    <row r="77" spans="1:31" s="77" customFormat="1" ht="18.75" customHeight="1" x14ac:dyDescent="0.15">
      <c r="B77" s="727" t="str">
        <f>IF(Q77="","",Q77-T77-W77-Z77-AC77)</f>
        <v/>
      </c>
      <c r="C77" s="728"/>
      <c r="D77" s="728"/>
      <c r="E77" s="729"/>
      <c r="F77" s="733"/>
      <c r="G77" s="734"/>
      <c r="H77" s="734"/>
      <c r="I77" s="735"/>
      <c r="J77" s="727" t="str">
        <f>IF(F77="","",IF(F77=1,180,320+100*(F77-2)))</f>
        <v/>
      </c>
      <c r="K77" s="728"/>
      <c r="L77" s="728"/>
      <c r="M77" s="729"/>
      <c r="N77" s="717" t="str">
        <f>IF(B77="","",IF(B77&gt;=J77,"適","否"))</f>
        <v/>
      </c>
      <c r="O77" s="717"/>
      <c r="Q77" s="716" t="str">
        <f>IF(T70=0,"",T70)</f>
        <v/>
      </c>
      <c r="R77" s="716"/>
      <c r="S77" s="716"/>
      <c r="T77" s="739">
        <v>0</v>
      </c>
      <c r="U77" s="715"/>
      <c r="V77" s="715"/>
      <c r="W77" s="715">
        <v>0</v>
      </c>
      <c r="X77" s="715"/>
      <c r="Y77" s="715"/>
      <c r="Z77" s="715">
        <v>0</v>
      </c>
      <c r="AA77" s="715"/>
      <c r="AB77" s="715"/>
      <c r="AC77" s="715">
        <v>0</v>
      </c>
      <c r="AD77" s="715"/>
      <c r="AE77" s="715"/>
    </row>
    <row r="78" spans="1:31" s="77" customFormat="1" ht="18.75" customHeight="1" x14ac:dyDescent="0.15">
      <c r="B78" s="730"/>
      <c r="C78" s="731"/>
      <c r="D78" s="731"/>
      <c r="E78" s="732"/>
      <c r="F78" s="736"/>
      <c r="G78" s="737"/>
      <c r="H78" s="737"/>
      <c r="I78" s="738"/>
      <c r="J78" s="730"/>
      <c r="K78" s="731"/>
      <c r="L78" s="731"/>
      <c r="M78" s="732"/>
      <c r="N78" s="717"/>
      <c r="O78" s="717"/>
      <c r="Q78" s="716"/>
      <c r="R78" s="716"/>
      <c r="S78" s="716"/>
      <c r="T78" s="715"/>
      <c r="U78" s="715"/>
      <c r="V78" s="715"/>
      <c r="W78" s="715"/>
      <c r="X78" s="715"/>
      <c r="Y78" s="715"/>
      <c r="Z78" s="715"/>
      <c r="AA78" s="715"/>
      <c r="AB78" s="715"/>
      <c r="AC78" s="715"/>
      <c r="AD78" s="715"/>
      <c r="AE78" s="715"/>
    </row>
    <row r="79" spans="1:31" s="77" customFormat="1" ht="18.75" customHeight="1" x14ac:dyDescent="0.15">
      <c r="B79" s="79"/>
      <c r="C79" s="79"/>
      <c r="D79" s="80"/>
      <c r="E79" s="80"/>
      <c r="F79" s="80"/>
      <c r="G79" s="80"/>
      <c r="H79" s="80"/>
      <c r="I79" s="81"/>
      <c r="J79" s="81"/>
      <c r="K79" s="81"/>
      <c r="L79" s="81"/>
      <c r="M79" s="81"/>
      <c r="N79" s="81"/>
      <c r="O79" s="81"/>
      <c r="P79" s="82"/>
      <c r="Q79" s="83"/>
      <c r="R79" s="82"/>
      <c r="S79" s="82"/>
      <c r="T79" s="82"/>
      <c r="U79" s="82"/>
      <c r="V79" s="82"/>
      <c r="W79" s="82"/>
      <c r="X79" s="82"/>
      <c r="Y79" s="82"/>
      <c r="Z79" s="82"/>
      <c r="AA79" s="82"/>
      <c r="AB79" s="82"/>
      <c r="AC79" s="82"/>
      <c r="AD79" s="82"/>
      <c r="AE79" s="82"/>
    </row>
    <row r="80" spans="1:31" s="77" customFormat="1" ht="18.75" customHeight="1" x14ac:dyDescent="0.15">
      <c r="A80" s="84" t="s">
        <v>272</v>
      </c>
    </row>
    <row r="81" spans="1:31" s="77" customFormat="1" ht="18.75" customHeight="1" x14ac:dyDescent="0.15">
      <c r="B81" s="85" t="s">
        <v>273</v>
      </c>
    </row>
    <row r="82" spans="1:31" s="77" customFormat="1" ht="18.75" customHeight="1" x14ac:dyDescent="0.15">
      <c r="B82" s="85"/>
    </row>
    <row r="83" spans="1:31" s="77" customFormat="1" ht="22.5" customHeight="1" x14ac:dyDescent="0.15">
      <c r="B83" s="740" t="s">
        <v>261</v>
      </c>
      <c r="C83" s="717"/>
      <c r="D83" s="717"/>
      <c r="E83" s="717"/>
      <c r="F83" s="741" t="s">
        <v>262</v>
      </c>
      <c r="G83" s="741"/>
      <c r="H83" s="741"/>
      <c r="I83" s="741"/>
      <c r="J83" s="741" t="s">
        <v>263</v>
      </c>
      <c r="K83" s="741"/>
      <c r="L83" s="741"/>
      <c r="M83" s="741"/>
      <c r="N83" s="726" t="s">
        <v>264</v>
      </c>
      <c r="O83" s="726"/>
      <c r="Q83" s="77" t="s">
        <v>265</v>
      </c>
    </row>
    <row r="84" spans="1:31" s="77" customFormat="1" ht="22.5" customHeight="1" x14ac:dyDescent="0.15">
      <c r="B84" s="740"/>
      <c r="C84" s="717"/>
      <c r="D84" s="717"/>
      <c r="E84" s="717"/>
      <c r="F84" s="741"/>
      <c r="G84" s="741"/>
      <c r="H84" s="741"/>
      <c r="I84" s="741"/>
      <c r="J84" s="741"/>
      <c r="K84" s="741"/>
      <c r="L84" s="741"/>
      <c r="M84" s="741"/>
      <c r="N84" s="726"/>
      <c r="O84" s="726"/>
      <c r="Q84" s="740" t="s">
        <v>266</v>
      </c>
      <c r="R84" s="717"/>
      <c r="S84" s="717"/>
      <c r="T84" s="717" t="s">
        <v>267</v>
      </c>
      <c r="U84" s="717"/>
      <c r="V84" s="717"/>
      <c r="W84" s="717"/>
      <c r="X84" s="717"/>
      <c r="Y84" s="717"/>
      <c r="Z84" s="717"/>
      <c r="AA84" s="717"/>
      <c r="AB84" s="717"/>
      <c r="AC84" s="717"/>
      <c r="AD84" s="717"/>
      <c r="AE84" s="717"/>
    </row>
    <row r="85" spans="1:31" s="77" customFormat="1" ht="36" customHeight="1" x14ac:dyDescent="0.15">
      <c r="B85" s="717"/>
      <c r="C85" s="717"/>
      <c r="D85" s="717"/>
      <c r="E85" s="717"/>
      <c r="F85" s="741"/>
      <c r="G85" s="741"/>
      <c r="H85" s="741"/>
      <c r="I85" s="741"/>
      <c r="J85" s="741"/>
      <c r="K85" s="741"/>
      <c r="L85" s="741"/>
      <c r="M85" s="741"/>
      <c r="N85" s="726"/>
      <c r="O85" s="726"/>
      <c r="Q85" s="717"/>
      <c r="R85" s="717"/>
      <c r="S85" s="717"/>
      <c r="T85" s="741" t="s">
        <v>268</v>
      </c>
      <c r="U85" s="726"/>
      <c r="V85" s="726"/>
      <c r="W85" s="717" t="s">
        <v>269</v>
      </c>
      <c r="X85" s="717"/>
      <c r="Y85" s="717"/>
      <c r="Z85" s="717" t="s">
        <v>270</v>
      </c>
      <c r="AA85" s="717"/>
      <c r="AB85" s="717"/>
      <c r="AC85" s="740" t="s">
        <v>271</v>
      </c>
      <c r="AD85" s="717"/>
      <c r="AE85" s="717"/>
    </row>
    <row r="86" spans="1:31" s="77" customFormat="1" ht="18.75" customHeight="1" x14ac:dyDescent="0.15">
      <c r="B86" s="727" t="str">
        <f>IF(Q86="","",Q86-T86-W86-Z86-AC86)</f>
        <v/>
      </c>
      <c r="C86" s="728"/>
      <c r="D86" s="728"/>
      <c r="E86" s="729"/>
      <c r="F86" s="733"/>
      <c r="G86" s="734"/>
      <c r="H86" s="734"/>
      <c r="I86" s="735"/>
      <c r="J86" s="727" t="str">
        <f>IF(F86="","",IF(F86=1,180,320+100*(F86-2)))</f>
        <v/>
      </c>
      <c r="K86" s="728"/>
      <c r="L86" s="728"/>
      <c r="M86" s="729"/>
      <c r="N86" s="717" t="str">
        <f>IF(B86="","",IF(B86&gt;=J86,"適","否"))</f>
        <v/>
      </c>
      <c r="O86" s="717"/>
      <c r="Q86" s="716" t="str">
        <f>IF(T70=0,"",T70)</f>
        <v/>
      </c>
      <c r="R86" s="716"/>
      <c r="S86" s="716"/>
      <c r="T86" s="739">
        <v>0</v>
      </c>
      <c r="U86" s="715"/>
      <c r="V86" s="715"/>
      <c r="W86" s="715">
        <v>0</v>
      </c>
      <c r="X86" s="715"/>
      <c r="Y86" s="715"/>
      <c r="Z86" s="715">
        <v>0</v>
      </c>
      <c r="AA86" s="715"/>
      <c r="AB86" s="715"/>
      <c r="AC86" s="715">
        <v>0</v>
      </c>
      <c r="AD86" s="715"/>
      <c r="AE86" s="715"/>
    </row>
    <row r="87" spans="1:31" s="77" customFormat="1" ht="18.75" customHeight="1" x14ac:dyDescent="0.15">
      <c r="B87" s="730"/>
      <c r="C87" s="731"/>
      <c r="D87" s="731"/>
      <c r="E87" s="732"/>
      <c r="F87" s="736"/>
      <c r="G87" s="737"/>
      <c r="H87" s="737"/>
      <c r="I87" s="738"/>
      <c r="J87" s="730"/>
      <c r="K87" s="731"/>
      <c r="L87" s="731"/>
      <c r="M87" s="732"/>
      <c r="N87" s="717"/>
      <c r="O87" s="717"/>
      <c r="Q87" s="716"/>
      <c r="R87" s="716"/>
      <c r="S87" s="716"/>
      <c r="T87" s="715"/>
      <c r="U87" s="715"/>
      <c r="V87" s="715"/>
      <c r="W87" s="715"/>
      <c r="X87" s="715"/>
      <c r="Y87" s="715"/>
      <c r="Z87" s="715"/>
      <c r="AA87" s="715"/>
      <c r="AB87" s="715"/>
      <c r="AC87" s="715"/>
      <c r="AD87" s="715"/>
      <c r="AE87" s="715"/>
    </row>
    <row r="88" spans="1:31" s="77" customFormat="1" ht="18.75" customHeight="1" x14ac:dyDescent="0.15"/>
    <row r="89" spans="1:31" s="77" customFormat="1" ht="18.75" customHeight="1" x14ac:dyDescent="0.15">
      <c r="B89" s="77" t="s">
        <v>274</v>
      </c>
    </row>
    <row r="90" spans="1:31" s="77" customFormat="1" ht="18.75" customHeight="1" x14ac:dyDescent="0.15">
      <c r="C90" s="718" t="s">
        <v>275</v>
      </c>
      <c r="D90" s="719"/>
      <c r="E90" s="719"/>
      <c r="F90" s="719"/>
      <c r="G90" s="719"/>
      <c r="H90" s="719"/>
      <c r="I90" s="719"/>
      <c r="J90" s="719"/>
      <c r="K90" s="719"/>
      <c r="L90" s="719"/>
      <c r="M90" s="719"/>
      <c r="N90" s="719"/>
      <c r="O90" s="719"/>
      <c r="P90" s="719"/>
      <c r="Q90" s="719"/>
      <c r="R90" s="719"/>
      <c r="S90" s="719"/>
      <c r="T90" s="719"/>
      <c r="U90" s="719"/>
      <c r="V90" s="719"/>
      <c r="W90" s="720"/>
      <c r="X90" s="717" t="s">
        <v>264</v>
      </c>
      <c r="Y90" s="717"/>
      <c r="Z90" s="717"/>
    </row>
    <row r="91" spans="1:31" s="77" customFormat="1" ht="24.75" customHeight="1" x14ac:dyDescent="0.15">
      <c r="C91" s="721" t="s">
        <v>276</v>
      </c>
      <c r="D91" s="722"/>
      <c r="E91" s="722"/>
      <c r="F91" s="722"/>
      <c r="G91" s="722"/>
      <c r="H91" s="722"/>
      <c r="I91" s="722"/>
      <c r="J91" s="722"/>
      <c r="K91" s="722"/>
      <c r="L91" s="722"/>
      <c r="M91" s="722"/>
      <c r="N91" s="722"/>
      <c r="O91" s="722"/>
      <c r="P91" s="722"/>
      <c r="Q91" s="722"/>
      <c r="R91" s="722"/>
      <c r="S91" s="722"/>
      <c r="T91" s="722"/>
      <c r="U91" s="722"/>
      <c r="V91" s="722"/>
      <c r="W91" s="723"/>
      <c r="X91" s="714"/>
      <c r="Y91" s="714"/>
      <c r="Z91" s="714"/>
    </row>
    <row r="92" spans="1:31" s="77" customFormat="1" ht="24.75" customHeight="1" x14ac:dyDescent="0.15">
      <c r="C92" s="721" t="s">
        <v>277</v>
      </c>
      <c r="D92" s="722"/>
      <c r="E92" s="722"/>
      <c r="F92" s="722"/>
      <c r="G92" s="722"/>
      <c r="H92" s="722"/>
      <c r="I92" s="722"/>
      <c r="J92" s="722"/>
      <c r="K92" s="722"/>
      <c r="L92" s="722"/>
      <c r="M92" s="722"/>
      <c r="N92" s="722"/>
      <c r="O92" s="722"/>
      <c r="P92" s="722"/>
      <c r="Q92" s="722"/>
      <c r="R92" s="722"/>
      <c r="S92" s="722"/>
      <c r="T92" s="722"/>
      <c r="U92" s="722"/>
      <c r="V92" s="722"/>
      <c r="W92" s="723"/>
      <c r="X92" s="714"/>
      <c r="Y92" s="714"/>
      <c r="Z92" s="714"/>
    </row>
    <row r="93" spans="1:31" s="77" customFormat="1" ht="24.75" customHeight="1" x14ac:dyDescent="0.15">
      <c r="C93" s="721" t="s">
        <v>278</v>
      </c>
      <c r="D93" s="722"/>
      <c r="E93" s="722"/>
      <c r="F93" s="722"/>
      <c r="G93" s="722"/>
      <c r="H93" s="722"/>
      <c r="I93" s="722"/>
      <c r="J93" s="722"/>
      <c r="K93" s="722"/>
      <c r="L93" s="722"/>
      <c r="M93" s="722"/>
      <c r="N93" s="722"/>
      <c r="O93" s="722"/>
      <c r="P93" s="722"/>
      <c r="Q93" s="722"/>
      <c r="R93" s="722"/>
      <c r="S93" s="722"/>
      <c r="T93" s="722"/>
      <c r="U93" s="722"/>
      <c r="V93" s="722"/>
      <c r="W93" s="723"/>
      <c r="X93" s="714"/>
      <c r="Y93" s="714"/>
      <c r="Z93" s="714"/>
    </row>
    <row r="94" spans="1:31" s="77" customFormat="1" ht="18.75" customHeight="1" x14ac:dyDescent="0.15"/>
    <row r="95" spans="1:31" s="77" customFormat="1" ht="18.75" customHeight="1" x14ac:dyDescent="0.15">
      <c r="A95" s="77" t="s">
        <v>279</v>
      </c>
    </row>
    <row r="96" spans="1:31" s="77" customFormat="1" ht="22.5" customHeight="1" x14ac:dyDescent="0.15">
      <c r="B96" s="717" t="s">
        <v>5</v>
      </c>
      <c r="C96" s="717"/>
      <c r="D96" s="717"/>
      <c r="E96" s="717"/>
      <c r="F96" s="717" t="s">
        <v>280</v>
      </c>
      <c r="G96" s="717"/>
      <c r="H96" s="717"/>
      <c r="I96" s="717"/>
      <c r="J96" s="717" t="s">
        <v>281</v>
      </c>
      <c r="K96" s="717"/>
      <c r="L96" s="717"/>
      <c r="M96" s="717"/>
      <c r="N96" s="717"/>
      <c r="O96" s="717"/>
      <c r="P96" s="717"/>
      <c r="Q96" s="717"/>
      <c r="R96" s="717" t="s">
        <v>264</v>
      </c>
      <c r="S96" s="717"/>
      <c r="T96" s="717"/>
      <c r="U96" s="717"/>
    </row>
    <row r="97" spans="2:26" s="77" customFormat="1" ht="31.5" customHeight="1" x14ac:dyDescent="0.15">
      <c r="B97" s="717"/>
      <c r="C97" s="717"/>
      <c r="D97" s="717"/>
      <c r="E97" s="717"/>
      <c r="F97" s="724" t="s">
        <v>282</v>
      </c>
      <c r="G97" s="725"/>
      <c r="H97" s="725"/>
      <c r="I97" s="725"/>
      <c r="J97" s="724" t="s">
        <v>283</v>
      </c>
      <c r="K97" s="725"/>
      <c r="L97" s="725"/>
      <c r="M97" s="725"/>
      <c r="N97" s="724" t="s">
        <v>284</v>
      </c>
      <c r="O97" s="725"/>
      <c r="P97" s="725"/>
      <c r="Q97" s="725"/>
      <c r="R97" s="726" t="s">
        <v>280</v>
      </c>
      <c r="S97" s="726"/>
      <c r="T97" s="726" t="s">
        <v>281</v>
      </c>
      <c r="U97" s="726"/>
    </row>
    <row r="98" spans="2:26" s="77" customFormat="1" ht="18.75" customHeight="1" x14ac:dyDescent="0.15">
      <c r="B98" s="715"/>
      <c r="C98" s="715"/>
      <c r="D98" s="715"/>
      <c r="E98" s="715"/>
      <c r="F98" s="716" t="str">
        <f>IF(B98="","",3.3*(L13+N13+P13+R13+T13))</f>
        <v/>
      </c>
      <c r="G98" s="716"/>
      <c r="H98" s="716"/>
      <c r="I98" s="716"/>
      <c r="J98" s="716" t="str">
        <f>IF(B98="","",IF(F86&gt;=3,400+80*(F86-3),330+30*(F86-1)))</f>
        <v/>
      </c>
      <c r="K98" s="716"/>
      <c r="L98" s="716"/>
      <c r="M98" s="716"/>
      <c r="N98" s="716" t="str">
        <f>IF(B98="","",L13*3.3)</f>
        <v/>
      </c>
      <c r="O98" s="716"/>
      <c r="P98" s="716"/>
      <c r="Q98" s="716"/>
      <c r="R98" s="717" t="str">
        <f>IF(B98="","",IF(B98&gt;=F98,"適","否"))</f>
        <v/>
      </c>
      <c r="S98" s="717"/>
      <c r="T98" s="717" t="str">
        <f>IF(B98="","",IF(B98&gt;=J98+N98,"適","否"))</f>
        <v/>
      </c>
      <c r="U98" s="717"/>
    </row>
    <row r="99" spans="2:26" s="77" customFormat="1" ht="18.75" customHeight="1" x14ac:dyDescent="0.15">
      <c r="B99" s="715"/>
      <c r="C99" s="715"/>
      <c r="D99" s="715"/>
      <c r="E99" s="715"/>
      <c r="F99" s="716"/>
      <c r="G99" s="716"/>
      <c r="H99" s="716"/>
      <c r="I99" s="716"/>
      <c r="J99" s="716"/>
      <c r="K99" s="716"/>
      <c r="L99" s="716"/>
      <c r="M99" s="716"/>
      <c r="N99" s="716"/>
      <c r="O99" s="716"/>
      <c r="P99" s="716"/>
      <c r="Q99" s="716"/>
      <c r="R99" s="717"/>
      <c r="S99" s="717"/>
      <c r="T99" s="717"/>
      <c r="U99" s="717"/>
    </row>
    <row r="100" spans="2:26" s="77" customFormat="1" ht="18.75" customHeight="1" x14ac:dyDescent="0.15">
      <c r="B100" s="86"/>
      <c r="C100" s="86"/>
      <c r="D100" s="86"/>
      <c r="E100" s="86"/>
      <c r="F100" s="86"/>
      <c r="G100" s="86"/>
      <c r="H100" s="86"/>
      <c r="I100" s="86"/>
      <c r="J100" s="87"/>
      <c r="K100" s="87"/>
      <c r="L100" s="87"/>
      <c r="M100" s="87"/>
      <c r="N100" s="87"/>
      <c r="O100" s="87"/>
      <c r="P100" s="87"/>
      <c r="Q100" s="87"/>
      <c r="R100" s="87"/>
      <c r="S100" s="87"/>
      <c r="T100" s="87"/>
      <c r="U100" s="87"/>
    </row>
    <row r="101" spans="2:26" s="77" customFormat="1" ht="18.75" customHeight="1" x14ac:dyDescent="0.15">
      <c r="B101" s="77" t="s">
        <v>285</v>
      </c>
    </row>
    <row r="102" spans="2:26" s="77" customFormat="1" ht="24" customHeight="1" x14ac:dyDescent="0.15">
      <c r="B102" s="717" t="s">
        <v>286</v>
      </c>
      <c r="C102" s="717"/>
      <c r="D102" s="717"/>
      <c r="E102" s="717"/>
      <c r="F102" s="717"/>
      <c r="G102" s="717"/>
      <c r="H102" s="717"/>
      <c r="I102" s="717"/>
      <c r="J102" s="717"/>
      <c r="K102" s="717" t="s">
        <v>287</v>
      </c>
      <c r="L102" s="717"/>
      <c r="M102" s="717"/>
      <c r="N102" s="717"/>
      <c r="O102" s="717"/>
      <c r="P102" s="717"/>
      <c r="Q102" s="717"/>
      <c r="R102" s="717"/>
      <c r="S102" s="717"/>
      <c r="T102" s="717"/>
      <c r="U102" s="717"/>
      <c r="V102" s="717"/>
      <c r="W102" s="717"/>
      <c r="X102" s="717" t="s">
        <v>264</v>
      </c>
      <c r="Y102" s="717"/>
      <c r="Z102" s="717"/>
    </row>
    <row r="103" spans="2:26" s="77" customFormat="1" ht="29.25" customHeight="1" x14ac:dyDescent="0.15">
      <c r="B103" s="713" t="s">
        <v>288</v>
      </c>
      <c r="C103" s="713"/>
      <c r="D103" s="713"/>
      <c r="E103" s="713"/>
      <c r="F103" s="713"/>
      <c r="G103" s="713"/>
      <c r="H103" s="713"/>
      <c r="I103" s="713"/>
      <c r="J103" s="713"/>
      <c r="K103" s="713" t="s">
        <v>289</v>
      </c>
      <c r="L103" s="713"/>
      <c r="M103" s="713"/>
      <c r="N103" s="713"/>
      <c r="O103" s="713"/>
      <c r="P103" s="713"/>
      <c r="Q103" s="713"/>
      <c r="R103" s="713"/>
      <c r="S103" s="713"/>
      <c r="T103" s="713"/>
      <c r="U103" s="713"/>
      <c r="V103" s="713"/>
      <c r="W103" s="713"/>
      <c r="X103" s="714"/>
      <c r="Y103" s="714"/>
      <c r="Z103" s="714"/>
    </row>
    <row r="104" spans="2:26" s="77" customFormat="1" ht="29.25" customHeight="1" x14ac:dyDescent="0.15">
      <c r="B104" s="713" t="s">
        <v>290</v>
      </c>
      <c r="C104" s="713"/>
      <c r="D104" s="713"/>
      <c r="E104" s="713"/>
      <c r="F104" s="713"/>
      <c r="G104" s="713"/>
      <c r="H104" s="713"/>
      <c r="I104" s="713"/>
      <c r="J104" s="713"/>
      <c r="K104" s="713" t="s">
        <v>291</v>
      </c>
      <c r="L104" s="713"/>
      <c r="M104" s="713"/>
      <c r="N104" s="713"/>
      <c r="O104" s="713"/>
      <c r="P104" s="713"/>
      <c r="Q104" s="713"/>
      <c r="R104" s="713"/>
      <c r="S104" s="713"/>
      <c r="T104" s="713"/>
      <c r="U104" s="713"/>
      <c r="V104" s="713"/>
      <c r="W104" s="713"/>
      <c r="X104" s="714"/>
      <c r="Y104" s="714"/>
      <c r="Z104" s="714"/>
    </row>
    <row r="105" spans="2:26" s="77" customFormat="1" ht="29.25" customHeight="1" x14ac:dyDescent="0.15">
      <c r="B105" s="713" t="s">
        <v>292</v>
      </c>
      <c r="C105" s="713"/>
      <c r="D105" s="713"/>
      <c r="E105" s="713"/>
      <c r="F105" s="713"/>
      <c r="G105" s="713"/>
      <c r="H105" s="713"/>
      <c r="I105" s="713"/>
      <c r="J105" s="713"/>
      <c r="K105" s="713" t="s">
        <v>293</v>
      </c>
      <c r="L105" s="713"/>
      <c r="M105" s="713"/>
      <c r="N105" s="713"/>
      <c r="O105" s="713"/>
      <c r="P105" s="713"/>
      <c r="Q105" s="713"/>
      <c r="R105" s="713"/>
      <c r="S105" s="713"/>
      <c r="T105" s="713"/>
      <c r="U105" s="713"/>
      <c r="V105" s="713"/>
      <c r="W105" s="713"/>
      <c r="X105" s="714"/>
      <c r="Y105" s="714"/>
      <c r="Z105" s="714"/>
    </row>
    <row r="106" spans="2:26" s="77" customFormat="1" ht="18.75" customHeight="1" x14ac:dyDescent="0.15"/>
    <row r="107" spans="2:26" s="77" customFormat="1" ht="18.75" customHeight="1" x14ac:dyDescent="0.15"/>
    <row r="108" spans="2:26" s="77" customFormat="1" ht="18.75" customHeight="1" x14ac:dyDescent="0.15"/>
    <row r="109" spans="2:26" s="77" customFormat="1" ht="18.75" customHeight="1" x14ac:dyDescent="0.15"/>
    <row r="110" spans="2:26" s="77" customFormat="1" ht="18.75" customHeight="1" x14ac:dyDescent="0.15"/>
    <row r="111" spans="2:26" s="77" customFormat="1" ht="18.75" customHeight="1" x14ac:dyDescent="0.15"/>
    <row r="112" spans="2:26" s="77" customFormat="1" ht="18.75" customHeight="1" x14ac:dyDescent="0.15"/>
    <row r="113" s="77" customFormat="1" ht="18.75" customHeight="1" x14ac:dyDescent="0.15"/>
    <row r="114" s="77" customFormat="1" ht="18.75" customHeight="1" x14ac:dyDescent="0.15"/>
    <row r="115" s="77" customFormat="1" ht="18.75" customHeight="1" x14ac:dyDescent="0.15"/>
    <row r="116" s="77" customFormat="1" ht="18.75" customHeight="1" x14ac:dyDescent="0.15"/>
    <row r="117" s="77" customFormat="1" ht="18.75" customHeight="1" x14ac:dyDescent="0.15"/>
    <row r="118" s="77" customFormat="1" ht="18.75" customHeight="1" x14ac:dyDescent="0.15"/>
    <row r="119" s="77" customFormat="1" ht="18.75" customHeight="1" x14ac:dyDescent="0.15"/>
  </sheetData>
  <mergeCells count="442">
    <mergeCell ref="F4:O4"/>
    <mergeCell ref="T4:Z4"/>
    <mergeCell ref="H7:M7"/>
    <mergeCell ref="N7:Q7"/>
    <mergeCell ref="R7:U7"/>
    <mergeCell ref="V7:W8"/>
    <mergeCell ref="X7:AA7"/>
    <mergeCell ref="H8:I8"/>
    <mergeCell ref="Q4:S4"/>
    <mergeCell ref="R9:S9"/>
    <mergeCell ref="T9:U9"/>
    <mergeCell ref="V9:W9"/>
    <mergeCell ref="J8:K8"/>
    <mergeCell ref="L8:M8"/>
    <mergeCell ref="N8:O8"/>
    <mergeCell ref="P8:Q8"/>
    <mergeCell ref="R8:S8"/>
    <mergeCell ref="T8:U8"/>
    <mergeCell ref="Z9:AA9"/>
    <mergeCell ref="Y16:AE16"/>
    <mergeCell ref="Y17:AE17"/>
    <mergeCell ref="Y18:AE18"/>
    <mergeCell ref="Y19:AE19"/>
    <mergeCell ref="X8:Y8"/>
    <mergeCell ref="Z8:AA8"/>
    <mergeCell ref="AB7:AE9"/>
    <mergeCell ref="T18:X18"/>
    <mergeCell ref="X9:Y9"/>
    <mergeCell ref="Z13:AA13"/>
    <mergeCell ref="R11:S12"/>
    <mergeCell ref="H13:I13"/>
    <mergeCell ref="J13:K13"/>
    <mergeCell ref="K19:O19"/>
    <mergeCell ref="P19:S19"/>
    <mergeCell ref="T19:X19"/>
    <mergeCell ref="B16:F16"/>
    <mergeCell ref="G16:X16"/>
    <mergeCell ref="T11:U12"/>
    <mergeCell ref="V11:W12"/>
    <mergeCell ref="D11:F11"/>
    <mergeCell ref="A11:C11"/>
    <mergeCell ref="T17:X17"/>
    <mergeCell ref="G19:J19"/>
    <mergeCell ref="T13:U13"/>
    <mergeCell ref="V13:W13"/>
    <mergeCell ref="X13:Y13"/>
    <mergeCell ref="X11:AA11"/>
    <mergeCell ref="X12:Y12"/>
    <mergeCell ref="Z12:AA12"/>
    <mergeCell ref="A2:AE2"/>
    <mergeCell ref="B17:F17"/>
    <mergeCell ref="B18:F18"/>
    <mergeCell ref="B19:F19"/>
    <mergeCell ref="G17:J17"/>
    <mergeCell ref="K17:O17"/>
    <mergeCell ref="P17:S17"/>
    <mergeCell ref="G18:J18"/>
    <mergeCell ref="K18:O18"/>
    <mergeCell ref="P18:S18"/>
    <mergeCell ref="H9:I9"/>
    <mergeCell ref="J9:K9"/>
    <mergeCell ref="L9:M9"/>
    <mergeCell ref="L13:M13"/>
    <mergeCell ref="N13:O13"/>
    <mergeCell ref="P13:Q13"/>
    <mergeCell ref="N9:O9"/>
    <mergeCell ref="P9:Q9"/>
    <mergeCell ref="R13:S13"/>
    <mergeCell ref="H11:I12"/>
    <mergeCell ref="J11:K12"/>
    <mergeCell ref="L11:M12"/>
    <mergeCell ref="N11:O12"/>
    <mergeCell ref="P11:Q12"/>
    <mergeCell ref="F22:N22"/>
    <mergeCell ref="B24:D24"/>
    <mergeCell ref="E24:J24"/>
    <mergeCell ref="K24:M24"/>
    <mergeCell ref="N24:S24"/>
    <mergeCell ref="T24:V24"/>
    <mergeCell ref="W24:AE24"/>
    <mergeCell ref="B26:E26"/>
    <mergeCell ref="F26:I26"/>
    <mergeCell ref="J26:M26"/>
    <mergeCell ref="N26:Q26"/>
    <mergeCell ref="R26:AA26"/>
    <mergeCell ref="AB26:AE26"/>
    <mergeCell ref="I36:K39"/>
    <mergeCell ref="L36:AD36"/>
    <mergeCell ref="B27:E27"/>
    <mergeCell ref="F27:I27"/>
    <mergeCell ref="J27:M27"/>
    <mergeCell ref="N27:Q27"/>
    <mergeCell ref="R27:AA27"/>
    <mergeCell ref="AB27:AE27"/>
    <mergeCell ref="F30:N30"/>
    <mergeCell ref="B32:D32"/>
    <mergeCell ref="E32:J32"/>
    <mergeCell ref="K32:M32"/>
    <mergeCell ref="N32:AE32"/>
    <mergeCell ref="R40:S40"/>
    <mergeCell ref="T40:U40"/>
    <mergeCell ref="V40:W40"/>
    <mergeCell ref="B34:E34"/>
    <mergeCell ref="F34:M34"/>
    <mergeCell ref="N34:P34"/>
    <mergeCell ref="Q34:T34"/>
    <mergeCell ref="U34:AA34"/>
    <mergeCell ref="AE36:AE39"/>
    <mergeCell ref="L37:AA37"/>
    <mergeCell ref="AB37:AD39"/>
    <mergeCell ref="L38:O38"/>
    <mergeCell ref="P38:S38"/>
    <mergeCell ref="T38:U39"/>
    <mergeCell ref="V38:W39"/>
    <mergeCell ref="X38:Y39"/>
    <mergeCell ref="Z38:AA39"/>
    <mergeCell ref="B39:D39"/>
    <mergeCell ref="L39:M39"/>
    <mergeCell ref="N39:O39"/>
    <mergeCell ref="P39:Q39"/>
    <mergeCell ref="R39:S39"/>
    <mergeCell ref="B36:E38"/>
    <mergeCell ref="F36:H39"/>
    <mergeCell ref="R42:S42"/>
    <mergeCell ref="T42:U42"/>
    <mergeCell ref="V42:W42"/>
    <mergeCell ref="X40:Y40"/>
    <mergeCell ref="Z40:AA40"/>
    <mergeCell ref="AB40:AD40"/>
    <mergeCell ref="B41:C41"/>
    <mergeCell ref="F41:H41"/>
    <mergeCell ref="I41:K41"/>
    <mergeCell ref="L41:M41"/>
    <mergeCell ref="N41:O41"/>
    <mergeCell ref="P41:Q41"/>
    <mergeCell ref="R41:S41"/>
    <mergeCell ref="T41:U41"/>
    <mergeCell ref="V41:W41"/>
    <mergeCell ref="X41:Y41"/>
    <mergeCell ref="Z41:AA41"/>
    <mergeCell ref="AB41:AD41"/>
    <mergeCell ref="B40:C40"/>
    <mergeCell ref="F40:H40"/>
    <mergeCell ref="I40:K40"/>
    <mergeCell ref="L40:M40"/>
    <mergeCell ref="N40:O40"/>
    <mergeCell ref="P40:Q40"/>
    <mergeCell ref="R44:S44"/>
    <mergeCell ref="T44:U44"/>
    <mergeCell ref="V44:W44"/>
    <mergeCell ref="X42:Y42"/>
    <mergeCell ref="Z42:AA42"/>
    <mergeCell ref="AB42:AD42"/>
    <mergeCell ref="B43:C43"/>
    <mergeCell ref="F43:H43"/>
    <mergeCell ref="I43:K43"/>
    <mergeCell ref="L43:M43"/>
    <mergeCell ref="N43:O43"/>
    <mergeCell ref="P43:Q43"/>
    <mergeCell ref="R43:S43"/>
    <mergeCell ref="T43:U43"/>
    <mergeCell ref="V43:W43"/>
    <mergeCell ref="X43:Y43"/>
    <mergeCell ref="Z43:AA43"/>
    <mergeCell ref="AB43:AD43"/>
    <mergeCell ref="B42:C42"/>
    <mergeCell ref="F42:H42"/>
    <mergeCell ref="I42:K42"/>
    <mergeCell ref="L42:M42"/>
    <mergeCell ref="N42:O42"/>
    <mergeCell ref="P42:Q42"/>
    <mergeCell ref="R46:S46"/>
    <mergeCell ref="T46:U46"/>
    <mergeCell ref="V46:W46"/>
    <mergeCell ref="X44:Y44"/>
    <mergeCell ref="Z44:AA44"/>
    <mergeCell ref="AB44:AD44"/>
    <mergeCell ref="B45:C45"/>
    <mergeCell ref="F45:H45"/>
    <mergeCell ref="I45:K45"/>
    <mergeCell ref="L45:M45"/>
    <mergeCell ref="N45:O45"/>
    <mergeCell ref="P45:Q45"/>
    <mergeCell ref="R45:S45"/>
    <mergeCell ref="T45:U45"/>
    <mergeCell ref="V45:W45"/>
    <mergeCell ref="X45:Y45"/>
    <mergeCell ref="Z45:AA45"/>
    <mergeCell ref="AB45:AD45"/>
    <mergeCell ref="B44:C44"/>
    <mergeCell ref="F44:H44"/>
    <mergeCell ref="I44:K44"/>
    <mergeCell ref="L44:M44"/>
    <mergeCell ref="N44:O44"/>
    <mergeCell ref="P44:Q44"/>
    <mergeCell ref="R48:S48"/>
    <mergeCell ref="T48:U48"/>
    <mergeCell ref="V48:W48"/>
    <mergeCell ref="X46:Y46"/>
    <mergeCell ref="Z46:AA46"/>
    <mergeCell ref="AB46:AD46"/>
    <mergeCell ref="B47:C47"/>
    <mergeCell ref="F47:H47"/>
    <mergeCell ref="I47:K47"/>
    <mergeCell ref="L47:M47"/>
    <mergeCell ref="N47:O47"/>
    <mergeCell ref="P47:Q47"/>
    <mergeCell ref="R47:S47"/>
    <mergeCell ref="T47:U47"/>
    <mergeCell ref="V47:W47"/>
    <mergeCell ref="X47:Y47"/>
    <mergeCell ref="Z47:AA47"/>
    <mergeCell ref="AB47:AD47"/>
    <mergeCell ref="B46:C46"/>
    <mergeCell ref="F46:H46"/>
    <mergeCell ref="I46:K46"/>
    <mergeCell ref="L46:M46"/>
    <mergeCell ref="N46:O46"/>
    <mergeCell ref="P46:Q46"/>
    <mergeCell ref="R50:S50"/>
    <mergeCell ref="T50:U50"/>
    <mergeCell ref="V50:W50"/>
    <mergeCell ref="X48:Y48"/>
    <mergeCell ref="Z48:AA48"/>
    <mergeCell ref="AB48:AD48"/>
    <mergeCell ref="B49:C49"/>
    <mergeCell ref="F49:H49"/>
    <mergeCell ref="I49:K49"/>
    <mergeCell ref="L49:M49"/>
    <mergeCell ref="N49:O49"/>
    <mergeCell ref="P49:Q49"/>
    <mergeCell ref="R49:S49"/>
    <mergeCell ref="T49:U49"/>
    <mergeCell ref="V49:W49"/>
    <mergeCell ref="X49:Y49"/>
    <mergeCell ref="Z49:AA49"/>
    <mergeCell ref="AB49:AD49"/>
    <mergeCell ref="B48:C48"/>
    <mergeCell ref="F48:H48"/>
    <mergeCell ref="I48:K48"/>
    <mergeCell ref="L48:M48"/>
    <mergeCell ref="N48:O48"/>
    <mergeCell ref="P48:Q48"/>
    <mergeCell ref="R52:S52"/>
    <mergeCell ref="T52:U52"/>
    <mergeCell ref="V52:W52"/>
    <mergeCell ref="X50:Y50"/>
    <mergeCell ref="Z50:AA50"/>
    <mergeCell ref="AB50:AD50"/>
    <mergeCell ref="B51:C51"/>
    <mergeCell ref="F51:H51"/>
    <mergeCell ref="I51:K51"/>
    <mergeCell ref="L51:M51"/>
    <mergeCell ref="N51:O51"/>
    <mergeCell ref="P51:Q51"/>
    <mergeCell ref="R51:S51"/>
    <mergeCell ref="T51:U51"/>
    <mergeCell ref="V51:W51"/>
    <mergeCell ref="X51:Y51"/>
    <mergeCell ref="Z51:AA51"/>
    <mergeCell ref="AB51:AD51"/>
    <mergeCell ref="B50:C50"/>
    <mergeCell ref="F50:H50"/>
    <mergeCell ref="I50:K50"/>
    <mergeCell ref="L50:M50"/>
    <mergeCell ref="N50:O50"/>
    <mergeCell ref="P50:Q50"/>
    <mergeCell ref="X52:Y52"/>
    <mergeCell ref="Z52:AA52"/>
    <mergeCell ref="AB52:AD52"/>
    <mergeCell ref="B53:D53"/>
    <mergeCell ref="F53:H53"/>
    <mergeCell ref="I53:AE53"/>
    <mergeCell ref="B54:E54"/>
    <mergeCell ref="F54:H54"/>
    <mergeCell ref="I54:K54"/>
    <mergeCell ref="L54:M54"/>
    <mergeCell ref="N54:O54"/>
    <mergeCell ref="P54:Q54"/>
    <mergeCell ref="R54:S54"/>
    <mergeCell ref="T54:U54"/>
    <mergeCell ref="V54:W54"/>
    <mergeCell ref="X54:Y54"/>
    <mergeCell ref="Z54:AA54"/>
    <mergeCell ref="AB54:AE54"/>
    <mergeCell ref="B52:C52"/>
    <mergeCell ref="F52:H52"/>
    <mergeCell ref="I52:K52"/>
    <mergeCell ref="L52:M52"/>
    <mergeCell ref="N52:O52"/>
    <mergeCell ref="P52:Q52"/>
    <mergeCell ref="B55:C57"/>
    <mergeCell ref="D55:H55"/>
    <mergeCell ref="I55:O55"/>
    <mergeCell ref="P55:T55"/>
    <mergeCell ref="U55:AE55"/>
    <mergeCell ref="D56:H57"/>
    <mergeCell ref="I56:O56"/>
    <mergeCell ref="P56:AE56"/>
    <mergeCell ref="I57:O57"/>
    <mergeCell ref="P57:AE57"/>
    <mergeCell ref="C61:F61"/>
    <mergeCell ref="G61:I61"/>
    <mergeCell ref="J61:O61"/>
    <mergeCell ref="P61:S61"/>
    <mergeCell ref="T61:V61"/>
    <mergeCell ref="B58:AE58"/>
    <mergeCell ref="C59:F59"/>
    <mergeCell ref="G59:I59"/>
    <mergeCell ref="J59:O59"/>
    <mergeCell ref="P59:S59"/>
    <mergeCell ref="T59:V59"/>
    <mergeCell ref="W59:AC59"/>
    <mergeCell ref="W61:AC61"/>
    <mergeCell ref="C60:F60"/>
    <mergeCell ref="G60:I60"/>
    <mergeCell ref="J60:O60"/>
    <mergeCell ref="P60:S60"/>
    <mergeCell ref="T60:V60"/>
    <mergeCell ref="W60:AC60"/>
    <mergeCell ref="W62:AC62"/>
    <mergeCell ref="D63:F63"/>
    <mergeCell ref="G63:I63"/>
    <mergeCell ref="J63:M63"/>
    <mergeCell ref="N63:O63"/>
    <mergeCell ref="P63:S63"/>
    <mergeCell ref="T63:V63"/>
    <mergeCell ref="W63:AC63"/>
    <mergeCell ref="C62:F62"/>
    <mergeCell ref="G62:I62"/>
    <mergeCell ref="J62:M62"/>
    <mergeCell ref="N62:O62"/>
    <mergeCell ref="P62:S62"/>
    <mergeCell ref="T62:V62"/>
    <mergeCell ref="C64:F64"/>
    <mergeCell ref="G64:I64"/>
    <mergeCell ref="P64:S64"/>
    <mergeCell ref="T64:V64"/>
    <mergeCell ref="W64:AC64"/>
    <mergeCell ref="C65:F65"/>
    <mergeCell ref="G65:I65"/>
    <mergeCell ref="J65:O65"/>
    <mergeCell ref="P65:S65"/>
    <mergeCell ref="T65:V65"/>
    <mergeCell ref="W65:AC65"/>
    <mergeCell ref="C66:F66"/>
    <mergeCell ref="G66:I66"/>
    <mergeCell ref="J66:O66"/>
    <mergeCell ref="P66:S66"/>
    <mergeCell ref="T66:V66"/>
    <mergeCell ref="W66:AC66"/>
    <mergeCell ref="C67:F67"/>
    <mergeCell ref="G67:I67"/>
    <mergeCell ref="J67:O67"/>
    <mergeCell ref="P67:S67"/>
    <mergeCell ref="T67:V67"/>
    <mergeCell ref="W67:AC67"/>
    <mergeCell ref="C68:F68"/>
    <mergeCell ref="G68:I68"/>
    <mergeCell ref="J68:O68"/>
    <mergeCell ref="P68:S68"/>
    <mergeCell ref="T68:V68"/>
    <mergeCell ref="W68:AC68"/>
    <mergeCell ref="C69:S69"/>
    <mergeCell ref="T69:V69"/>
    <mergeCell ref="W69:AC69"/>
    <mergeCell ref="B70:S70"/>
    <mergeCell ref="T70:V70"/>
    <mergeCell ref="W70:AC70"/>
    <mergeCell ref="B74:E76"/>
    <mergeCell ref="F74:I76"/>
    <mergeCell ref="J74:M76"/>
    <mergeCell ref="N74:O76"/>
    <mergeCell ref="Q75:S76"/>
    <mergeCell ref="T75:AE75"/>
    <mergeCell ref="T76:V76"/>
    <mergeCell ref="W76:Y76"/>
    <mergeCell ref="Z76:AB76"/>
    <mergeCell ref="AC76:AE76"/>
    <mergeCell ref="B77:E78"/>
    <mergeCell ref="F77:I78"/>
    <mergeCell ref="J77:M78"/>
    <mergeCell ref="N77:O78"/>
    <mergeCell ref="Q77:S78"/>
    <mergeCell ref="T77:V78"/>
    <mergeCell ref="W77:Y78"/>
    <mergeCell ref="Z77:AB78"/>
    <mergeCell ref="AC77:AE78"/>
    <mergeCell ref="B83:E85"/>
    <mergeCell ref="F83:I85"/>
    <mergeCell ref="J83:M85"/>
    <mergeCell ref="N83:O85"/>
    <mergeCell ref="Q84:S85"/>
    <mergeCell ref="T84:AE84"/>
    <mergeCell ref="T85:V85"/>
    <mergeCell ref="W85:Y85"/>
    <mergeCell ref="Z85:AB85"/>
    <mergeCell ref="AC85:AE85"/>
    <mergeCell ref="B86:E87"/>
    <mergeCell ref="F86:I87"/>
    <mergeCell ref="J86:M87"/>
    <mergeCell ref="N86:O87"/>
    <mergeCell ref="Q86:S87"/>
    <mergeCell ref="T86:V87"/>
    <mergeCell ref="W86:Y87"/>
    <mergeCell ref="Z86:AB87"/>
    <mergeCell ref="AC86:AE87"/>
    <mergeCell ref="C90:W90"/>
    <mergeCell ref="X90:Z90"/>
    <mergeCell ref="C91:W91"/>
    <mergeCell ref="X91:Z91"/>
    <mergeCell ref="C92:W92"/>
    <mergeCell ref="X92:Z92"/>
    <mergeCell ref="C93:W93"/>
    <mergeCell ref="X93:Z93"/>
    <mergeCell ref="B96:E97"/>
    <mergeCell ref="F96:I96"/>
    <mergeCell ref="J96:Q96"/>
    <mergeCell ref="R96:U96"/>
    <mergeCell ref="F97:I97"/>
    <mergeCell ref="J97:M97"/>
    <mergeCell ref="N97:Q97"/>
    <mergeCell ref="R97:S97"/>
    <mergeCell ref="T97:U97"/>
    <mergeCell ref="B98:E99"/>
    <mergeCell ref="F98:I99"/>
    <mergeCell ref="J98:M99"/>
    <mergeCell ref="N98:Q99"/>
    <mergeCell ref="R98:S99"/>
    <mergeCell ref="T98:U99"/>
    <mergeCell ref="B102:J102"/>
    <mergeCell ref="K102:W102"/>
    <mergeCell ref="X102:Z102"/>
    <mergeCell ref="B103:J103"/>
    <mergeCell ref="K103:W103"/>
    <mergeCell ref="X103:Z103"/>
    <mergeCell ref="B104:J104"/>
    <mergeCell ref="K104:W104"/>
    <mergeCell ref="X104:Z104"/>
    <mergeCell ref="B105:J105"/>
    <mergeCell ref="K105:W105"/>
    <mergeCell ref="X105:Z105"/>
  </mergeCells>
  <phoneticPr fontId="2"/>
  <dataValidations count="11">
    <dataValidation type="list" allowBlank="1" showInputMessage="1" showErrorMessage="1" sqref="F22:N22 F30:N30" xr:uid="{B30A4999-9F0F-4BAC-9D54-20D82241B5F8}">
      <formula1>"自己所有,一部自己所有,自己所有以外"</formula1>
    </dataValidation>
    <dataValidation type="list" allowBlank="1" showInputMessage="1" showErrorMessage="1" sqref="R27:AA27" xr:uid="{04AC93CF-3DF9-4F69-ABE3-808A1720EA8B}">
      <formula1>"同一又は隣接敷地内,代替地"</formula1>
    </dataValidation>
    <dataValidation type="list" allowBlank="1" showInputMessage="1" showErrorMessage="1" sqref="T4:Z4" xr:uid="{CA9E88E4-6B85-4EEB-9F6C-6C37A05DBF7B}">
      <formula1>"幼稚園,保育所,その他"</formula1>
    </dataValidation>
    <dataValidation type="list" allowBlank="1" showInputMessage="1" showErrorMessage="1" sqref="N62:O63" xr:uid="{4385DC00-D81A-4EC6-8FC9-06C40725868D}">
      <formula1>"有,無"</formula1>
    </dataValidation>
    <dataValidation type="list" allowBlank="1" showInputMessage="1" showErrorMessage="1" sqref="J61:O61" xr:uid="{8D8881B8-6E24-491E-94C1-0CCC6BCD315D}">
      <formula1>"職員室との兼用,単独"</formula1>
    </dataValidation>
    <dataValidation type="list" allowBlank="1" showInputMessage="1" showErrorMessage="1" sqref="J60:O60" xr:uid="{FA47576C-71AC-4536-9CA6-BC22794A07EA}">
      <formula1>"保健室との兼用,単独"</formula1>
    </dataValidation>
    <dataValidation type="list" allowBlank="1" showInputMessage="1" showErrorMessage="1" sqref="I55:O55" xr:uid="{F9991BBD-12D6-403F-BCB9-7D217FB43679}">
      <formula1>"耐火建築物,耐火建築物でない"</formula1>
    </dataValidation>
    <dataValidation type="list" allowBlank="1" showInputMessage="1" showErrorMessage="1" sqref="X91:Z93 X103:Z105" xr:uid="{753ACCE8-47DE-4A6D-8743-CE31CB1D67E0}">
      <formula1>"適,否,－"</formula1>
    </dataValidation>
    <dataValidation type="list" allowBlank="1" showInputMessage="1" showErrorMessage="1" sqref="E40:E53" xr:uid="{8ACF36A1-D182-463B-BF09-FAB76D735953}">
      <formula1>"１階,２階,３階,４階"</formula1>
    </dataValidation>
    <dataValidation type="list" allowBlank="1" showInputMessage="1" showErrorMessage="1" sqref="N34:P34" xr:uid="{2FA6E855-420A-47B9-A01B-26904D0D5E50}">
      <formula1>"平屋,２階建,３階建,４階建以上"</formula1>
    </dataValidation>
    <dataValidation type="list" allowBlank="1" showInputMessage="1" showErrorMessage="1" sqref="AF8" xr:uid="{B4C731F2-40A5-484F-9C9F-1039F84471C1}">
      <formula1>"同一又は隣接する敷地,代替地活用"</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&amp;R&amp;A</oddHeader>
    <oddFooter xml:space="preserve">&amp;R
</oddFooter>
  </headerFooter>
  <rowBreaks count="1" manualBreakCount="1">
    <brk id="94"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様式１_園児名簿</vt:lpstr>
      <vt:lpstr>様式2-2__職員配置基準調書【運営用・数式有】 </vt:lpstr>
      <vt:lpstr>様式3-2_施設設備運営基準調書【運営用・数式有】</vt:lpstr>
      <vt:lpstr>様式１_園児名簿!Print_Area</vt:lpstr>
      <vt:lpstr>'様式2-2__職員配置基準調書【運営用・数式有】 '!Print_Area</vt:lpstr>
      <vt:lpstr>'様式3-2_施設設備運営基準調書【運営用・数式有】'!Print_Area</vt:lpstr>
      <vt:lpstr>様式１_園児名簿!Print_Titles</vt:lpstr>
      <vt:lpstr>'様式2-2__職員配置基準調書【運営用・数式有】 '!Print_Titles</vt:lpstr>
      <vt:lpstr>'様式3-2_施設設備運営基準調書【運営用・数式有】'!Print_Titles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Y.Ishizawa</dc:creator>
  <cp:lastModifiedBy>植木　孝</cp:lastModifiedBy>
  <cp:lastPrinted>2024-05-30T09:01:00Z</cp:lastPrinted>
  <dcterms:created xsi:type="dcterms:W3CDTF">2003-03-26T09:46:51Z</dcterms:created>
  <dcterms:modified xsi:type="dcterms:W3CDTF">2025-07-29T06:35:20Z</dcterms:modified>
</cp:coreProperties>
</file>