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FSFO20\c349641\05 大分県産業廃棄物実態調査業務委託\03アンケート調査\01調査票\01排出事業者 - 次年度想定\"/>
    </mc:Choice>
  </mc:AlternateContent>
  <xr:revisionPtr revIDLastSave="0" documentId="13_ncr:1_{5AA8CD12-0E07-4604-A8BA-EE7360B55518}" xr6:coauthVersionLast="47" xr6:coauthVersionMax="47" xr10:uidLastSave="{00000000-0000-0000-0000-000000000000}"/>
  <bookViews>
    <workbookView xWindow="-120" yWindow="-120" windowWidth="29040" windowHeight="15840" tabRatio="782" xr2:uid="{00000000-000D-0000-FFFF-FFFF00000000}"/>
  </bookViews>
  <sheets>
    <sheet name="調査票１" sheetId="15" r:id="rId1"/>
    <sheet name="旧医療業用廃棄物分類表" sheetId="6" state="hidden" r:id="rId2"/>
    <sheet name="調査票２" sheetId="23" r:id="rId3"/>
    <sheet name="調査票２ (1)" sheetId="24" r:id="rId4"/>
    <sheet name="記入の手引き" sheetId="19" r:id="rId5"/>
    <sheet name="記入の手引き（記入例）" sheetId="17" r:id="rId6"/>
    <sheet name="記入の手引き（注意事項）" sheetId="18" r:id="rId7"/>
    <sheet name="廃棄物分類表" sheetId="22" r:id="rId8"/>
  </sheets>
  <definedNames>
    <definedName name="CopyArea" localSheetId="0">調査票１!$AZ$24:$BS$24</definedName>
    <definedName name="CopyArea" localSheetId="2">調査票２!$AX$28</definedName>
    <definedName name="CopyArea" localSheetId="3">'調査票２ (1)'!$BI$6</definedName>
    <definedName name="CopyArea">#REF!</definedName>
    <definedName name="_xlnm.Print_Area" localSheetId="4">記入の手引き!$A$1:$I$57</definedName>
    <definedName name="_xlnm.Print_Area" localSheetId="5">'記入の手引き（記入例）'!$A$1:$AR$65</definedName>
    <definedName name="_xlnm.Print_Area" localSheetId="6">'記入の手引き（注意事項）'!$A$1:$L$55</definedName>
    <definedName name="_xlnm.Print_Area" localSheetId="1">旧医療業用廃棄物分類表!$B$2:$F$44</definedName>
    <definedName name="_xlnm.Print_Area" localSheetId="0">調査票１!$A$1:$AE$48</definedName>
    <definedName name="_xlnm.Print_Area" localSheetId="2">調査票２!$A$1:$Z$66</definedName>
    <definedName name="_xlnm.Print_Area" localSheetId="3">'調査票２ (1)'!$A$1:$Y$33</definedName>
    <definedName name="_xlnm.Print_Area" localSheetId="7">廃棄物分類表!$A$1:$D$117</definedName>
    <definedName name="_xlnm.Print_Titles" localSheetId="7">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24" i="15" l="1"/>
  <c r="T7" i="15"/>
  <c r="CG32" i="24"/>
  <c r="CF32" i="24"/>
  <c r="CE32" i="24"/>
  <c r="CD32" i="24"/>
  <c r="CC32" i="24"/>
  <c r="CA32" i="24"/>
  <c r="BZ32" i="24"/>
  <c r="CB32" i="24" s="1"/>
  <c r="BY32" i="24"/>
  <c r="BX32" i="24"/>
  <c r="BW32" i="24"/>
  <c r="BV32" i="24"/>
  <c r="BU32" i="24"/>
  <c r="BT32" i="24"/>
  <c r="BS32" i="24"/>
  <c r="BR32" i="24"/>
  <c r="BQ32" i="24"/>
  <c r="BP32" i="24"/>
  <c r="BO32" i="24"/>
  <c r="BN32" i="24"/>
  <c r="BM32" i="24"/>
  <c r="BL32" i="24"/>
  <c r="BK32" i="24"/>
  <c r="BJ32" i="24"/>
  <c r="BI32" i="24"/>
  <c r="CG31" i="24"/>
  <c r="CF31" i="24"/>
  <c r="CD31" i="24"/>
  <c r="CE31" i="24" s="1"/>
  <c r="CC31" i="24"/>
  <c r="CB31" i="24"/>
  <c r="CA31" i="24"/>
  <c r="BZ31" i="24"/>
  <c r="BY31" i="24"/>
  <c r="BX31" i="24"/>
  <c r="BW31" i="24"/>
  <c r="BV31" i="24"/>
  <c r="BU31" i="24"/>
  <c r="BT31" i="24"/>
  <c r="BS31" i="24"/>
  <c r="BR31" i="24"/>
  <c r="BQ31" i="24"/>
  <c r="BO31" i="24"/>
  <c r="BN31" i="24"/>
  <c r="BP31" i="24" s="1"/>
  <c r="BM31" i="24"/>
  <c r="BL31" i="24"/>
  <c r="BK31" i="24"/>
  <c r="BJ31" i="24"/>
  <c r="BI31" i="24"/>
  <c r="CG30" i="24"/>
  <c r="CF30" i="24"/>
  <c r="CD30" i="24"/>
  <c r="CE30" i="24" s="1"/>
  <c r="CC30" i="24"/>
  <c r="CB30" i="24"/>
  <c r="CA30" i="24"/>
  <c r="BZ30" i="24"/>
  <c r="BY30" i="24"/>
  <c r="BX30" i="24"/>
  <c r="BW30" i="24"/>
  <c r="BV30" i="24"/>
  <c r="BU30" i="24"/>
  <c r="BT30" i="24"/>
  <c r="BS30" i="24"/>
  <c r="BR30" i="24"/>
  <c r="BQ30" i="24"/>
  <c r="BO30" i="24"/>
  <c r="BN30" i="24"/>
  <c r="BP30" i="24" s="1"/>
  <c r="BM30" i="24"/>
  <c r="BL30" i="24"/>
  <c r="BK30" i="24"/>
  <c r="BJ30" i="24"/>
  <c r="BI30" i="24"/>
  <c r="CG29" i="24"/>
  <c r="CF29" i="24"/>
  <c r="CD29" i="24"/>
  <c r="CE29" i="24" s="1"/>
  <c r="CC29" i="24"/>
  <c r="CA29" i="24"/>
  <c r="BZ29" i="24"/>
  <c r="CB29" i="24" s="1"/>
  <c r="BY29" i="24"/>
  <c r="BX29" i="24"/>
  <c r="BW29" i="24"/>
  <c r="BV29" i="24"/>
  <c r="BU29" i="24"/>
  <c r="BT29" i="24"/>
  <c r="BS29" i="24"/>
  <c r="BR29" i="24"/>
  <c r="BQ29" i="24"/>
  <c r="BP29" i="24"/>
  <c r="BO29" i="24"/>
  <c r="BN29" i="24"/>
  <c r="BM29" i="24"/>
  <c r="BL29" i="24"/>
  <c r="BK29" i="24"/>
  <c r="BJ29" i="24"/>
  <c r="BI29" i="24"/>
  <c r="CG28" i="24"/>
  <c r="CF28" i="24"/>
  <c r="CD28" i="24"/>
  <c r="CE28" i="24" s="1"/>
  <c r="CC28" i="24"/>
  <c r="CA28" i="24"/>
  <c r="BZ28" i="24"/>
  <c r="CB28" i="24" s="1"/>
  <c r="BY28" i="24"/>
  <c r="BX28" i="24"/>
  <c r="BW28" i="24"/>
  <c r="BV28" i="24"/>
  <c r="BU28" i="24"/>
  <c r="BT28" i="24"/>
  <c r="BS28" i="24"/>
  <c r="BR28" i="24"/>
  <c r="BQ28" i="24"/>
  <c r="BP28" i="24"/>
  <c r="BO28" i="24"/>
  <c r="BN28" i="24"/>
  <c r="BM28" i="24"/>
  <c r="BL28" i="24"/>
  <c r="BK28" i="24"/>
  <c r="BJ28" i="24"/>
  <c r="BI28" i="24"/>
  <c r="CG27" i="24"/>
  <c r="CF27" i="24"/>
  <c r="CD27" i="24"/>
  <c r="CE27" i="24" s="1"/>
  <c r="CC27" i="24"/>
  <c r="CB27" i="24"/>
  <c r="CA27" i="24"/>
  <c r="BZ27" i="24"/>
  <c r="BY27" i="24"/>
  <c r="BX27" i="24"/>
  <c r="BW27" i="24"/>
  <c r="BV27" i="24"/>
  <c r="BU27" i="24"/>
  <c r="BT27" i="24"/>
  <c r="BS27" i="24"/>
  <c r="BR27" i="24"/>
  <c r="BQ27" i="24"/>
  <c r="BO27" i="24"/>
  <c r="BN27" i="24"/>
  <c r="BP27" i="24" s="1"/>
  <c r="BM27" i="24"/>
  <c r="BL27" i="24"/>
  <c r="BK27" i="24"/>
  <c r="BJ27" i="24"/>
  <c r="BI27" i="24"/>
  <c r="CG26" i="24"/>
  <c r="CF26" i="24"/>
  <c r="CD26" i="24"/>
  <c r="CE26" i="24" s="1"/>
  <c r="CC26" i="24"/>
  <c r="CB26" i="24"/>
  <c r="CA26" i="24"/>
  <c r="BZ26" i="24"/>
  <c r="BY26" i="24"/>
  <c r="BX26" i="24"/>
  <c r="BW26" i="24"/>
  <c r="BV26" i="24"/>
  <c r="BU26" i="24"/>
  <c r="BT26" i="24"/>
  <c r="BS26" i="24"/>
  <c r="BR26" i="24"/>
  <c r="BQ26" i="24"/>
  <c r="BO26" i="24"/>
  <c r="BN26" i="24"/>
  <c r="BP26" i="24" s="1"/>
  <c r="BM26" i="24"/>
  <c r="BL26" i="24"/>
  <c r="BK26" i="24"/>
  <c r="BJ26" i="24"/>
  <c r="BI26" i="24"/>
  <c r="CG25" i="24"/>
  <c r="CF25" i="24"/>
  <c r="CD25" i="24"/>
  <c r="CE25" i="24" s="1"/>
  <c r="CC25" i="24"/>
  <c r="CA25" i="24"/>
  <c r="BZ25" i="24"/>
  <c r="CB25" i="24" s="1"/>
  <c r="BY25" i="24"/>
  <c r="BX25" i="24"/>
  <c r="BW25" i="24"/>
  <c r="BV25" i="24"/>
  <c r="BU25" i="24"/>
  <c r="BT25" i="24"/>
  <c r="BS25" i="24"/>
  <c r="BR25" i="24"/>
  <c r="BQ25" i="24"/>
  <c r="BP25" i="24"/>
  <c r="BO25" i="24"/>
  <c r="BN25" i="24"/>
  <c r="BM25" i="24"/>
  <c r="BL25" i="24"/>
  <c r="BK25" i="24"/>
  <c r="BJ25" i="24"/>
  <c r="BI25" i="24"/>
  <c r="CG24" i="24"/>
  <c r="CF24" i="24"/>
  <c r="CD24" i="24"/>
  <c r="CE24" i="24" s="1"/>
  <c r="CC24" i="24"/>
  <c r="CA24" i="24"/>
  <c r="BZ24" i="24"/>
  <c r="CB24" i="24" s="1"/>
  <c r="BY24" i="24"/>
  <c r="BX24" i="24"/>
  <c r="BW24" i="24"/>
  <c r="BV24" i="24"/>
  <c r="BU24" i="24"/>
  <c r="BT24" i="24"/>
  <c r="BS24" i="24"/>
  <c r="BR24" i="24"/>
  <c r="BQ24" i="24"/>
  <c r="BP24" i="24"/>
  <c r="BO24" i="24"/>
  <c r="BN24" i="24"/>
  <c r="BM24" i="24"/>
  <c r="BL24" i="24"/>
  <c r="BK24" i="24"/>
  <c r="BJ24" i="24"/>
  <c r="BI24" i="24"/>
  <c r="CG23" i="24"/>
  <c r="CF23" i="24"/>
  <c r="CD23" i="24"/>
  <c r="CE23" i="24" s="1"/>
  <c r="CC23" i="24"/>
  <c r="CB23" i="24"/>
  <c r="CA23" i="24"/>
  <c r="BZ23" i="24"/>
  <c r="BY23" i="24"/>
  <c r="BX23" i="24"/>
  <c r="BW23" i="24"/>
  <c r="BV23" i="24"/>
  <c r="BU23" i="24"/>
  <c r="BT23" i="24"/>
  <c r="BS23" i="24"/>
  <c r="BR23" i="24"/>
  <c r="BQ23" i="24"/>
  <c r="BO23" i="24"/>
  <c r="BN23" i="24"/>
  <c r="BP23" i="24" s="1"/>
  <c r="BM23" i="24"/>
  <c r="BL23" i="24"/>
  <c r="BK23" i="24"/>
  <c r="BJ23" i="24"/>
  <c r="BI23" i="24"/>
  <c r="CG22" i="24"/>
  <c r="CF22" i="24"/>
  <c r="CD22" i="24"/>
  <c r="CE22" i="24" s="1"/>
  <c r="CC22" i="24"/>
  <c r="CB22" i="24"/>
  <c r="CA22" i="24"/>
  <c r="BZ22" i="24"/>
  <c r="BY22" i="24"/>
  <c r="BX22" i="24"/>
  <c r="BW22" i="24"/>
  <c r="BV22" i="24"/>
  <c r="BU22" i="24"/>
  <c r="BT22" i="24"/>
  <c r="BS22" i="24"/>
  <c r="BR22" i="24"/>
  <c r="BQ22" i="24"/>
  <c r="BO22" i="24"/>
  <c r="BN22" i="24"/>
  <c r="BP22" i="24" s="1"/>
  <c r="BM22" i="24"/>
  <c r="BL22" i="24"/>
  <c r="BK22" i="24"/>
  <c r="BJ22" i="24"/>
  <c r="BI22" i="24"/>
  <c r="CG21" i="24"/>
  <c r="CF21" i="24"/>
  <c r="CD21" i="24"/>
  <c r="CE21" i="24" s="1"/>
  <c r="CC21" i="24"/>
  <c r="CA21" i="24"/>
  <c r="BZ21" i="24"/>
  <c r="CB21" i="24" s="1"/>
  <c r="BY21" i="24"/>
  <c r="BX21" i="24"/>
  <c r="BW21" i="24"/>
  <c r="BV21" i="24"/>
  <c r="BU21" i="24"/>
  <c r="BT21" i="24"/>
  <c r="BS21" i="24"/>
  <c r="BR21" i="24"/>
  <c r="BQ21" i="24"/>
  <c r="BP21" i="24"/>
  <c r="BO21" i="24"/>
  <c r="BN21" i="24"/>
  <c r="BM21" i="24"/>
  <c r="BL21" i="24"/>
  <c r="BK21" i="24"/>
  <c r="BJ21" i="24"/>
  <c r="BI21" i="24"/>
  <c r="CG20" i="24"/>
  <c r="CF20" i="24"/>
  <c r="CD20" i="24"/>
  <c r="CE20" i="24" s="1"/>
  <c r="CC20" i="24"/>
  <c r="CA20" i="24"/>
  <c r="BZ20" i="24"/>
  <c r="CB20" i="24" s="1"/>
  <c r="BY20" i="24"/>
  <c r="BX20" i="24"/>
  <c r="BW20" i="24"/>
  <c r="BV20" i="24"/>
  <c r="BU20" i="24"/>
  <c r="BT20" i="24"/>
  <c r="BS20" i="24"/>
  <c r="BR20" i="24"/>
  <c r="BQ20" i="24"/>
  <c r="BP20" i="24"/>
  <c r="BO20" i="24"/>
  <c r="BN20" i="24"/>
  <c r="BM20" i="24"/>
  <c r="BL20" i="24"/>
  <c r="BK20" i="24"/>
  <c r="BJ20" i="24"/>
  <c r="BI20" i="24"/>
  <c r="CG19" i="24"/>
  <c r="CF19" i="24"/>
  <c r="CD19" i="24"/>
  <c r="CE19" i="24" s="1"/>
  <c r="CC19" i="24"/>
  <c r="CB19" i="24"/>
  <c r="CA19" i="24"/>
  <c r="BZ19" i="24"/>
  <c r="BY19" i="24"/>
  <c r="BX19" i="24"/>
  <c r="BW19" i="24"/>
  <c r="BV19" i="24"/>
  <c r="BU19" i="24"/>
  <c r="BT19" i="24"/>
  <c r="BS19" i="24"/>
  <c r="BR19" i="24"/>
  <c r="BQ19" i="24"/>
  <c r="BP19" i="24"/>
  <c r="BO19" i="24"/>
  <c r="BN19" i="24"/>
  <c r="BM19" i="24"/>
  <c r="BL19" i="24"/>
  <c r="BK19" i="24"/>
  <c r="BJ19" i="24"/>
  <c r="BI19" i="24"/>
  <c r="CG18" i="24"/>
  <c r="CF18" i="24"/>
  <c r="CD18" i="24"/>
  <c r="CE18" i="24" s="1"/>
  <c r="CC18" i="24"/>
  <c r="CB18" i="24"/>
  <c r="CA18" i="24"/>
  <c r="BZ18" i="24"/>
  <c r="BY18" i="24"/>
  <c r="BX18" i="24"/>
  <c r="BW18" i="24"/>
  <c r="BV18" i="24"/>
  <c r="BU18" i="24"/>
  <c r="BT18" i="24"/>
  <c r="BS18" i="24"/>
  <c r="BR18" i="24"/>
  <c r="BQ18" i="24"/>
  <c r="BO18" i="24"/>
  <c r="BN18" i="24"/>
  <c r="BP18" i="24" s="1"/>
  <c r="BM18" i="24"/>
  <c r="BL18" i="24"/>
  <c r="BK18" i="24"/>
  <c r="BJ18" i="24"/>
  <c r="BI18" i="24"/>
  <c r="CG17" i="24"/>
  <c r="CF17" i="24"/>
  <c r="CD17" i="24"/>
  <c r="CE17" i="24" s="1"/>
  <c r="CC17" i="24"/>
  <c r="CB17" i="24"/>
  <c r="CA17" i="24"/>
  <c r="BZ17" i="24"/>
  <c r="BY17" i="24"/>
  <c r="BX17" i="24"/>
  <c r="BW17" i="24"/>
  <c r="BV17" i="24"/>
  <c r="BU17" i="24"/>
  <c r="BT17" i="24"/>
  <c r="BS17" i="24"/>
  <c r="BR17" i="24"/>
  <c r="BQ17" i="24"/>
  <c r="BP17" i="24"/>
  <c r="BO17" i="24"/>
  <c r="BN17" i="24"/>
  <c r="BM17" i="24"/>
  <c r="BL17" i="24"/>
  <c r="BK17" i="24"/>
  <c r="BJ17" i="24"/>
  <c r="BI17" i="24"/>
  <c r="CG16" i="24"/>
  <c r="CF16" i="24"/>
  <c r="CD16" i="24"/>
  <c r="CE16" i="24" s="1"/>
  <c r="CC16" i="24"/>
  <c r="CA16" i="24"/>
  <c r="BZ16" i="24"/>
  <c r="CB16" i="24" s="1"/>
  <c r="BY16" i="24"/>
  <c r="BX16" i="24"/>
  <c r="BW16" i="24"/>
  <c r="BV16" i="24"/>
  <c r="BU16" i="24"/>
  <c r="BT16" i="24"/>
  <c r="BS16" i="24"/>
  <c r="BR16" i="24"/>
  <c r="BQ16" i="24"/>
  <c r="BO16" i="24"/>
  <c r="BN16" i="24"/>
  <c r="BP16" i="24" s="1"/>
  <c r="BM16" i="24"/>
  <c r="BL16" i="24"/>
  <c r="BK16" i="24"/>
  <c r="BJ16" i="24"/>
  <c r="BI16" i="24"/>
  <c r="CG15" i="24"/>
  <c r="CF15" i="24"/>
  <c r="CD15" i="24"/>
  <c r="CE15" i="24" s="1"/>
  <c r="CC15" i="24"/>
  <c r="CB15" i="24"/>
  <c r="CA15" i="24"/>
  <c r="BZ15" i="24"/>
  <c r="BY15" i="24"/>
  <c r="BX15" i="24"/>
  <c r="BW15" i="24"/>
  <c r="BV15" i="24"/>
  <c r="BU15" i="24"/>
  <c r="BT15" i="24"/>
  <c r="BS15" i="24"/>
  <c r="BR15" i="24"/>
  <c r="BQ15" i="24"/>
  <c r="BP15" i="24"/>
  <c r="BO15" i="24"/>
  <c r="BN15" i="24"/>
  <c r="BM15" i="24"/>
  <c r="BL15" i="24"/>
  <c r="BK15" i="24"/>
  <c r="BJ15" i="24"/>
  <c r="BI15" i="24"/>
  <c r="CG14" i="24"/>
  <c r="CF14" i="24"/>
  <c r="CD14" i="24"/>
  <c r="CE14" i="24" s="1"/>
  <c r="CC14" i="24"/>
  <c r="CA14" i="24"/>
  <c r="BZ14" i="24"/>
  <c r="CB14" i="24" s="1"/>
  <c r="BY14" i="24"/>
  <c r="BX14" i="24"/>
  <c r="BW14" i="24"/>
  <c r="BV14" i="24"/>
  <c r="BU14" i="24"/>
  <c r="BT14" i="24"/>
  <c r="BS14" i="24"/>
  <c r="BR14" i="24"/>
  <c r="BQ14" i="24"/>
  <c r="BO14" i="24"/>
  <c r="BN14" i="24"/>
  <c r="BP14" i="24" s="1"/>
  <c r="BM14" i="24"/>
  <c r="BL14" i="24"/>
  <c r="BK14" i="24"/>
  <c r="BJ14" i="24"/>
  <c r="BI14" i="24"/>
  <c r="CG13" i="24"/>
  <c r="CF13" i="24"/>
  <c r="CD13" i="24"/>
  <c r="CE13" i="24" s="1"/>
  <c r="CC13" i="24"/>
  <c r="CB13" i="24"/>
  <c r="CA13" i="24"/>
  <c r="BZ13" i="24"/>
  <c r="BY13" i="24"/>
  <c r="BX13" i="24"/>
  <c r="BW13" i="24"/>
  <c r="BV13" i="24"/>
  <c r="BU13" i="24"/>
  <c r="BT13" i="24"/>
  <c r="BS13" i="24"/>
  <c r="BR13" i="24"/>
  <c r="BQ13" i="24"/>
  <c r="BP13" i="24"/>
  <c r="BO13" i="24"/>
  <c r="BN13" i="24"/>
  <c r="BM13" i="24"/>
  <c r="BL13" i="24"/>
  <c r="BK13" i="24"/>
  <c r="BJ13" i="24"/>
  <c r="BI13" i="24"/>
  <c r="CG12" i="24"/>
  <c r="CF12" i="24"/>
  <c r="CD12" i="24"/>
  <c r="CE12" i="24" s="1"/>
  <c r="CC12" i="24"/>
  <c r="CA12" i="24"/>
  <c r="BZ12" i="24"/>
  <c r="CB12" i="24" s="1"/>
  <c r="BY12" i="24"/>
  <c r="BX12" i="24"/>
  <c r="BW12" i="24"/>
  <c r="BV12" i="24"/>
  <c r="BU12" i="24"/>
  <c r="BT12" i="24"/>
  <c r="BS12" i="24"/>
  <c r="BR12" i="24"/>
  <c r="BQ12" i="24"/>
  <c r="BO12" i="24"/>
  <c r="BN12" i="24"/>
  <c r="BP12" i="24" s="1"/>
  <c r="BM12" i="24"/>
  <c r="BL12" i="24"/>
  <c r="BK12" i="24"/>
  <c r="BJ12" i="24"/>
  <c r="BI12" i="24"/>
  <c r="CG11" i="24"/>
  <c r="CF11" i="24"/>
  <c r="CD11" i="24"/>
  <c r="CE11" i="24" s="1"/>
  <c r="CC11" i="24"/>
  <c r="CB11" i="24"/>
  <c r="CA11" i="24"/>
  <c r="BZ11" i="24"/>
  <c r="BY11" i="24"/>
  <c r="BX11" i="24"/>
  <c r="BW11" i="24"/>
  <c r="BV11" i="24"/>
  <c r="BU11" i="24"/>
  <c r="BT11" i="24"/>
  <c r="BS11" i="24"/>
  <c r="BR11" i="24"/>
  <c r="BQ11" i="24"/>
  <c r="BP11" i="24"/>
  <c r="BO11" i="24"/>
  <c r="BN11" i="24"/>
  <c r="BM11" i="24"/>
  <c r="BL11" i="24"/>
  <c r="BK11" i="24"/>
  <c r="BJ11" i="24"/>
  <c r="BI11" i="24"/>
  <c r="CG10" i="24"/>
  <c r="CF10" i="24"/>
  <c r="CD10" i="24"/>
  <c r="CE10" i="24" s="1"/>
  <c r="CC10" i="24"/>
  <c r="CA10" i="24"/>
  <c r="BZ10" i="24"/>
  <c r="CB10" i="24" s="1"/>
  <c r="BY10" i="24"/>
  <c r="BX10" i="24"/>
  <c r="BW10" i="24"/>
  <c r="BV10" i="24"/>
  <c r="BU10" i="24"/>
  <c r="BT10" i="24"/>
  <c r="BS10" i="24"/>
  <c r="BR10" i="24"/>
  <c r="BQ10" i="24"/>
  <c r="BO10" i="24"/>
  <c r="BN10" i="24"/>
  <c r="BP10" i="24" s="1"/>
  <c r="BM10" i="24"/>
  <c r="BL10" i="24"/>
  <c r="BK10" i="24"/>
  <c r="BJ10" i="24"/>
  <c r="BI10" i="24"/>
  <c r="CG9" i="24"/>
  <c r="CF9" i="24"/>
  <c r="CD9" i="24"/>
  <c r="CE9" i="24" s="1"/>
  <c r="CC9" i="24"/>
  <c r="CB9" i="24"/>
  <c r="CA9" i="24"/>
  <c r="BZ9" i="24"/>
  <c r="BY9" i="24"/>
  <c r="BX9" i="24"/>
  <c r="BW9" i="24"/>
  <c r="BV9" i="24"/>
  <c r="BU9" i="24"/>
  <c r="BT9" i="24"/>
  <c r="BS9" i="24"/>
  <c r="BQ9" i="24"/>
  <c r="BR9" i="24" s="1"/>
  <c r="BP9" i="24"/>
  <c r="BO9" i="24"/>
  <c r="BN9" i="24"/>
  <c r="BM9" i="24"/>
  <c r="BK9" i="24"/>
  <c r="BL9" i="24" s="1"/>
  <c r="BJ9" i="24"/>
  <c r="BI9" i="24"/>
  <c r="CG8" i="24"/>
  <c r="CF8" i="24"/>
  <c r="CD8" i="24"/>
  <c r="CE8" i="24" s="1"/>
  <c r="CC8" i="24"/>
  <c r="CA8" i="24"/>
  <c r="BZ8" i="24"/>
  <c r="CB8" i="24" s="1"/>
  <c r="BY8" i="24"/>
  <c r="BX8" i="24"/>
  <c r="BW8" i="24"/>
  <c r="BV8" i="24"/>
  <c r="BU8" i="24"/>
  <c r="BT8" i="24"/>
  <c r="BS8" i="24"/>
  <c r="BR8" i="24"/>
  <c r="BQ8" i="24"/>
  <c r="BO8" i="24"/>
  <c r="BN8" i="24"/>
  <c r="BP8" i="24" s="1"/>
  <c r="BM8" i="24"/>
  <c r="BK8" i="24"/>
  <c r="BL8" i="24" s="1"/>
  <c r="BJ8" i="24"/>
  <c r="BI8" i="24"/>
  <c r="CG7" i="24"/>
  <c r="CF7" i="24"/>
  <c r="CD7" i="24"/>
  <c r="CE7" i="24" s="1"/>
  <c r="CC7" i="24"/>
  <c r="CB7" i="24"/>
  <c r="CA7" i="24"/>
  <c r="BZ7" i="24"/>
  <c r="BY7" i="24"/>
  <c r="BX7" i="24"/>
  <c r="BW7" i="24"/>
  <c r="BV7" i="24"/>
  <c r="BU7" i="24"/>
  <c r="BT7" i="24"/>
  <c r="BS7" i="24"/>
  <c r="BQ7" i="24"/>
  <c r="BR7" i="24" s="1"/>
  <c r="BP7" i="24"/>
  <c r="BO7" i="24"/>
  <c r="BN7" i="24"/>
  <c r="BM7" i="24"/>
  <c r="BK7" i="24"/>
  <c r="BL7" i="24" s="1"/>
  <c r="BJ7" i="24"/>
  <c r="BI7" i="2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CG6" i="24"/>
  <c r="CF6" i="24"/>
  <c r="CD6" i="24"/>
  <c r="CE6" i="24" s="1"/>
  <c r="CC6" i="24"/>
  <c r="CA6" i="24"/>
  <c r="BZ6" i="24"/>
  <c r="CB6" i="24" s="1"/>
  <c r="BY6" i="24"/>
  <c r="BX6" i="24"/>
  <c r="BW6" i="24"/>
  <c r="BV6" i="24"/>
  <c r="BU6" i="24"/>
  <c r="BT6" i="24"/>
  <c r="BS6" i="24"/>
  <c r="BQ6" i="24"/>
  <c r="BR6" i="24" s="1"/>
  <c r="BO6" i="24"/>
  <c r="BN6" i="24"/>
  <c r="BP6" i="24" s="1"/>
  <c r="BM6" i="24"/>
  <c r="BK6" i="24"/>
  <c r="BL6" i="24" s="1"/>
  <c r="BJ6" i="24"/>
  <c r="BI6" i="24"/>
  <c r="BV40" i="23"/>
  <c r="BU40" i="23"/>
  <c r="BS40" i="23"/>
  <c r="BT40" i="23" s="1"/>
  <c r="BR40" i="23"/>
  <c r="BQ40" i="23"/>
  <c r="BP40" i="23"/>
  <c r="BO40" i="23"/>
  <c r="BN40" i="23"/>
  <c r="BM40" i="23"/>
  <c r="BL40" i="23"/>
  <c r="BK40" i="23"/>
  <c r="BJ40" i="23"/>
  <c r="BI40" i="23"/>
  <c r="BH40" i="23"/>
  <c r="BG40" i="23"/>
  <c r="BF40" i="23"/>
  <c r="BE40" i="23"/>
  <c r="BD40" i="23"/>
  <c r="BC40" i="23"/>
  <c r="BB40" i="23"/>
  <c r="BA40" i="23"/>
  <c r="AZ40" i="23"/>
  <c r="AY40" i="23"/>
  <c r="AX40" i="23"/>
  <c r="BV39" i="23"/>
  <c r="BU39" i="23"/>
  <c r="BS39" i="23"/>
  <c r="BT39" i="23" s="1"/>
  <c r="BR39" i="23"/>
  <c r="BP39" i="23"/>
  <c r="BO39" i="23"/>
  <c r="BQ39" i="23" s="1"/>
  <c r="BN39" i="23"/>
  <c r="BM39" i="23"/>
  <c r="BL39" i="23"/>
  <c r="BK39" i="23"/>
  <c r="BJ39" i="23"/>
  <c r="BI39" i="23"/>
  <c r="BH39" i="23"/>
  <c r="BG39" i="23"/>
  <c r="BF39" i="23"/>
  <c r="BD39" i="23"/>
  <c r="BC39" i="23"/>
  <c r="BE39" i="23" s="1"/>
  <c r="BB39" i="23"/>
  <c r="BA39" i="23"/>
  <c r="AZ39" i="23"/>
  <c r="AY39" i="23"/>
  <c r="AX39" i="23"/>
  <c r="BV38" i="23"/>
  <c r="BU38" i="23"/>
  <c r="BS38" i="23"/>
  <c r="BT38" i="23" s="1"/>
  <c r="BR38" i="23"/>
  <c r="BQ38" i="23"/>
  <c r="BP38" i="23"/>
  <c r="BO38" i="23"/>
  <c r="BN38" i="23"/>
  <c r="BM38" i="23"/>
  <c r="BL38" i="23"/>
  <c r="BK38" i="23"/>
  <c r="BJ38" i="23"/>
  <c r="BI38" i="23"/>
  <c r="BH38" i="23"/>
  <c r="BG38" i="23"/>
  <c r="BF38" i="23"/>
  <c r="BE38" i="23"/>
  <c r="BD38" i="23"/>
  <c r="BC38" i="23"/>
  <c r="BB38" i="23"/>
  <c r="BA38" i="23"/>
  <c r="AZ38" i="23"/>
  <c r="AY38" i="23"/>
  <c r="AX38" i="23"/>
  <c r="BV37" i="23"/>
  <c r="BU37" i="23"/>
  <c r="BS37" i="23"/>
  <c r="BT37" i="23" s="1"/>
  <c r="BR37" i="23"/>
  <c r="BP37" i="23"/>
  <c r="BO37" i="23"/>
  <c r="BQ37" i="23" s="1"/>
  <c r="BN37" i="23"/>
  <c r="BM37" i="23"/>
  <c r="BL37" i="23"/>
  <c r="BK37" i="23"/>
  <c r="BJ37" i="23"/>
  <c r="BI37" i="23"/>
  <c r="BH37" i="23"/>
  <c r="BG37" i="23"/>
  <c r="BF37" i="23"/>
  <c r="BD37" i="23"/>
  <c r="BC37" i="23"/>
  <c r="BE37" i="23" s="1"/>
  <c r="BB37" i="23"/>
  <c r="BA37" i="23"/>
  <c r="AZ37" i="23"/>
  <c r="AY37" i="23"/>
  <c r="AX37" i="23"/>
  <c r="BV36" i="23"/>
  <c r="BU36" i="23"/>
  <c r="BS36" i="23"/>
  <c r="BT36" i="23" s="1"/>
  <c r="BR36" i="23"/>
  <c r="BQ36" i="23"/>
  <c r="BP36" i="23"/>
  <c r="BO36" i="23"/>
  <c r="BN36" i="23"/>
  <c r="BM36" i="23"/>
  <c r="BL36" i="23"/>
  <c r="BK36" i="23"/>
  <c r="BJ36" i="23"/>
  <c r="BI36" i="23"/>
  <c r="BH36" i="23"/>
  <c r="BG36" i="23"/>
  <c r="BF36" i="23"/>
  <c r="BE36" i="23"/>
  <c r="BD36" i="23"/>
  <c r="BC36" i="23"/>
  <c r="BB36" i="23"/>
  <c r="BA36" i="23"/>
  <c r="AZ36" i="23"/>
  <c r="AY36" i="23"/>
  <c r="AX36" i="23"/>
  <c r="BV35" i="23"/>
  <c r="BU35" i="23"/>
  <c r="BS35" i="23"/>
  <c r="BT35" i="23" s="1"/>
  <c r="BR35" i="23"/>
  <c r="BP35" i="23"/>
  <c r="BO35" i="23"/>
  <c r="BQ35" i="23" s="1"/>
  <c r="BN35" i="23"/>
  <c r="BM35" i="23"/>
  <c r="BL35" i="23"/>
  <c r="BK35" i="23"/>
  <c r="BJ35" i="23"/>
  <c r="BI35" i="23"/>
  <c r="BH35" i="23"/>
  <c r="BG35" i="23"/>
  <c r="BF35" i="23"/>
  <c r="BD35" i="23"/>
  <c r="BC35" i="23"/>
  <c r="BE35" i="23" s="1"/>
  <c r="BB35" i="23"/>
  <c r="BA35" i="23"/>
  <c r="AZ35" i="23"/>
  <c r="AY35" i="23"/>
  <c r="AX35" i="23"/>
  <c r="BV34" i="23"/>
  <c r="BU34" i="23"/>
  <c r="BS34" i="23"/>
  <c r="BT34" i="23" s="1"/>
  <c r="BR34" i="23"/>
  <c r="BQ34" i="23"/>
  <c r="BP34" i="23"/>
  <c r="BO34" i="23"/>
  <c r="BN34" i="23"/>
  <c r="BM34" i="23"/>
  <c r="BL34" i="23"/>
  <c r="BK34" i="23"/>
  <c r="BJ34" i="23"/>
  <c r="BI34" i="23"/>
  <c r="BH34" i="23"/>
  <c r="BG34" i="23"/>
  <c r="BF34" i="23"/>
  <c r="BE34" i="23"/>
  <c r="BD34" i="23"/>
  <c r="BC34" i="23"/>
  <c r="BB34" i="23"/>
  <c r="BA34" i="23"/>
  <c r="AZ34" i="23"/>
  <c r="AY34" i="23"/>
  <c r="AX34" i="23"/>
  <c r="BV33" i="23"/>
  <c r="BU33" i="23"/>
  <c r="BS33" i="23"/>
  <c r="BT33" i="23" s="1"/>
  <c r="BR33" i="23"/>
  <c r="BP33" i="23"/>
  <c r="BO33" i="23"/>
  <c r="BQ33" i="23" s="1"/>
  <c r="BN33" i="23"/>
  <c r="BM33" i="23"/>
  <c r="BL33" i="23"/>
  <c r="BK33" i="23"/>
  <c r="BJ33" i="23"/>
  <c r="BI33" i="23"/>
  <c r="BH33" i="23"/>
  <c r="BG33" i="23"/>
  <c r="BF33" i="23"/>
  <c r="BD33" i="23"/>
  <c r="BC33" i="23"/>
  <c r="BE33" i="23" s="1"/>
  <c r="BB33" i="23"/>
  <c r="BA33" i="23"/>
  <c r="AZ33" i="23"/>
  <c r="AY33" i="23"/>
  <c r="AX33" i="23"/>
  <c r="BV32" i="23"/>
  <c r="BU32" i="23"/>
  <c r="BS32" i="23"/>
  <c r="BT32" i="23" s="1"/>
  <c r="BR32" i="23"/>
  <c r="BP32" i="23"/>
  <c r="BO32" i="23"/>
  <c r="BN32" i="23"/>
  <c r="BM32" i="23"/>
  <c r="BL32" i="23"/>
  <c r="BK32" i="23"/>
  <c r="BJ32" i="23"/>
  <c r="BI32" i="23"/>
  <c r="BH32" i="23"/>
  <c r="BG32" i="23"/>
  <c r="BF32" i="23"/>
  <c r="BE32" i="23"/>
  <c r="BD32" i="23"/>
  <c r="BC32" i="23"/>
  <c r="BB32" i="23"/>
  <c r="AZ32" i="23"/>
  <c r="BA32" i="23" s="1"/>
  <c r="AY32" i="23"/>
  <c r="AX32" i="23"/>
  <c r="BV31" i="23"/>
  <c r="BU31" i="23"/>
  <c r="BS31" i="23"/>
  <c r="BT31" i="23" s="1"/>
  <c r="BR31" i="23"/>
  <c r="BP31" i="23"/>
  <c r="BO31" i="23"/>
  <c r="BQ31" i="23" s="1"/>
  <c r="BN31" i="23"/>
  <c r="BM31" i="23"/>
  <c r="BL31" i="23"/>
  <c r="BK31" i="23"/>
  <c r="BJ31" i="23"/>
  <c r="BI31" i="23"/>
  <c r="BH31" i="23"/>
  <c r="BG31" i="23"/>
  <c r="BF31" i="23"/>
  <c r="BD31" i="23"/>
  <c r="BC31" i="23"/>
  <c r="BE31" i="23" s="1"/>
  <c r="BB31" i="23"/>
  <c r="AZ31" i="23"/>
  <c r="BA31" i="23" s="1"/>
  <c r="AY31" i="23"/>
  <c r="AX31" i="23"/>
  <c r="BV30" i="23"/>
  <c r="BU30" i="23"/>
  <c r="BS30" i="23"/>
  <c r="BT30" i="23" s="1"/>
  <c r="BR30" i="23"/>
  <c r="BQ30" i="23"/>
  <c r="BP30" i="23"/>
  <c r="BO30" i="23"/>
  <c r="BN30" i="23"/>
  <c r="BM30" i="23"/>
  <c r="BL30" i="23"/>
  <c r="BK30" i="23"/>
  <c r="BJ30" i="23"/>
  <c r="BI30" i="23"/>
  <c r="BH30" i="23"/>
  <c r="BG30" i="23"/>
  <c r="BF30" i="23"/>
  <c r="BD30" i="23"/>
  <c r="BC30" i="23"/>
  <c r="BE30" i="23" s="1"/>
  <c r="BB30" i="23"/>
  <c r="AZ30" i="23"/>
  <c r="BA30" i="23" s="1"/>
  <c r="AY30" i="23"/>
  <c r="AX30" i="23"/>
  <c r="BV29" i="23"/>
  <c r="BU29" i="23"/>
  <c r="BS29" i="23"/>
  <c r="BT29" i="23" s="1"/>
  <c r="BR29" i="23"/>
  <c r="BP29" i="23"/>
  <c r="BO29" i="23"/>
  <c r="BN29" i="23"/>
  <c r="BM29" i="23"/>
  <c r="BL29" i="23"/>
  <c r="BK29" i="23"/>
  <c r="BJ29" i="23"/>
  <c r="BH29" i="23"/>
  <c r="BI29" i="23" s="1"/>
  <c r="BG29" i="23"/>
  <c r="BF29" i="23"/>
  <c r="BD29" i="23"/>
  <c r="BC29" i="23"/>
  <c r="BE29" i="23" s="1"/>
  <c r="BB29" i="23"/>
  <c r="AZ29" i="23"/>
  <c r="BA29" i="23" s="1"/>
  <c r="AY29" i="23"/>
  <c r="AX29" i="23"/>
  <c r="B29" i="23"/>
  <c r="B30" i="23" s="1"/>
  <c r="B31" i="23" s="1"/>
  <c r="B32" i="23" s="1"/>
  <c r="B33" i="23" s="1"/>
  <c r="B34" i="23" s="1"/>
  <c r="B35" i="23" s="1"/>
  <c r="B36" i="23" s="1"/>
  <c r="B37" i="23" s="1"/>
  <c r="B38" i="23" s="1"/>
  <c r="B39" i="23" s="1"/>
  <c r="B40" i="23" s="1"/>
  <c r="BV28" i="23"/>
  <c r="BU28" i="23"/>
  <c r="BS28" i="23"/>
  <c r="BT28" i="23" s="1"/>
  <c r="BR28" i="23"/>
  <c r="BP28" i="23"/>
  <c r="BO28" i="23"/>
  <c r="BN28" i="23"/>
  <c r="BM28" i="23"/>
  <c r="BL28" i="23"/>
  <c r="BK28" i="23"/>
  <c r="BJ28" i="23"/>
  <c r="BH28" i="23"/>
  <c r="BI28" i="23" s="1"/>
  <c r="BG28" i="23"/>
  <c r="BF28" i="23"/>
  <c r="BE28" i="23"/>
  <c r="BD28" i="23"/>
  <c r="BC28" i="23"/>
  <c r="BB28" i="23"/>
  <c r="AZ28" i="23"/>
  <c r="BA28" i="23" s="1"/>
  <c r="AY28" i="23"/>
  <c r="AX28" i="23"/>
  <c r="BQ24" i="15"/>
  <c r="BP24" i="15"/>
  <c r="BN24" i="15"/>
  <c r="BM24" i="15"/>
  <c r="BL24" i="15"/>
  <c r="BJ24" i="15"/>
  <c r="BI24" i="15"/>
  <c r="BH24" i="15"/>
  <c r="BG24" i="15"/>
  <c r="BF24" i="15"/>
  <c r="BE24" i="15"/>
  <c r="BD24" i="15"/>
  <c r="BC24" i="15"/>
  <c r="BQ28" i="23" l="1"/>
  <c r="BQ32" i="23"/>
  <c r="BQ29" i="23"/>
  <c r="Q5" i="15"/>
  <c r="BA24" i="15" l="1"/>
  <c r="BB24" i="15"/>
  <c r="Y23" i="15"/>
  <c r="L33" i="15" l="1"/>
  <c r="B33" i="15"/>
  <c r="BS24" i="15"/>
  <c r="R9" i="15"/>
  <c r="AG3" i="15"/>
  <c r="D38" i="15" l="1"/>
  <c r="Y1" i="24"/>
  <c r="Z1" i="23"/>
  <c r="A1" i="24"/>
  <c r="A1" i="23"/>
  <c r="B6" i="15"/>
  <c r="D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8" authorId="0" shapeId="0" xr:uid="{5D0217E4-C9F3-4844-B62B-66ABA07BDA51}">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AA23" authorId="0" shapeId="0" xr:uid="{80C0A353-B360-40DE-B5E7-1C69278126E6}">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F25" authorId="0" shapeId="0" xr:uid="{9C120A98-B600-4C0F-97B3-9DB85B404E11}">
      <text>
        <r>
          <rPr>
            <b/>
            <sz val="9"/>
            <color indexed="81"/>
            <rFont val="MS P ゴシック"/>
            <family val="3"/>
            <charset val="128"/>
          </rPr>
          <t>7桁の数字で入力してください。</t>
        </r>
      </text>
    </comment>
    <comment ref="P30" authorId="0" shapeId="0" xr:uid="{325F6D8F-333B-4768-9F07-63576401313A}">
      <text>
        <r>
          <rPr>
            <b/>
            <sz val="9"/>
            <color indexed="81"/>
            <rFont val="MS P ゴシック"/>
            <family val="3"/>
            <charset val="128"/>
          </rPr>
          <t>ハイフンも入力してください。</t>
        </r>
      </text>
    </comment>
    <comment ref="C39" authorId="0" shapeId="0" xr:uid="{227AE5A2-2602-4472-8CA9-F01C1E57A0E8}">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F26" authorId="0" shapeId="0" xr:uid="{2C503DFE-9ADA-4625-884D-0CAF1757E9AA}">
      <text>
        <r>
          <rPr>
            <b/>
            <sz val="9"/>
            <color indexed="81"/>
            <rFont val="MS P ゴシック"/>
            <family val="3"/>
            <charset val="128"/>
          </rPr>
          <t>リストボックスから
該当するものを選択してください。</t>
        </r>
      </text>
    </comment>
    <comment ref="L26" authorId="0" shapeId="0" xr:uid="{D3A77DFD-80AC-4215-961B-CEA019D214AC}">
      <text>
        <r>
          <rPr>
            <b/>
            <sz val="9"/>
            <color indexed="81"/>
            <rFont val="MS P ゴシック"/>
            <family val="3"/>
            <charset val="128"/>
          </rPr>
          <t>リストボックスから
該当するものを選択してください。</t>
        </r>
      </text>
    </comment>
    <comment ref="O27" authorId="0" shapeId="0" xr:uid="{B4B7A77A-454F-4D73-B08A-8F9277625C88}">
      <text>
        <r>
          <rPr>
            <b/>
            <sz val="9"/>
            <color indexed="81"/>
            <rFont val="MS P ゴシック"/>
            <family val="3"/>
            <charset val="128"/>
          </rPr>
          <t>収集運搬業者ではなく、
処分業者又は再生処理業者をご入力ください。</t>
        </r>
      </text>
    </comment>
    <comment ref="P27" authorId="0" shapeId="0" xr:uid="{34A41E69-0D69-497C-96E8-5782419B7E95}">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E4" authorId="0" shapeId="0" xr:uid="{60D892F9-F721-421D-8594-2466AF257C77}">
      <text>
        <r>
          <rPr>
            <b/>
            <sz val="9"/>
            <color indexed="81"/>
            <rFont val="MS P ゴシック"/>
            <family val="3"/>
            <charset val="128"/>
          </rPr>
          <t>リストボックスから
該当するものを選択してください。</t>
        </r>
      </text>
    </comment>
    <comment ref="K4" authorId="0" shapeId="0" xr:uid="{8391B533-4AE9-43D8-947A-0877B524EDFD}">
      <text>
        <r>
          <rPr>
            <b/>
            <sz val="9"/>
            <color indexed="81"/>
            <rFont val="MS P ゴシック"/>
            <family val="3"/>
            <charset val="128"/>
          </rPr>
          <t>リストボックスから
該当するものを選択してください。</t>
        </r>
      </text>
    </comment>
    <comment ref="O6" authorId="0" shapeId="0" xr:uid="{53683650-5C07-49EC-A970-EDE27E4E5842}">
      <text>
        <r>
          <rPr>
            <b/>
            <sz val="9"/>
            <color indexed="81"/>
            <rFont val="MS P ゴシック"/>
            <family val="3"/>
            <charset val="128"/>
          </rPr>
          <t>ハイフンも入力してください。</t>
        </r>
      </text>
    </comment>
  </commentList>
</comments>
</file>

<file path=xl/sharedStrings.xml><?xml version="1.0" encoding="utf-8"?>
<sst xmlns="http://schemas.openxmlformats.org/spreadsheetml/2006/main" count="1037" uniqueCount="650">
  <si>
    <t xml:space="preserve">        種        類</t>
  </si>
  <si>
    <t>分類番号</t>
  </si>
  <si>
    <t xml:space="preserve">               具         体         例</t>
  </si>
  <si>
    <t>感染性産業廃棄物</t>
  </si>
  <si>
    <t>有機性汚泥</t>
  </si>
  <si>
    <t>検査室や実験室などの排水処理施設から発生する汚泥</t>
  </si>
  <si>
    <t>（し尿を含む浄化漕汚泥は除く）</t>
  </si>
  <si>
    <t xml:space="preserve">鉱物油        </t>
  </si>
  <si>
    <t>０３１１</t>
  </si>
  <si>
    <t>冷凍機やポンプなどの潤滑油</t>
  </si>
  <si>
    <t xml:space="preserve">動植物性油脂  </t>
  </si>
  <si>
    <t>０３１２</t>
  </si>
  <si>
    <t xml:space="preserve">廃溶剤                 </t>
  </si>
  <si>
    <t>０３２０</t>
  </si>
  <si>
    <t>アルコール類、ケトン、洗浄油</t>
  </si>
  <si>
    <t xml:space="preserve">油でい                 </t>
  </si>
  <si>
    <t>０３４０</t>
  </si>
  <si>
    <t>タンクスラッジ、オイルスラッジ、オイルトラップ汚泥、油性スカム</t>
  </si>
  <si>
    <t xml:space="preserve">油付着物等             </t>
  </si>
  <si>
    <t>０３５０</t>
  </si>
  <si>
    <t>油の滲みたウエス、油紙くず、廃吸油材</t>
  </si>
  <si>
    <t>廃酸</t>
  </si>
  <si>
    <t xml:space="preserve">無機性の酸性廃液       </t>
  </si>
  <si>
    <t>ホルマリン、その他の酸性の廃液</t>
  </si>
  <si>
    <t xml:space="preserve">レントゲン写真定着廃液           </t>
  </si>
  <si>
    <t>レントゲン写真定着廃液</t>
  </si>
  <si>
    <t xml:space="preserve">アルカリ性廃液         </t>
  </si>
  <si>
    <t>検査廃液、その他のアルカリ性の廃液</t>
  </si>
  <si>
    <t xml:space="preserve">レントゲン写真現像液             </t>
  </si>
  <si>
    <t>レントゲン写真現像液</t>
  </si>
  <si>
    <t xml:space="preserve">プラスチック製品くず　　 </t>
  </si>
  <si>
    <t>合成樹脂製の器具、レントゲンフィルム、ビニールチューブ、その他の合成樹脂製のもの</t>
  </si>
  <si>
    <t>１１００</t>
  </si>
  <si>
    <t>天然ゴムの器具類、ディスポーザブルの手袋など</t>
  </si>
  <si>
    <t>鉄くず</t>
  </si>
  <si>
    <t>鉄くず、スクラップ（主体が鉄製の場合）、ブリキくず、トタンくず、空き缶（鉄製のもの）</t>
  </si>
  <si>
    <t>非鉄くず</t>
  </si>
  <si>
    <t>銅線、銅くず、アルミくず、アルミ缶</t>
  </si>
  <si>
    <t>混合金属くず</t>
  </si>
  <si>
    <t>自社にて分別を行わなかったものや分別不可能なもの</t>
  </si>
  <si>
    <t>ガラスくず、コンクリートくず及び陶磁器くず</t>
  </si>
  <si>
    <t>白熱電球、窓ガラス、びん類、グラスウール、ガラス食器、光学レンズ、理化学用ガラス器具、薬品ビン</t>
  </si>
  <si>
    <t>ギブス用石膏、陶磁器の器具、その他の陶磁器製のもの</t>
  </si>
  <si>
    <t>電気集じん器捕集ダスト、集じん器捕集ダスト</t>
  </si>
  <si>
    <t>蛍光灯</t>
  </si>
  <si>
    <t>引火性廃油</t>
  </si>
  <si>
    <t>腐食性廃酸</t>
  </si>
  <si>
    <t>腐食性廃アルカリ</t>
  </si>
  <si>
    <t>特定有害汚泥</t>
  </si>
  <si>
    <t>特定有害物質を含む汚泥</t>
  </si>
  <si>
    <t>特定有害廃油</t>
  </si>
  <si>
    <t>特定有害物質を含む廃油</t>
  </si>
  <si>
    <t>特定有害廃酸</t>
  </si>
  <si>
    <t>特定有害物質を含む酸性廃液</t>
  </si>
  <si>
    <t>特定有害廃アルカリ</t>
  </si>
  <si>
    <t>特定有害物質を含むアルカリ性廃液</t>
  </si>
  <si>
    <t>特定有害ばいじん</t>
  </si>
  <si>
    <t>特定有害物質を含むばいじん</t>
  </si>
  <si>
    <t>事業所名</t>
    <rPh sb="0" eb="3">
      <t>ジギョウショ</t>
    </rPh>
    <rPh sb="3" eb="4">
      <t>メイ</t>
    </rPh>
    <phoneticPr fontId="2"/>
  </si>
  <si>
    <t>所在地</t>
    <rPh sb="0" eb="3">
      <t>ショザイチ</t>
    </rPh>
    <phoneticPr fontId="2"/>
  </si>
  <si>
    <t>フリガナ</t>
    <phoneticPr fontId="2"/>
  </si>
  <si>
    <t>記入年月日</t>
    <rPh sb="0" eb="2">
      <t>キニュウ</t>
    </rPh>
    <rPh sb="2" eb="3">
      <t>ネン</t>
    </rPh>
    <rPh sb="3" eb="5">
      <t>ガッピ</t>
    </rPh>
    <phoneticPr fontId="2"/>
  </si>
  <si>
    <t>病床数</t>
    <rPh sb="0" eb="3">
      <t>ビョウショウスウ</t>
    </rPh>
    <phoneticPr fontId="2"/>
  </si>
  <si>
    <t>人</t>
    <rPh sb="0" eb="1">
      <t>ニン</t>
    </rPh>
    <phoneticPr fontId="2"/>
  </si>
  <si>
    <t>床</t>
    <rPh sb="0" eb="1">
      <t>トコ</t>
    </rPh>
    <phoneticPr fontId="2"/>
  </si>
  <si>
    <t>発生の有無</t>
    <rPh sb="0" eb="2">
      <t>ハッセイ</t>
    </rPh>
    <rPh sb="3" eb="5">
      <t>ウム</t>
    </rPh>
    <phoneticPr fontId="2"/>
  </si>
  <si>
    <t>①廃棄物の種類</t>
    <rPh sb="1" eb="4">
      <t>ハイキブツ</t>
    </rPh>
    <rPh sb="5" eb="7">
      <t>シュルイ</t>
    </rPh>
    <phoneticPr fontId="2"/>
  </si>
  <si>
    <t>②分類番号</t>
    <rPh sb="1" eb="3">
      <t>ブンルイ</t>
    </rPh>
    <rPh sb="3" eb="5">
      <t>バンゴウ</t>
    </rPh>
    <phoneticPr fontId="2"/>
  </si>
  <si>
    <t>③年間発生量</t>
    <rPh sb="1" eb="3">
      <t>ネンカン</t>
    </rPh>
    <rPh sb="3" eb="6">
      <t>ハッセイリョウ</t>
    </rPh>
    <phoneticPr fontId="2"/>
  </si>
  <si>
    <t>行番</t>
    <rPh sb="0" eb="1">
      <t>ギョウ</t>
    </rPh>
    <rPh sb="1" eb="2">
      <t>バン</t>
    </rPh>
    <phoneticPr fontId="2"/>
  </si>
  <si>
    <t>単位</t>
    <rPh sb="0" eb="2">
      <t>タンイ</t>
    </rPh>
    <phoneticPr fontId="2"/>
  </si>
  <si>
    <t>１次処理</t>
    <rPh sb="1" eb="2">
      <t>ジ</t>
    </rPh>
    <rPh sb="2" eb="4">
      <t>ショリ</t>
    </rPh>
    <phoneticPr fontId="2"/>
  </si>
  <si>
    <t>２次処理</t>
    <rPh sb="1" eb="2">
      <t>ジ</t>
    </rPh>
    <rPh sb="2" eb="4">
      <t>ショリ</t>
    </rPh>
    <phoneticPr fontId="2"/>
  </si>
  <si>
    <t>３次処理</t>
    <rPh sb="1" eb="2">
      <t>ジ</t>
    </rPh>
    <rPh sb="2" eb="4">
      <t>ショリ</t>
    </rPh>
    <phoneticPr fontId="2"/>
  </si>
  <si>
    <t>資源化用途</t>
    <rPh sb="0" eb="3">
      <t>シゲンカ</t>
    </rPh>
    <rPh sb="3" eb="5">
      <t>ヨウト</t>
    </rPh>
    <phoneticPr fontId="2"/>
  </si>
  <si>
    <t>感染性廃棄物</t>
    <rPh sb="0" eb="3">
      <t>カンセンセイ</t>
    </rPh>
    <rPh sb="3" eb="6">
      <t>ハイキブツ</t>
    </rPh>
    <phoneticPr fontId="2"/>
  </si>
  <si>
    <t>→</t>
    <phoneticPr fontId="2"/>
  </si>
  <si>
    <t>写真定着廃液</t>
    <rPh sb="0" eb="2">
      <t>シャシン</t>
    </rPh>
    <rPh sb="2" eb="4">
      <t>テイチャク</t>
    </rPh>
    <rPh sb="4" eb="6">
      <t>ハイエキ</t>
    </rPh>
    <phoneticPr fontId="2"/>
  </si>
  <si>
    <t>写真現像廃液</t>
    <rPh sb="0" eb="2">
      <t>シャシン</t>
    </rPh>
    <rPh sb="2" eb="4">
      <t>ゲンゾウ</t>
    </rPh>
    <rPh sb="4" eb="6">
      <t>ハイエキ</t>
    </rPh>
    <phoneticPr fontId="2"/>
  </si>
  <si>
    <t>○○産業</t>
    <rPh sb="2" eb="4">
      <t>サンギョウ</t>
    </rPh>
    <phoneticPr fontId="2"/>
  </si>
  <si>
    <t>Ａ</t>
    <phoneticPr fontId="2"/>
  </si>
  <si>
    <t>××（株）</t>
    <rPh sb="2" eb="5">
      <t>カブ</t>
    </rPh>
    <phoneticPr fontId="2"/>
  </si>
  <si>
    <t>○×産業</t>
    <rPh sb="2" eb="4">
      <t>サンギョウ</t>
    </rPh>
    <phoneticPr fontId="2"/>
  </si>
  <si>
    <t>Ｆ</t>
    <phoneticPr fontId="2"/>
  </si>
  <si>
    <t>Ｎ</t>
    <phoneticPr fontId="2"/>
  </si>
  <si>
    <t>△×（株）</t>
    <rPh sb="2" eb="5">
      <t>カブ</t>
    </rPh>
    <phoneticPr fontId="2"/>
  </si>
  <si>
    <t>△△産業</t>
    <rPh sb="2" eb="4">
      <t>サンギョウ</t>
    </rPh>
    <phoneticPr fontId="2"/>
  </si>
  <si>
    <t>不要伝票</t>
    <rPh sb="0" eb="2">
      <t>フヨウ</t>
    </rPh>
    <rPh sb="2" eb="4">
      <t>デンピョウ</t>
    </rPh>
    <phoneticPr fontId="2"/>
  </si>
  <si>
    <t>廃棄物分類表</t>
    <phoneticPr fontId="2"/>
  </si>
  <si>
    <t>表１：感染性廃棄物の分類表</t>
    <rPh sb="3" eb="6">
      <t>カンセンセイ</t>
    </rPh>
    <rPh sb="6" eb="9">
      <t>ハイキブツ</t>
    </rPh>
    <phoneticPr fontId="2"/>
  </si>
  <si>
    <t>２０１８</t>
    <phoneticPr fontId="2"/>
  </si>
  <si>
    <t>表２：非感染性廃棄物分類表（産業廃棄物）</t>
    <rPh sb="3" eb="4">
      <t>ヒ</t>
    </rPh>
    <rPh sb="4" eb="7">
      <t>カンセンセイ</t>
    </rPh>
    <rPh sb="7" eb="10">
      <t>ハイキブツ</t>
    </rPh>
    <rPh sb="14" eb="16">
      <t>サンギョウ</t>
    </rPh>
    <rPh sb="16" eb="19">
      <t>ハイキブツ</t>
    </rPh>
    <phoneticPr fontId="2"/>
  </si>
  <si>
    <t>０２１１</t>
    <phoneticPr fontId="2"/>
  </si>
  <si>
    <t>廃　油</t>
    <phoneticPr fontId="2"/>
  </si>
  <si>
    <t xml:space="preserve"> 一般廃油</t>
    <phoneticPr fontId="2"/>
  </si>
  <si>
    <t>０４０１</t>
    <phoneticPr fontId="2"/>
  </si>
  <si>
    <t>０４０２</t>
    <phoneticPr fontId="2"/>
  </si>
  <si>
    <t>紙くず</t>
    <rPh sb="0" eb="1">
      <t>カミ</t>
    </rPh>
    <phoneticPr fontId="2"/>
  </si>
  <si>
    <t>印刷用紙、段ボール、コピー用紙、雑誌、新聞紙</t>
    <rPh sb="0" eb="2">
      <t>インサツ</t>
    </rPh>
    <rPh sb="2" eb="4">
      <t>ヨウシ</t>
    </rPh>
    <rPh sb="5" eb="6">
      <t>ダン</t>
    </rPh>
    <rPh sb="13" eb="15">
      <t>ヨウシ</t>
    </rPh>
    <rPh sb="16" eb="18">
      <t>ザッシ</t>
    </rPh>
    <rPh sb="19" eb="22">
      <t>シンブンシ</t>
    </rPh>
    <phoneticPr fontId="2"/>
  </si>
  <si>
    <t>生ごみ（厨芥類）</t>
    <rPh sb="0" eb="1">
      <t>ナマ</t>
    </rPh>
    <rPh sb="4" eb="6">
      <t>チュウカイ</t>
    </rPh>
    <rPh sb="6" eb="7">
      <t>ルイ</t>
    </rPh>
    <phoneticPr fontId="2"/>
  </si>
  <si>
    <t>調理くず、食堂の残飯、弁当の残飯、茶殻など</t>
    <rPh sb="0" eb="2">
      <t>チョウリ</t>
    </rPh>
    <rPh sb="5" eb="7">
      <t>ショクドウ</t>
    </rPh>
    <rPh sb="8" eb="10">
      <t>ザンパン</t>
    </rPh>
    <rPh sb="11" eb="13">
      <t>ベントウ</t>
    </rPh>
    <rPh sb="14" eb="16">
      <t>ザンパン</t>
    </rPh>
    <rPh sb="17" eb="19">
      <t>チャガラ</t>
    </rPh>
    <phoneticPr fontId="2"/>
  </si>
  <si>
    <r>
      <t>ゴムくず</t>
    </r>
    <r>
      <rPr>
        <sz val="10"/>
        <rFont val="Century"/>
        <family val="1"/>
      </rPr>
      <t xml:space="preserve">                  </t>
    </r>
  </si>
  <si>
    <t>金属くず</t>
    <rPh sb="0" eb="2">
      <t>キンゾク</t>
    </rPh>
    <phoneticPr fontId="2"/>
  </si>
  <si>
    <r>
      <t>ガラスくず</t>
    </r>
    <r>
      <rPr>
        <sz val="9"/>
        <rFont val="Century"/>
        <family val="1"/>
      </rPr>
      <t xml:space="preserve"> </t>
    </r>
  </si>
  <si>
    <r>
      <t>陶磁器くず</t>
    </r>
    <r>
      <rPr>
        <sz val="9"/>
        <rFont val="Century"/>
        <family val="1"/>
      </rPr>
      <t xml:space="preserve"> </t>
    </r>
  </si>
  <si>
    <t>コンクリート製品くず</t>
    <rPh sb="6" eb="8">
      <t>セイヒン</t>
    </rPh>
    <phoneticPr fontId="2"/>
  </si>
  <si>
    <r>
      <t>ばいじん</t>
    </r>
    <r>
      <rPr>
        <sz val="10"/>
        <rFont val="Century"/>
        <family val="1"/>
      </rPr>
      <t xml:space="preserve">                  </t>
    </r>
  </si>
  <si>
    <t>紙おむつ</t>
    <rPh sb="0" eb="1">
      <t>カミ</t>
    </rPh>
    <phoneticPr fontId="2"/>
  </si>
  <si>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2"/>
  </si>
  <si>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2.0</t>
    </r>
    <r>
      <rPr>
        <sz val="9"/>
        <color indexed="8"/>
        <rFont val="HG丸ｺﾞｼｯｸM-PRO"/>
        <family val="3"/>
        <charset val="128"/>
      </rPr>
      <t>以下の廃液</t>
    </r>
  </si>
  <si>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12.5</t>
    </r>
    <r>
      <rPr>
        <sz val="9"/>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</si>
  <si>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2"/>
  </si>
  <si>
    <t>大分市</t>
    <rPh sb="0" eb="3">
      <t>オオイタシ</t>
    </rPh>
    <phoneticPr fontId="2"/>
  </si>
  <si>
    <t>杵築市</t>
    <rPh sb="0" eb="3">
      <t>キツキシ</t>
    </rPh>
    <phoneticPr fontId="2"/>
  </si>
  <si>
    <t>豊後高田市</t>
    <rPh sb="0" eb="5">
      <t>ブンゴタカダシ</t>
    </rPh>
    <phoneticPr fontId="2"/>
  </si>
  <si>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2"/>
  </si>
  <si>
    <t>入院患者などの給食に使った食用油（天ぷら油等）</t>
    <phoneticPr fontId="2"/>
  </si>
  <si>
    <t>紙おむつ（感染症法の分類に従って、感染性でないと判断したもの）</t>
    <rPh sb="0" eb="1">
      <t>カミ</t>
    </rPh>
    <rPh sb="5" eb="8">
      <t>カンセンショウ</t>
    </rPh>
    <rPh sb="8" eb="9">
      <t>ホウ</t>
    </rPh>
    <rPh sb="10" eb="12">
      <t>ブンルイ</t>
    </rPh>
    <rPh sb="13" eb="14">
      <t>シタガ</t>
    </rPh>
    <rPh sb="17" eb="20">
      <t>カンセンセイ</t>
    </rPh>
    <rPh sb="24" eb="26">
      <t>ハンダン</t>
    </rPh>
    <phoneticPr fontId="2"/>
  </si>
  <si>
    <t>揮発油類、灯油類、軽油類</t>
    <rPh sb="0" eb="2">
      <t>キハツ</t>
    </rPh>
    <rPh sb="2" eb="4">
      <t>ユルイ</t>
    </rPh>
    <rPh sb="5" eb="7">
      <t>トウユ</t>
    </rPh>
    <rPh sb="7" eb="8">
      <t>ルイ</t>
    </rPh>
    <rPh sb="9" eb="11">
      <t>ケイユ</t>
    </rPh>
    <rPh sb="11" eb="12">
      <t>ルイ</t>
    </rPh>
    <phoneticPr fontId="2"/>
  </si>
  <si>
    <t>廃アルカリ</t>
    <phoneticPr fontId="2"/>
  </si>
  <si>
    <t>０５０１</t>
    <phoneticPr fontId="2"/>
  </si>
  <si>
    <t>０５０２</t>
    <phoneticPr fontId="2"/>
  </si>
  <si>
    <t>廃プラスチック類</t>
    <phoneticPr fontId="2"/>
  </si>
  <si>
    <t>０６１４</t>
    <phoneticPr fontId="2"/>
  </si>
  <si>
    <t>０７０１</t>
    <phoneticPr fontId="2"/>
  </si>
  <si>
    <t>１００３</t>
    <phoneticPr fontId="2"/>
  </si>
  <si>
    <t>１２１０</t>
    <phoneticPr fontId="2"/>
  </si>
  <si>
    <t>１２２０</t>
    <phoneticPr fontId="2"/>
  </si>
  <si>
    <t>１２３０</t>
    <phoneticPr fontId="2"/>
  </si>
  <si>
    <t>１３１０</t>
    <phoneticPr fontId="2"/>
  </si>
  <si>
    <t>１３２０</t>
    <phoneticPr fontId="2"/>
  </si>
  <si>
    <t>１３４０</t>
    <phoneticPr fontId="2"/>
  </si>
  <si>
    <t>１８００</t>
    <phoneticPr fontId="2"/>
  </si>
  <si>
    <t>９０８０</t>
    <phoneticPr fontId="2"/>
  </si>
  <si>
    <t>４０１３</t>
    <phoneticPr fontId="2"/>
  </si>
  <si>
    <t>０３１８</t>
    <phoneticPr fontId="2"/>
  </si>
  <si>
    <t>０４０８</t>
    <phoneticPr fontId="2"/>
  </si>
  <si>
    <t>０５０８</t>
    <phoneticPr fontId="2"/>
  </si>
  <si>
    <t>０２１９</t>
    <phoneticPr fontId="2"/>
  </si>
  <si>
    <t>０３１９</t>
    <phoneticPr fontId="2"/>
  </si>
  <si>
    <t>０４０９</t>
    <phoneticPr fontId="2"/>
  </si>
  <si>
    <t>０５０９</t>
    <phoneticPr fontId="2"/>
  </si>
  <si>
    <t>１８０９</t>
    <phoneticPr fontId="2"/>
  </si>
  <si>
    <t>㊙</t>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</si>
  <si>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</si>
  <si>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</si>
  <si>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廃自動車</t>
    <rPh sb="0" eb="1">
      <t>ハイ</t>
    </rPh>
    <rPh sb="1" eb="4">
      <t>ジドウシャ</t>
    </rPh>
    <phoneticPr fontId="2"/>
  </si>
  <si>
    <t>廃電気機械器具</t>
    <rPh sb="0" eb="1">
      <t>ハイ</t>
    </rPh>
    <rPh sb="1" eb="3">
      <t>デンキ</t>
    </rPh>
    <rPh sb="3" eb="5">
      <t>キカイ</t>
    </rPh>
    <rPh sb="5" eb="7">
      <t>キグ</t>
    </rPh>
    <phoneticPr fontId="2"/>
  </si>
  <si>
    <t>複合材</t>
    <rPh sb="0" eb="3">
      <t>フクゴウザイ</t>
    </rPh>
    <phoneticPr fontId="2"/>
  </si>
  <si>
    <t>年度</t>
    <rPh sb="0" eb="2">
      <t>ネンド</t>
    </rPh>
    <phoneticPr fontId="2"/>
  </si>
  <si>
    <t xml:space="preserve"> 産業廃棄物実態調査票(その1)</t>
    <rPh sb="1" eb="3">
      <t>サンギョウ</t>
    </rPh>
    <rPh sb="3" eb="6">
      <t>ハイキブツ</t>
    </rPh>
    <rPh sb="6" eb="8">
      <t>ジッタイ</t>
    </rPh>
    <rPh sb="8" eb="11">
      <t>チョウサヒョウ</t>
    </rPh>
    <phoneticPr fontId="2"/>
  </si>
  <si>
    <t>代表者氏名</t>
    <phoneticPr fontId="2"/>
  </si>
  <si>
    <t>ＴＥＬ</t>
    <phoneticPr fontId="2"/>
  </si>
  <si>
    <t>ＦＡＸ</t>
    <phoneticPr fontId="2"/>
  </si>
  <si>
    <t>従業者数</t>
    <rPh sb="0" eb="3">
      <t>ジュウギョウシャ</t>
    </rPh>
    <rPh sb="3" eb="4">
      <t>スウ</t>
    </rPh>
    <phoneticPr fontId="2"/>
  </si>
  <si>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2"/>
  </si>
  <si>
    <t>種　　　類</t>
    <rPh sb="0" eb="5">
      <t>シュルイ</t>
    </rPh>
    <phoneticPr fontId="2"/>
  </si>
  <si>
    <t>分類番号</t>
    <rPh sb="0" eb="2">
      <t>ブンルイ</t>
    </rPh>
    <rPh sb="2" eb="4">
      <t>バンゴウ</t>
    </rPh>
    <phoneticPr fontId="2"/>
  </si>
  <si>
    <t>木くず</t>
    <rPh sb="0" eb="1">
      <t>キ</t>
    </rPh>
    <phoneticPr fontId="2"/>
  </si>
  <si>
    <t>汚泥</t>
    <rPh sb="0" eb="2">
      <t>オデイ</t>
    </rPh>
    <phoneticPr fontId="2"/>
  </si>
  <si>
    <t>廃プラスチック類</t>
    <rPh sb="0" eb="1">
      <t>ハイ</t>
    </rPh>
    <rPh sb="7" eb="8">
      <t>ルイ</t>
    </rPh>
    <phoneticPr fontId="2"/>
  </si>
  <si>
    <t>燃え殻</t>
  </si>
  <si>
    <t>廃アルカリ</t>
  </si>
  <si>
    <t>鉱さい</t>
  </si>
  <si>
    <t>ガラスくず</t>
    <phoneticPr fontId="2"/>
  </si>
  <si>
    <t>ばいじん</t>
    <phoneticPr fontId="2"/>
  </si>
  <si>
    <t>汚泥</t>
    <phoneticPr fontId="2"/>
  </si>
  <si>
    <t>廃酸</t>
    <phoneticPr fontId="2"/>
  </si>
  <si>
    <t>廃水銀等</t>
    <phoneticPr fontId="2"/>
  </si>
  <si>
    <t>大　分　県</t>
    <rPh sb="0" eb="1">
      <t>ダイ</t>
    </rPh>
    <rPh sb="2" eb="3">
      <t>ブン</t>
    </rPh>
    <rPh sb="4" eb="5">
      <t>ケン</t>
    </rPh>
    <phoneticPr fontId="2"/>
  </si>
  <si>
    <t>（医療関係）</t>
    <phoneticPr fontId="2"/>
  </si>
  <si>
    <t>形式Ｈ</t>
    <phoneticPr fontId="2"/>
  </si>
  <si>
    <t>．</t>
    <phoneticPr fontId="2"/>
  </si>
  <si>
    <t>〒</t>
    <phoneticPr fontId="2"/>
  </si>
  <si>
    <t>．</t>
  </si>
  <si>
    <t>発生しなかった。</t>
    <phoneticPr fontId="2"/>
  </si>
  <si>
    <t>産業廃棄物とは</t>
    <rPh sb="0" eb="2">
      <t>サンギョウ</t>
    </rPh>
    <rPh sb="2" eb="5">
      <t>ハイキブツ</t>
    </rPh>
    <phoneticPr fontId="2"/>
  </si>
  <si>
    <t>廃棄物は、“産業廃棄物”と“一般廃棄物”に分類されます。</t>
    <phoneticPr fontId="2"/>
  </si>
  <si>
    <t>法的には、事業活動によって生じた２０種類の廃棄物を“産業廃棄物”（表を参照）として、それ以外が“一般廃棄物”です。</t>
    <rPh sb="35" eb="37">
      <t>サンショウ</t>
    </rPh>
    <phoneticPr fontId="2"/>
  </si>
  <si>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2"/>
  </si>
  <si>
    <t>┌─</t>
    <phoneticPr fontId="2"/>
  </si>
  <si>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2"/>
  </si>
  <si>
    <t>│</t>
    <phoneticPr fontId="2"/>
  </si>
  <si>
    <t>　　│</t>
    <phoneticPr fontId="2"/>
  </si>
  <si>
    <t>← 産業廃棄物が調査対象</t>
    <rPh sb="2" eb="4">
      <t>サンギョウ</t>
    </rPh>
    <rPh sb="4" eb="7">
      <t>ハイキブツ</t>
    </rPh>
    <rPh sb="8" eb="10">
      <t>チョウサ</t>
    </rPh>
    <rPh sb="10" eb="12">
      <t>タイショウ</t>
    </rPh>
    <phoneticPr fontId="2"/>
  </si>
  <si>
    <t>廃棄物</t>
    <rPh sb="0" eb="3">
      <t>ハイキブツ</t>
    </rPh>
    <phoneticPr fontId="2"/>
  </si>
  <si>
    <t>┤</t>
    <phoneticPr fontId="2"/>
  </si>
  <si>
    <t>　　└─────────</t>
    <phoneticPr fontId="2"/>
  </si>
  <si>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2"/>
  </si>
  <si>
    <t>└─</t>
    <phoneticPr fontId="2"/>
  </si>
  <si>
    <t>一般廃棄物──┬───</t>
    <rPh sb="0" eb="5">
      <t>イッパンハイキブツ</t>
    </rPh>
    <phoneticPr fontId="2"/>
  </si>
  <si>
    <t>事業系一般廃棄物</t>
    <rPh sb="0" eb="2">
      <t>ジギョウ</t>
    </rPh>
    <rPh sb="2" eb="3">
      <t>ケイ</t>
    </rPh>
    <rPh sb="3" eb="8">
      <t>イッパンハイキブツ</t>
    </rPh>
    <phoneticPr fontId="2"/>
  </si>
  <si>
    <t>　　│　　　　│</t>
    <phoneticPr fontId="2"/>
  </si>
  <si>
    <t>（事業活動に伴って生じた廃棄物であって産業廃棄物以外のもの）</t>
    <rPh sb="19" eb="21">
      <t>サンギョウ</t>
    </rPh>
    <rPh sb="24" eb="26">
      <t>イガイ</t>
    </rPh>
    <phoneticPr fontId="2"/>
  </si>
  <si>
    <t>　　│　　　　└───</t>
    <phoneticPr fontId="2"/>
  </si>
  <si>
    <t>家庭廃棄物</t>
    <rPh sb="0" eb="2">
      <t>カテイ</t>
    </rPh>
    <rPh sb="2" eb="5">
      <t>ハイキブツ</t>
    </rPh>
    <phoneticPr fontId="2"/>
  </si>
  <si>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2"/>
  </si>
  <si>
    <t>特別管理一般廃棄物</t>
    <rPh sb="0" eb="2">
      <t>トクベツ</t>
    </rPh>
    <rPh sb="2" eb="4">
      <t>カンリ</t>
    </rPh>
    <rPh sb="4" eb="9">
      <t>イッパンハイキブツ</t>
    </rPh>
    <phoneticPr fontId="2"/>
  </si>
  <si>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2"/>
  </si>
  <si>
    <t>○</t>
    <phoneticPr fontId="2"/>
  </si>
  <si>
    <t>産業廃棄物の種類と具体例</t>
    <rPh sb="0" eb="2">
      <t>サンギョウ</t>
    </rPh>
    <rPh sb="2" eb="5">
      <t>ハイキブツ</t>
    </rPh>
    <rPh sb="6" eb="8">
      <t>シュルイ</t>
    </rPh>
    <rPh sb="9" eb="11">
      <t>グタイ</t>
    </rPh>
    <rPh sb="11" eb="12">
      <t>レイ</t>
    </rPh>
    <phoneticPr fontId="2"/>
  </si>
  <si>
    <t>種類</t>
  </si>
  <si>
    <t>具体例</t>
    <phoneticPr fontId="2"/>
  </si>
  <si>
    <t>あらゆる事業活動に伴うもの</t>
  </si>
  <si>
    <t>石炭がら、焼却炉の残灰、炉清掃排出物、その他焼却残さ</t>
  </si>
  <si>
    <t>汚泥</t>
  </si>
  <si>
    <t>廃油</t>
  </si>
  <si>
    <t>鉱物性油、動植物性油、潤滑油、絶縁油、洗浄油、切削油、溶剤、タールピッチ等</t>
    <phoneticPr fontId="2"/>
  </si>
  <si>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</si>
  <si>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</si>
  <si>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</si>
  <si>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2"/>
  </si>
  <si>
    <t>ゴムくず</t>
  </si>
  <si>
    <t>生ゴム、天然ゴムくず</t>
  </si>
  <si>
    <t>金属くず</t>
  </si>
  <si>
    <t>鉄鋼または非鉄金属の破片、研磨くず、切削くず等</t>
  </si>
  <si>
    <t>ガラスくず、
コンクリートくず
および陶磁器くず</t>
    <phoneticPr fontId="2"/>
  </si>
  <si>
    <t>ガラス類（板ガラス等）、製品の製造過程等で生ずるコンクリートくず、インターロッキング
ブロックくず、レンガくず、廃石膏ボード、セメントくず、モルタルくず、スレートくず、
陶磁器くず等</t>
    <phoneticPr fontId="2"/>
  </si>
  <si>
    <t>鋳物廃砂、電炉等溶解炉かす、ボタ、不良石炭、粉炭かす等</t>
  </si>
  <si>
    <t>がれき類</t>
  </si>
  <si>
    <t>工作物の新築、改築または除去により生じたコンクリート破片、アスファルト破片
その他これらに類する不要物</t>
    <phoneticPr fontId="2"/>
  </si>
  <si>
    <t>ばいじん</t>
  </si>
  <si>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2"/>
  </si>
  <si>
    <t>特定の事業活動に伴うもの</t>
  </si>
  <si>
    <t>紙くず</t>
  </si>
  <si>
    <t>建設業に係るもの（工作物の新築、改築または除去により生じたもの）、パルプ製造業、
製紙業、紙加工品製造業、新聞業、出版業、製本業、印刷物加工業から生ずる紙くず</t>
    <phoneticPr fontId="2"/>
  </si>
  <si>
    <t>木くず</t>
  </si>
  <si>
    <t>建設業に係るもの（範囲は紙くずと同じ）、木材・木製品製造業（家具の製造業を含む）、
パルプ製造業、輸入木材の卸売業および物品賃貸業から生ずる木材片、おがくず、バーク類等</t>
    <phoneticPr fontId="2"/>
  </si>
  <si>
    <t>貨物の流通のために使用したパレット等</t>
  </si>
  <si>
    <t>繊維くず</t>
  </si>
  <si>
    <t>建設業に係るもの（範囲は紙くずと同じ）、衣服その他繊維製品製造業以外の繊維工業から
生ずる木綿くず、羊毛くず等の天然繊維くず</t>
    <phoneticPr fontId="2"/>
  </si>
  <si>
    <t>動植物性残さ</t>
  </si>
  <si>
    <t>食料品、医薬品、香料製造業から生ずるあめかす、のりかす、醸造かす、発酵かす、魚および
獣のあら等の固形状の不要物</t>
    <phoneticPr fontId="2"/>
  </si>
  <si>
    <t>動物系固形不要物</t>
  </si>
  <si>
    <t>と畜場において処分した獣畜、食鳥処理場において処理した食鳥に係る固形状の不要物</t>
    <phoneticPr fontId="2"/>
  </si>
  <si>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</si>
  <si>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</si>
  <si>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</si>
  <si>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</si>
  <si>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2"/>
  </si>
  <si>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2"/>
  </si>
  <si>
    <t>揮発油類、灯油類、軽油類の燃えやすい廃油</t>
  </si>
  <si>
    <t>pH2.0以下の酸性廃液、pH12.5以上のアルカリ性廃液</t>
  </si>
  <si>
    <t>感染性病原体が含まれるか、付着しているか又はそれらのおそれのある産棄廃棄物
（血液の付着した注射針、採血管等）</t>
    <phoneticPr fontId="2"/>
  </si>
  <si>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</si>
  <si>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</si>
  <si>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</si>
  <si>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</si>
  <si>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2"/>
  </si>
  <si>
    <t>PCB処理物</t>
  </si>
  <si>
    <t>廃PCB等またはPCB汚染物を処分するために処理したもの
（環境省令で定める基準に適合しないものに限る）</t>
    <phoneticPr fontId="2"/>
  </si>
  <si>
    <t>廃水銀等</t>
  </si>
  <si>
    <t>・廃水銀等（廃水銀及び廃水銀化合物）</t>
  </si>
  <si>
    <t>及びその処理物</t>
  </si>
  <si>
    <t>・廃水銀等を処分するために処理したもの（環境省令で定める基準に適合しないものに限る）</t>
    <phoneticPr fontId="2"/>
  </si>
  <si>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</si>
  <si>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2"/>
  </si>
  <si>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</si>
  <si>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2"/>
  </si>
  <si>
    <t>廃水銀</t>
    <rPh sb="0" eb="1">
      <t>ハイ</t>
    </rPh>
    <rPh sb="1" eb="3">
      <t>スイギン</t>
    </rPh>
    <phoneticPr fontId="2"/>
  </si>
  <si>
    <t>ゴムくず</t>
    <phoneticPr fontId="2"/>
  </si>
  <si>
    <t>廃石綿類</t>
    <rPh sb="0" eb="1">
      <t>ハイ</t>
    </rPh>
    <rPh sb="1" eb="3">
      <t>イシワタ</t>
    </rPh>
    <rPh sb="3" eb="4">
      <t>ルイ</t>
    </rPh>
    <phoneticPr fontId="2"/>
  </si>
  <si>
    <t>動物系固形不要物</t>
    <rPh sb="0" eb="2">
      <t>ドウブツ</t>
    </rPh>
    <rPh sb="2" eb="3">
      <t>ケイ</t>
    </rPh>
    <rPh sb="3" eb="5">
      <t>コケイ</t>
    </rPh>
    <rPh sb="5" eb="7">
      <t>フヨウ</t>
    </rPh>
    <rPh sb="7" eb="8">
      <t>ブツ</t>
    </rPh>
    <phoneticPr fontId="2"/>
  </si>
  <si>
    <t>感染性産業廃棄物</t>
    <rPh sb="0" eb="3">
      <t>カンセンセイ</t>
    </rPh>
    <rPh sb="3" eb="5">
      <t>サンギョウ</t>
    </rPh>
    <rPh sb="5" eb="8">
      <t>ハイキブツ</t>
    </rPh>
    <phoneticPr fontId="2"/>
  </si>
  <si>
    <t>動植物性残さ</t>
    <rPh sb="0" eb="3">
      <t>ドウショクブツ</t>
    </rPh>
    <rPh sb="3" eb="4">
      <t>セイ</t>
    </rPh>
    <rPh sb="4" eb="5">
      <t>ザン</t>
    </rPh>
    <phoneticPr fontId="2"/>
  </si>
  <si>
    <t>繊維くず</t>
    <rPh sb="0" eb="2">
      <t>センイ</t>
    </rPh>
    <phoneticPr fontId="2"/>
  </si>
  <si>
    <t>建設混合廃棄物</t>
    <rPh sb="0" eb="2">
      <t>ケンセツ</t>
    </rPh>
    <rPh sb="2" eb="4">
      <t>コンゴウ</t>
    </rPh>
    <rPh sb="4" eb="7">
      <t>ハイキブツ</t>
    </rPh>
    <phoneticPr fontId="2"/>
  </si>
  <si>
    <t>動物の死体</t>
    <rPh sb="0" eb="2">
      <t>ドウブツ</t>
    </rPh>
    <rPh sb="3" eb="5">
      <t>シタイ</t>
    </rPh>
    <phoneticPr fontId="2"/>
  </si>
  <si>
    <t>動物のふん尿</t>
    <rPh sb="0" eb="2">
      <t>ドウブツ</t>
    </rPh>
    <rPh sb="5" eb="6">
      <t>ニョウ</t>
    </rPh>
    <phoneticPr fontId="2"/>
  </si>
  <si>
    <t>廃アルカリ</t>
    <rPh sb="0" eb="1">
      <t>ハイ</t>
    </rPh>
    <phoneticPr fontId="2"/>
  </si>
  <si>
    <t>がれき類</t>
    <rPh sb="3" eb="4">
      <t>ルイ</t>
    </rPh>
    <phoneticPr fontId="2"/>
  </si>
  <si>
    <t>廃酸</t>
    <rPh sb="0" eb="2">
      <t>ハイサン</t>
    </rPh>
    <phoneticPr fontId="2"/>
  </si>
  <si>
    <t>鉱さい</t>
    <rPh sb="0" eb="1">
      <t>コウ</t>
    </rPh>
    <phoneticPr fontId="2"/>
  </si>
  <si>
    <t>廃油</t>
    <rPh sb="0" eb="2">
      <t>ハイユ</t>
    </rPh>
    <phoneticPr fontId="2"/>
  </si>
  <si>
    <t>ガラスくず、コンクリートくず、陶磁器くず</t>
    <rPh sb="15" eb="18">
      <t>トウジキ</t>
    </rPh>
    <phoneticPr fontId="2"/>
  </si>
  <si>
    <t>燃え殻</t>
    <rPh sb="0" eb="1">
      <t>モ</t>
    </rPh>
    <rPh sb="2" eb="3">
      <t>ガラ</t>
    </rPh>
    <phoneticPr fontId="2"/>
  </si>
  <si>
    <t>換算係数
(t/ｍ³)</t>
    <rPh sb="0" eb="2">
      <t>カンサン</t>
    </rPh>
    <rPh sb="2" eb="4">
      <t>ケイスウ</t>
    </rPh>
    <phoneticPr fontId="2"/>
  </si>
  <si>
    <t>種　　　類</t>
    <rPh sb="0" eb="1">
      <t>シュ</t>
    </rPh>
    <rPh sb="4" eb="5">
      <t>タグイ</t>
    </rPh>
    <phoneticPr fontId="2"/>
  </si>
  <si>
    <t>本調査は事業所単位で行います。調査票が送付された事業所に関してのみ回答してください。</t>
    <rPh sb="4" eb="7">
      <t>ジギョウショ</t>
    </rPh>
    <rPh sb="7" eb="9">
      <t>タンイ</t>
    </rPh>
    <rPh sb="10" eb="11">
      <t>オコナ</t>
    </rPh>
    <rPh sb="26" eb="28">
      <t>カイトウ</t>
    </rPh>
    <phoneticPr fontId="2"/>
  </si>
  <si>
    <t>調査票が送付された事業所以外の本社や支社等は、調査対象外です。</t>
    <rPh sb="12" eb="14">
      <t>イガイ</t>
    </rPh>
    <rPh sb="18" eb="20">
      <t>シシャ</t>
    </rPh>
    <rPh sb="23" eb="25">
      <t>チョウサ</t>
    </rPh>
    <rPh sb="27" eb="28">
      <t>ガイ</t>
    </rPh>
    <phoneticPr fontId="2"/>
  </si>
  <si>
    <t>で検索</t>
    <phoneticPr fontId="2"/>
  </si>
  <si>
    <t>※</t>
    <phoneticPr fontId="2"/>
  </si>
  <si>
    <t>ください。</t>
    <phoneticPr fontId="2"/>
  </si>
  <si>
    <t>≪ パソコンで入力される方へ ≫</t>
    <rPh sb="7" eb="9">
      <t>ニュウリョク</t>
    </rPh>
    <rPh sb="12" eb="13">
      <t>カタ</t>
    </rPh>
    <phoneticPr fontId="2"/>
  </si>
  <si>
    <t>例）</t>
    <rPh sb="0" eb="1">
      <t>レイ</t>
    </rPh>
    <phoneticPr fontId="2"/>
  </si>
  <si>
    <t>記入者氏名</t>
    <rPh sb="3" eb="5">
      <t>シメイ</t>
    </rPh>
    <phoneticPr fontId="2"/>
  </si>
  <si>
    <t>部課名</t>
    <rPh sb="0" eb="2">
      <t>ブカ</t>
    </rPh>
    <rPh sb="1" eb="3">
      <t>カメイ</t>
    </rPh>
    <phoneticPr fontId="2"/>
  </si>
  <si>
    <t>年</t>
    <rPh sb="0" eb="1">
      <t>ネン</t>
    </rPh>
    <phoneticPr fontId="2"/>
  </si>
  <si>
    <t>月</t>
    <rPh sb="0" eb="1">
      <t>ガツ</t>
    </rPh>
    <phoneticPr fontId="2"/>
  </si>
  <si>
    <t>日</t>
    <rPh sb="0" eb="1">
      <t>ニチ</t>
    </rPh>
    <phoneticPr fontId="2"/>
  </si>
  <si>
    <t>記入欄</t>
    <rPh sb="0" eb="2">
      <t>キニュウ</t>
    </rPh>
    <rPh sb="2" eb="3">
      <t>ラン</t>
    </rPh>
    <phoneticPr fontId="2"/>
  </si>
  <si>
    <r>
      <t>発生した。
…</t>
    </r>
    <r>
      <rPr>
        <sz val="9"/>
        <rFont val="HG丸ｺﾞｼｯｸM-PRO"/>
        <family val="3"/>
        <charset val="128"/>
      </rPr>
      <t>本票裏面の「調査票
　（その２）」を記入して
　ください。</t>
    </r>
    <rPh sb="26" eb="28">
      <t>キニュウ</t>
    </rPh>
    <phoneticPr fontId="2"/>
  </si>
  <si>
    <t>リストボックスから数字を選択することができます。
該当する番号を選択して下さい。</t>
    <rPh sb="25" eb="27">
      <t>ガイトウ</t>
    </rPh>
    <rPh sb="32" eb="34">
      <t>センタク</t>
    </rPh>
    <rPh sb="36" eb="37">
      <t>クダ</t>
    </rPh>
    <phoneticPr fontId="2"/>
  </si>
  <si>
    <t>設問</t>
    <rPh sb="0" eb="2">
      <t>セツモン</t>
    </rPh>
    <phoneticPr fontId="2"/>
  </si>
  <si>
    <t>.</t>
    <phoneticPr fontId="2"/>
  </si>
  <si>
    <t>はい</t>
    <phoneticPr fontId="2"/>
  </si>
  <si>
    <t>いいえ</t>
    <phoneticPr fontId="2"/>
  </si>
  <si>
    <t>単位コード</t>
    <rPh sb="0" eb="2">
      <t>タンイ</t>
    </rPh>
    <phoneticPr fontId="2"/>
  </si>
  <si>
    <t>kg</t>
    <phoneticPr fontId="2"/>
  </si>
  <si>
    <t>t</t>
    <phoneticPr fontId="2"/>
  </si>
  <si>
    <t>m³</t>
    <phoneticPr fontId="2"/>
  </si>
  <si>
    <t>ℓ</t>
    <phoneticPr fontId="2"/>
  </si>
  <si>
    <t>処 理 ・ 処 分 の 内 容</t>
    <rPh sb="0" eb="1">
      <t>トコロ</t>
    </rPh>
    <rPh sb="2" eb="3">
      <t>リ</t>
    </rPh>
    <rPh sb="6" eb="7">
      <t>トコロ</t>
    </rPh>
    <rPh sb="8" eb="9">
      <t>ブン</t>
    </rPh>
    <rPh sb="12" eb="13">
      <t>ナイ</t>
    </rPh>
    <rPh sb="14" eb="15">
      <t>カタチ</t>
    </rPh>
    <phoneticPr fontId="2"/>
  </si>
  <si>
    <t>⑥でU1を回答した場合のみ</t>
    <rPh sb="5" eb="7">
      <t>カイトウ</t>
    </rPh>
    <rPh sb="9" eb="11">
      <t>バアイ</t>
    </rPh>
    <phoneticPr fontId="2"/>
  </si>
  <si>
    <t>⑤自社中間処理後量</t>
    <rPh sb="1" eb="3">
      <t>ジシャ</t>
    </rPh>
    <rPh sb="3" eb="5">
      <t>チュウカン</t>
    </rPh>
    <rPh sb="5" eb="7">
      <t>ショリ</t>
    </rPh>
    <rPh sb="7" eb="8">
      <t>ゴ</t>
    </rPh>
    <rPh sb="8" eb="9">
      <t>リョウ</t>
    </rPh>
    <phoneticPr fontId="2"/>
  </si>
  <si>
    <t>⑥
処理・
処分の
記号</t>
    <rPh sb="2" eb="4">
      <t>ショリ</t>
    </rPh>
    <rPh sb="6" eb="8">
      <t>ショブン</t>
    </rPh>
    <rPh sb="10" eb="12">
      <t>キゴウ</t>
    </rPh>
    <phoneticPr fontId="2"/>
  </si>
  <si>
    <t>⑪</t>
    <phoneticPr fontId="2"/>
  </si>
  <si>
    <t>※収集運搬業者を除く</t>
    <rPh sb="1" eb="3">
      <t>シュウシュウ</t>
    </rPh>
    <rPh sb="3" eb="5">
      <t>ウンパン</t>
    </rPh>
    <rPh sb="5" eb="7">
      <t>ギョウシャ</t>
    </rPh>
    <rPh sb="8" eb="9">
      <t>ノゾ</t>
    </rPh>
    <phoneticPr fontId="2"/>
  </si>
  <si>
    <t>↓</t>
    <phoneticPr fontId="2"/>
  </si>
  <si>
    <t>業者名等</t>
    <rPh sb="0" eb="2">
      <t>ギョウシャ</t>
    </rPh>
    <rPh sb="2" eb="3">
      <t>メイ</t>
    </rPh>
    <rPh sb="3" eb="4">
      <t>トウ</t>
    </rPh>
    <phoneticPr fontId="2"/>
  </si>
  <si>
    <t>TEL</t>
    <phoneticPr fontId="2"/>
  </si>
  <si>
    <t>都道府県名</t>
    <rPh sb="0" eb="4">
      <t>トドウフケン</t>
    </rPh>
    <rPh sb="4" eb="5">
      <t>メイ</t>
    </rPh>
    <phoneticPr fontId="2"/>
  </si>
  <si>
    <t>市町村名</t>
    <rPh sb="0" eb="3">
      <t>シチョウソン</t>
    </rPh>
    <rPh sb="3" eb="4">
      <t>メイ</t>
    </rPh>
    <phoneticPr fontId="2"/>
  </si>
  <si>
    <t>kg、t、m³、ℓ</t>
  </si>
  <si>
    <t>※ 40行以上の記入欄が必要な場合は、この用紙をあらかじめコピーしてご利用ください。</t>
    <rPh sb="4" eb="7">
      <t>ギョウイジョウ</t>
    </rPh>
    <rPh sb="8" eb="10">
      <t>キニュウ</t>
    </rPh>
    <rPh sb="10" eb="11">
      <t>ラン</t>
    </rPh>
    <rPh sb="12" eb="14">
      <t>ヒツヨウ</t>
    </rPh>
    <rPh sb="15" eb="17">
      <t>バアイ</t>
    </rPh>
    <rPh sb="21" eb="23">
      <t>ヨウシ</t>
    </rPh>
    <rPh sb="35" eb="37">
      <t>リヨウ</t>
    </rPh>
    <phoneticPr fontId="2"/>
  </si>
  <si>
    <t>廃プラスチック類（非感染性のもの）</t>
    <rPh sb="0" eb="1">
      <t>ハイ</t>
    </rPh>
    <rPh sb="7" eb="8">
      <t>ルイ</t>
    </rPh>
    <rPh sb="9" eb="10">
      <t>ヒ</t>
    </rPh>
    <rPh sb="10" eb="13">
      <t>カンセンセイ</t>
    </rPh>
    <phoneticPr fontId="2"/>
  </si>
  <si>
    <t>ガラスくず（非感染性のもの）</t>
    <rPh sb="6" eb="7">
      <t>ヒ</t>
    </rPh>
    <rPh sb="7" eb="10">
      <t>カンセンセイ</t>
    </rPh>
    <phoneticPr fontId="2"/>
  </si>
  <si>
    <t>kg、t、
m³、ℓ</t>
    <phoneticPr fontId="2"/>
  </si>
  <si>
    <t>⑤自社中間処理後量</t>
    <rPh sb="1" eb="3">
      <t>ジシャ</t>
    </rPh>
    <rPh sb="3" eb="5">
      <t>チュウカン</t>
    </rPh>
    <rPh sb="5" eb="8">
      <t>ショリゴ</t>
    </rPh>
    <rPh sb="8" eb="9">
      <t>リョウ</t>
    </rPh>
    <phoneticPr fontId="2"/>
  </si>
  <si>
    <t>Ｕ１</t>
    <phoneticPr fontId="2"/>
  </si>
  <si>
    <t>Ｓ１</t>
    <phoneticPr fontId="2"/>
  </si>
  <si>
    <t>Ｒ５</t>
    <phoneticPr fontId="2"/>
  </si>
  <si>
    <t>○○○○　　　　　　　　　○○　－　○○○○</t>
  </si>
  <si>
    <t>大分県</t>
    <rPh sb="0" eb="3">
      <t>オオイタケン</t>
    </rPh>
    <phoneticPr fontId="2"/>
  </si>
  <si>
    <t>福岡県</t>
    <rPh sb="0" eb="3">
      <t>フクオカケン</t>
    </rPh>
    <phoneticPr fontId="2"/>
  </si>
  <si>
    <t>北九州市</t>
    <rPh sb="0" eb="4">
      <t>キタキュウシュウシ</t>
    </rPh>
    <phoneticPr fontId="2"/>
  </si>
  <si>
    <t>豊後高田市</t>
    <rPh sb="0" eb="2">
      <t>ブンゴ</t>
    </rPh>
    <rPh sb="2" eb="4">
      <t>タカタ</t>
    </rPh>
    <rPh sb="4" eb="5">
      <t>シ</t>
    </rPh>
    <phoneticPr fontId="2"/>
  </si>
  <si>
    <t>佐伯市</t>
    <rPh sb="0" eb="3">
      <t>サイキシ</t>
    </rPh>
    <phoneticPr fontId="2"/>
  </si>
  <si>
    <t>④中間処理方法</t>
    <rPh sb="1" eb="3">
      <t>チュウカン</t>
    </rPh>
    <phoneticPr fontId="2"/>
  </si>
  <si>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2"/>
  </si>
  <si>
    <t>⑧中間処理方法</t>
    <rPh sb="1" eb="3">
      <t>チュウカン</t>
    </rPh>
    <phoneticPr fontId="2"/>
  </si>
  <si>
    <t>⑩</t>
    <phoneticPr fontId="2"/>
  </si>
  <si>
    <t>⑨で１、２を回答した場合のみ</t>
    <rPh sb="6" eb="8">
      <t>カイトウ</t>
    </rPh>
    <rPh sb="10" eb="12">
      <t>バアイ</t>
    </rPh>
    <phoneticPr fontId="2"/>
  </si>
  <si>
    <t>　　　具体的な処理方法を記入してください</t>
    <rPh sb="3" eb="6">
      <t>グタイテキ</t>
    </rPh>
    <rPh sb="7" eb="9">
      <t>ショリ</t>
    </rPh>
    <rPh sb="9" eb="11">
      <t>ホウホウ</t>
    </rPh>
    <rPh sb="12" eb="14">
      <t>キニュウ</t>
    </rPh>
    <phoneticPr fontId="2"/>
  </si>
  <si>
    <t>　＜自己処理＞</t>
    <rPh sb="2" eb="4">
      <t>ジコ</t>
    </rPh>
    <rPh sb="4" eb="6">
      <t>ショリ</t>
    </rPh>
    <phoneticPr fontId="2"/>
  </si>
  <si>
    <t>　＜市町村へ委託処理＞</t>
    <rPh sb="2" eb="5">
      <t>シチョウソン</t>
    </rPh>
    <rPh sb="6" eb="8">
      <t>イタク</t>
    </rPh>
    <rPh sb="8" eb="10">
      <t>ショリ</t>
    </rPh>
    <phoneticPr fontId="2"/>
  </si>
  <si>
    <t>その他</t>
    <rPh sb="2" eb="3">
      <t>タ</t>
    </rPh>
    <phoneticPr fontId="2"/>
  </si>
  <si>
    <t>⑥処理･処分の記号</t>
    <rPh sb="1" eb="3">
      <t>ショリ</t>
    </rPh>
    <rPh sb="4" eb="6">
      <t>ショブン</t>
    </rPh>
    <rPh sb="7" eb="9">
      <t>キゴウ</t>
    </rPh>
    <phoneticPr fontId="2"/>
  </si>
  <si>
    <t>TEL</t>
  </si>
  <si>
    <t>⑨処理後の処分方法</t>
    <rPh sb="1" eb="3">
      <t>ショリ</t>
    </rPh>
    <rPh sb="3" eb="4">
      <t>ゴ</t>
    </rPh>
    <rPh sb="5" eb="7">
      <t>ショブン</t>
    </rPh>
    <rPh sb="7" eb="9">
      <t>ホウホウ</t>
    </rPh>
    <phoneticPr fontId="2"/>
  </si>
  <si>
    <t>⑩資源化用途</t>
    <rPh sb="1" eb="4">
      <t>シゲンカ</t>
    </rPh>
    <rPh sb="4" eb="6">
      <t>ヨウト</t>
    </rPh>
    <phoneticPr fontId="2"/>
  </si>
  <si>
    <t>⑨
処理後の　処分方法</t>
    <rPh sb="2" eb="4">
      <t>ショリ</t>
    </rPh>
    <rPh sb="4" eb="5">
      <t>ゴ</t>
    </rPh>
    <rPh sb="7" eb="9">
      <t>ショブン</t>
    </rPh>
    <rPh sb="9" eb="11">
      <t>ホウホウ</t>
    </rPh>
    <phoneticPr fontId="2"/>
  </si>
  <si>
    <t>主な診療科目</t>
    <rPh sb="0" eb="1">
      <t>オモ</t>
    </rPh>
    <rPh sb="2" eb="4">
      <t>シンリョウ</t>
    </rPh>
    <rPh sb="4" eb="6">
      <t>カモク</t>
    </rPh>
    <phoneticPr fontId="2"/>
  </si>
  <si>
    <t>ERRORの場合は図形の〇がないか確認</t>
    <rPh sb="6" eb="8">
      <t>バアイ</t>
    </rPh>
    <rPh sb="9" eb="11">
      <t>ズケイ</t>
    </rPh>
    <rPh sb="17" eb="19">
      <t>カクニン</t>
    </rPh>
    <phoneticPr fontId="2"/>
  </si>
  <si>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2"/>
  </si>
  <si>
    <t>●●金属(株)</t>
    <rPh sb="2" eb="4">
      <t>キンゾク</t>
    </rPh>
    <rPh sb="4" eb="7">
      <t>カブ</t>
    </rPh>
    <phoneticPr fontId="2"/>
  </si>
  <si>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2"/>
  </si>
  <si>
    <t>ご記入頂く内容は、調査票が送付された事業所のみにしてください。</t>
    <rPh sb="1" eb="4">
      <t>キニュウイタダ</t>
    </rPh>
    <rPh sb="5" eb="7">
      <t>ナイヨウ</t>
    </rPh>
    <phoneticPr fontId="2"/>
  </si>
  <si>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2"/>
  </si>
  <si>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2"/>
  </si>
  <si>
    <t>調査票（その2）を記入してください。</t>
    <phoneticPr fontId="2"/>
  </si>
  <si>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2"/>
  </si>
  <si>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2"/>
  </si>
  <si>
    <t>令</t>
    <rPh sb="0" eb="1">
      <t>レイ</t>
    </rPh>
    <phoneticPr fontId="2"/>
  </si>
  <si>
    <t>和</t>
    <rPh sb="0" eb="1">
      <t>ワ</t>
    </rPh>
    <phoneticPr fontId="2"/>
  </si>
  <si>
    <t>（パート等の臨時職員及び役員等を含む）</t>
    <phoneticPr fontId="2"/>
  </si>
  <si>
    <t>発生の有無の記入欄にカーソルを合わせると、</t>
    <rPh sb="0" eb="2">
      <t>ハッセイ</t>
    </rPh>
    <rPh sb="3" eb="5">
      <t>ウム</t>
    </rPh>
    <rPh sb="6" eb="8">
      <t>キニュウ</t>
    </rPh>
    <rPh sb="8" eb="9">
      <t>ラン</t>
    </rPh>
    <phoneticPr fontId="2"/>
  </si>
  <si>
    <t>空白セル</t>
    <rPh sb="0" eb="2">
      <t>クウハク</t>
    </rPh>
    <phoneticPr fontId="2"/>
  </si>
  <si>
    <t>↓</t>
    <phoneticPr fontId="2"/>
  </si>
  <si>
    <t>事業所名</t>
    <rPh sb="0" eb="3">
      <t>ジギョウショ</t>
    </rPh>
    <rPh sb="3" eb="4">
      <t>メイ</t>
    </rPh>
    <phoneticPr fontId="2"/>
  </si>
  <si>
    <t>郵便番号</t>
    <rPh sb="0" eb="4">
      <t>ユウビンバンゴウ</t>
    </rPh>
    <phoneticPr fontId="2"/>
  </si>
  <si>
    <t>所在地</t>
    <rPh sb="0" eb="3">
      <t>ショザイチ</t>
    </rPh>
    <phoneticPr fontId="2"/>
  </si>
  <si>
    <t>代表者フリガナ</t>
    <rPh sb="0" eb="3">
      <t>ダイヒョウシャ</t>
    </rPh>
    <phoneticPr fontId="2"/>
  </si>
  <si>
    <t>代表者氏名</t>
    <rPh sb="0" eb="3">
      <t>ダイヒョウシャ</t>
    </rPh>
    <rPh sb="3" eb="5">
      <t>シメイ</t>
    </rPh>
    <phoneticPr fontId="2"/>
  </si>
  <si>
    <t>記入者フリガナ</t>
    <rPh sb="0" eb="2">
      <t>キニュウ</t>
    </rPh>
    <rPh sb="2" eb="3">
      <t>シャ</t>
    </rPh>
    <phoneticPr fontId="2"/>
  </si>
  <si>
    <t>記入者氏名</t>
    <rPh sb="0" eb="2">
      <t>キニュウ</t>
    </rPh>
    <rPh sb="2" eb="3">
      <t>シャ</t>
    </rPh>
    <rPh sb="3" eb="5">
      <t>シメイ</t>
    </rPh>
    <phoneticPr fontId="2"/>
  </si>
  <si>
    <t>部課名</t>
    <rPh sb="0" eb="2">
      <t>ブカ</t>
    </rPh>
    <rPh sb="2" eb="3">
      <t>メイ</t>
    </rPh>
    <phoneticPr fontId="2"/>
  </si>
  <si>
    <t>日付</t>
    <rPh sb="0" eb="2">
      <t>ヒヅケ</t>
    </rPh>
    <phoneticPr fontId="2"/>
  </si>
  <si>
    <t>TEL</t>
    <phoneticPr fontId="2"/>
  </si>
  <si>
    <t>FAX</t>
    <phoneticPr fontId="2"/>
  </si>
  <si>
    <t>従業者数</t>
    <rPh sb="0" eb="1">
      <t>ジュウ</t>
    </rPh>
    <rPh sb="1" eb="4">
      <t>ギョウシャスウ</t>
    </rPh>
    <phoneticPr fontId="2"/>
  </si>
  <si>
    <t>発生の有無</t>
    <rPh sb="0" eb="2">
      <t>ハッセイ</t>
    </rPh>
    <rPh sb="3" eb="5">
      <t>ウム</t>
    </rPh>
    <phoneticPr fontId="2"/>
  </si>
  <si>
    <t>診療科目</t>
    <rPh sb="0" eb="2">
      <t>シンリョウ</t>
    </rPh>
    <rPh sb="2" eb="4">
      <t>カモク</t>
    </rPh>
    <phoneticPr fontId="2"/>
  </si>
  <si>
    <t>病床数</t>
    <rPh sb="0" eb="3">
      <t>ビョウショウスウ</t>
    </rPh>
    <phoneticPr fontId="2"/>
  </si>
  <si>
    <t>事 業 所 で 発 生 し た 産 業 廃 棄 物 の 内 容</t>
    <rPh sb="0" eb="1">
      <t>コト</t>
    </rPh>
    <rPh sb="2" eb="3">
      <t>ギョウ</t>
    </rPh>
    <rPh sb="4" eb="5">
      <t>ショ</t>
    </rPh>
    <rPh sb="8" eb="9">
      <t>ハッ</t>
    </rPh>
    <rPh sb="10" eb="11">
      <t>ナマ</t>
    </rPh>
    <rPh sb="16" eb="17">
      <t>サン</t>
    </rPh>
    <rPh sb="18" eb="19">
      <t>ギョウ</t>
    </rPh>
    <rPh sb="20" eb="21">
      <t>ハイ</t>
    </rPh>
    <rPh sb="22" eb="23">
      <t>キ</t>
    </rPh>
    <rPh sb="24" eb="25">
      <t>モノ</t>
    </rPh>
    <rPh sb="28" eb="29">
      <t>ナイ</t>
    </rPh>
    <rPh sb="30" eb="31">
      <t>カタチ</t>
    </rPh>
    <phoneticPr fontId="2"/>
  </si>
  <si>
    <t>●</t>
    <phoneticPr fontId="2"/>
  </si>
  <si>
    <t>廃酸、廃アルカリ</t>
    <rPh sb="3" eb="4">
      <t>ハイ</t>
    </rPh>
    <phoneticPr fontId="2"/>
  </si>
  <si>
    <t>の部分が、記入事例箇所を示しています。</t>
    <rPh sb="1" eb="3">
      <t>ブブン</t>
    </rPh>
    <rPh sb="5" eb="7">
      <t>キニュウ</t>
    </rPh>
    <rPh sb="7" eb="9">
      <t>ジレイ</t>
    </rPh>
    <rPh sb="9" eb="11">
      <t>カショ</t>
    </rPh>
    <rPh sb="12" eb="13">
      <t>シメ</t>
    </rPh>
    <phoneticPr fontId="2"/>
  </si>
  <si>
    <t>④処理方法</t>
  </si>
  <si>
    <t>⑥ 
処理・
処分の
記号</t>
    <rPh sb="3" eb="5">
      <t>ショリ</t>
    </rPh>
    <rPh sb="7" eb="9">
      <t>ショブン</t>
    </rPh>
    <rPh sb="11" eb="13">
      <t>キゴウ</t>
    </rPh>
    <phoneticPr fontId="2"/>
  </si>
  <si>
    <t>⑦処分業者又は再生処理業者の所在地等</t>
    <rPh sb="1" eb="3">
      <t>ショブン</t>
    </rPh>
    <rPh sb="3" eb="5">
      <t>ギョウシャ</t>
    </rPh>
    <rPh sb="5" eb="6">
      <t>マタ</t>
    </rPh>
    <rPh sb="7" eb="9">
      <t>サイセイ</t>
    </rPh>
    <rPh sb="9" eb="11">
      <t>ショリ</t>
    </rPh>
    <rPh sb="11" eb="13">
      <t>ギョウシャ</t>
    </rPh>
    <rPh sb="14" eb="17">
      <t>ショザイチ</t>
    </rPh>
    <rPh sb="17" eb="18">
      <t>トウ</t>
    </rPh>
    <phoneticPr fontId="2"/>
  </si>
  <si>
    <t>資源化
用途</t>
    <rPh sb="0" eb="3">
      <t>シゲンカ</t>
    </rPh>
    <rPh sb="4" eb="6">
      <t>ヨウト</t>
    </rPh>
    <phoneticPr fontId="2"/>
  </si>
  <si>
    <t>貴事業所</t>
    <rPh sb="0" eb="1">
      <t>キ</t>
    </rPh>
    <rPh sb="1" eb="4">
      <t>ジギョウショ</t>
    </rPh>
    <phoneticPr fontId="2"/>
  </si>
  <si>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2"/>
  </si>
  <si>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2"/>
  </si>
  <si>
    <t>　　調査票</t>
    <rPh sb="2" eb="5">
      <t>チョウサヒョウ</t>
    </rPh>
    <phoneticPr fontId="2"/>
  </si>
  <si>
    <t>再生処理</t>
    <rPh sb="0" eb="2">
      <t>サイセイ</t>
    </rPh>
    <rPh sb="2" eb="4">
      <t>ショリ</t>
    </rPh>
    <phoneticPr fontId="2"/>
  </si>
  <si>
    <t>中間処理</t>
    <rPh sb="0" eb="2">
      <t>チュウカン</t>
    </rPh>
    <rPh sb="2" eb="4">
      <t>ショリ</t>
    </rPh>
    <phoneticPr fontId="2"/>
  </si>
  <si>
    <t>自社中間処理工場</t>
    <rPh sb="0" eb="2">
      <t>ジシャ</t>
    </rPh>
    <rPh sb="2" eb="4">
      <t>チュウカン</t>
    </rPh>
    <rPh sb="4" eb="6">
      <t>ショリ</t>
    </rPh>
    <rPh sb="6" eb="8">
      <t>コウジョウ</t>
    </rPh>
    <phoneticPr fontId="2"/>
  </si>
  <si>
    <t>最終処分業者</t>
    <rPh sb="0" eb="2">
      <t>サイシュウ</t>
    </rPh>
    <rPh sb="2" eb="4">
      <t>ショブン</t>
    </rPh>
    <rPh sb="4" eb="6">
      <t>ギョウシャ</t>
    </rPh>
    <phoneticPr fontId="2"/>
  </si>
  <si>
    <t>　　　　　　　再生処理</t>
    <rPh sb="7" eb="9">
      <t>サイセイ</t>
    </rPh>
    <rPh sb="9" eb="11">
      <t>ショリ</t>
    </rPh>
    <phoneticPr fontId="2"/>
  </si>
  <si>
    <t>直接埋立</t>
    <rPh sb="0" eb="2">
      <t>チョクセツ</t>
    </rPh>
    <rPh sb="2" eb="4">
      <t>ウメタテ</t>
    </rPh>
    <phoneticPr fontId="2"/>
  </si>
  <si>
    <t>市町村（自治体）</t>
    <rPh sb="0" eb="3">
      <t>シチョウソン</t>
    </rPh>
    <rPh sb="4" eb="7">
      <t>ジチタイ</t>
    </rPh>
    <phoneticPr fontId="2"/>
  </si>
  <si>
    <t>自社中間処理後</t>
    <rPh sb="0" eb="2">
      <t>ジシャ</t>
    </rPh>
    <rPh sb="2" eb="4">
      <t>チュウカン</t>
    </rPh>
    <rPh sb="4" eb="6">
      <t>ショリ</t>
    </rPh>
    <rPh sb="6" eb="7">
      <t>ゴ</t>
    </rPh>
    <phoneticPr fontId="2"/>
  </si>
  <si>
    <t>清掃工場・リサイクル施設</t>
    <rPh sb="0" eb="2">
      <t>セイソウ</t>
    </rPh>
    <rPh sb="2" eb="4">
      <t>コウジョウ</t>
    </rPh>
    <rPh sb="10" eb="12">
      <t>シセツ</t>
    </rPh>
    <phoneticPr fontId="2"/>
  </si>
  <si>
    <t>埋立</t>
    <rPh sb="0" eb="2">
      <t>ウメタテ</t>
    </rPh>
    <phoneticPr fontId="2"/>
  </si>
  <si>
    <t>※調査票が送付された事業所以外の</t>
    <rPh sb="1" eb="3">
      <t>チョウサ</t>
    </rPh>
    <rPh sb="3" eb="4">
      <t>ヒョウ</t>
    </rPh>
    <rPh sb="5" eb="7">
      <t>ソウフ</t>
    </rPh>
    <rPh sb="10" eb="13">
      <t>ジギョウショ</t>
    </rPh>
    <rPh sb="13" eb="15">
      <t>イガイ</t>
    </rPh>
    <phoneticPr fontId="2"/>
  </si>
  <si>
    <t>　本社や支社は、調査対象外</t>
    <rPh sb="1" eb="3">
      <t>ホンシャ</t>
    </rPh>
    <rPh sb="4" eb="6">
      <t>シシャ</t>
    </rPh>
    <rPh sb="8" eb="10">
      <t>チョウサ</t>
    </rPh>
    <rPh sb="10" eb="12">
      <t>タイショウ</t>
    </rPh>
    <rPh sb="12" eb="13">
      <t>ガイ</t>
    </rPh>
    <phoneticPr fontId="2"/>
  </si>
  <si>
    <t>再利用</t>
    <rPh sb="0" eb="3">
      <t>サイリヨウ</t>
    </rPh>
    <phoneticPr fontId="2"/>
  </si>
  <si>
    <t>　　自社保管</t>
    <rPh sb="2" eb="4">
      <t>ジシャ</t>
    </rPh>
    <rPh sb="4" eb="6">
      <t>ホカン</t>
    </rPh>
    <phoneticPr fontId="2"/>
  </si>
  <si>
    <t>自社埋立</t>
    <rPh sb="0" eb="2">
      <t>ジシャ</t>
    </rPh>
    <rPh sb="2" eb="4">
      <t>ウメタテ</t>
    </rPh>
    <phoneticPr fontId="2"/>
  </si>
  <si>
    <t>産業廃棄物実態調査票（その２）の記入上の注意事項</t>
  </si>
  <si>
    <r>
      <t>　●</t>
    </r>
    <r>
      <rPr>
        <b/>
        <sz val="12"/>
        <rFont val="HG丸ｺﾞｼｯｸM-PRO"/>
        <family val="3"/>
        <charset val="128"/>
      </rPr>
      <t>委託処理について不明な点</t>
    </r>
    <r>
      <rPr>
        <sz val="10"/>
        <rFont val="HG丸ｺﾞｼｯｸM-PRO"/>
        <family val="3"/>
        <charset val="128"/>
      </rPr>
      <t>は、具体的な内容を</t>
    </r>
    <r>
      <rPr>
        <b/>
        <sz val="12"/>
        <rFont val="HG丸ｺﾞｼｯｸM-PRO"/>
        <family val="3"/>
        <charset val="128"/>
      </rPr>
      <t>業者に確認したうえで記入</t>
    </r>
    <r>
      <rPr>
        <sz val="10"/>
        <rFont val="HG丸ｺﾞｼｯｸM-PRO"/>
        <family val="3"/>
        <charset val="128"/>
      </rPr>
      <t>してください。</t>
    </r>
    <rPh sb="4" eb="6">
      <t>ショリ</t>
    </rPh>
    <rPh sb="10" eb="12">
      <t>フメイ</t>
    </rPh>
    <rPh sb="13" eb="14">
      <t>テン</t>
    </rPh>
    <rPh sb="20" eb="22">
      <t>ナイヨウ</t>
    </rPh>
    <rPh sb="23" eb="25">
      <t>ギョウシャ</t>
    </rPh>
    <phoneticPr fontId="2"/>
  </si>
  <si>
    <r>
      <t>　●</t>
    </r>
    <r>
      <rPr>
        <b/>
        <u/>
        <sz val="12"/>
        <rFont val="HG丸ｺﾞｼｯｸM-PRO"/>
        <family val="3"/>
        <charset val="128"/>
      </rPr>
      <t>自社で中間処理</t>
    </r>
    <r>
      <rPr>
        <sz val="10"/>
        <rFont val="HG丸ｺﾞｼｯｸM-PRO"/>
        <family val="3"/>
        <charset val="128"/>
      </rPr>
      <t>を行った場合、『発生した廃棄物の内容』には、「焼却」､「脱水」等の</t>
    </r>
    <r>
      <rPr>
        <b/>
        <u/>
        <sz val="12"/>
        <rFont val="HG丸ｺﾞｼｯｸM-PRO"/>
        <family val="3"/>
        <charset val="128"/>
      </rPr>
      <t xml:space="preserve">処理を行う前の
</t>
    </r>
    <r>
      <rPr>
        <sz val="12"/>
        <rFont val="HG丸ｺﾞｼｯｸM-PRO"/>
        <family val="3"/>
        <charset val="128"/>
      </rPr>
      <t xml:space="preserve">　  </t>
    </r>
    <r>
      <rPr>
        <b/>
        <u/>
        <sz val="12"/>
        <rFont val="HG丸ｺﾞｼｯｸM-PRO"/>
        <family val="3"/>
        <charset val="128"/>
      </rPr>
      <t>名称と量</t>
    </r>
    <r>
      <rPr>
        <sz val="10"/>
        <rFont val="HG丸ｺﾞｼｯｸM-PRO"/>
        <family val="3"/>
        <charset val="128"/>
      </rPr>
      <t xml:space="preserve">をご記入ください。また、『自社で中間処理した内容』には、「焼却」、「脱水」等の
　   </t>
    </r>
    <r>
      <rPr>
        <b/>
        <u/>
        <sz val="12"/>
        <rFont val="HG丸ｺﾞｼｯｸM-PRO"/>
        <family val="3"/>
        <charset val="128"/>
      </rPr>
      <t>処理方法と処理後の量</t>
    </r>
    <r>
      <rPr>
        <sz val="10"/>
        <rFont val="HG丸ｺﾞｼｯｸM-PRO"/>
        <family val="3"/>
        <charset val="128"/>
      </rPr>
      <t>をご記入ください。</t>
    </r>
    <rPh sb="2" eb="4">
      <t>ジシャ</t>
    </rPh>
    <rPh sb="5" eb="7">
      <t>チュウカン</t>
    </rPh>
    <rPh sb="7" eb="9">
      <t>ショリ</t>
    </rPh>
    <rPh sb="10" eb="11">
      <t>オコナ</t>
    </rPh>
    <rPh sb="13" eb="15">
      <t>バアイ</t>
    </rPh>
    <rPh sb="25" eb="27">
      <t>ナイヨウ</t>
    </rPh>
    <rPh sb="59" eb="61">
      <t>キニュウ</t>
    </rPh>
    <rPh sb="70" eb="72">
      <t>ジシャ</t>
    </rPh>
    <rPh sb="73" eb="75">
      <t>チュウカン</t>
    </rPh>
    <rPh sb="75" eb="77">
      <t>ショリ</t>
    </rPh>
    <rPh sb="79" eb="81">
      <t>ナイヨウ</t>
    </rPh>
    <rPh sb="86" eb="88">
      <t>ショウキャク</t>
    </rPh>
    <rPh sb="91" eb="93">
      <t>ダッスイ</t>
    </rPh>
    <rPh sb="94" eb="95">
      <t>トウ</t>
    </rPh>
    <phoneticPr fontId="2"/>
  </si>
  <si>
    <r>
      <t>　　（例）</t>
    </r>
    <r>
      <rPr>
        <b/>
        <u/>
        <sz val="10"/>
        <rFont val="HG丸ｺﾞｼｯｸM-PRO"/>
        <family val="3"/>
        <charset val="128"/>
      </rPr>
      <t>自社で汚泥を中間処理</t>
    </r>
    <r>
      <rPr>
        <sz val="10"/>
        <rFont val="HG丸ｺﾞｼｯｸM-PRO"/>
        <family val="3"/>
        <charset val="128"/>
      </rPr>
      <t>している場合
　　　　　汚泥の発生量は、脱水、乾燥等の中間処理を行う前の量であり、脱水機等に投入された１年間の量が
　　　　　「年間発生量」となります。
　　　　　なお、脱水前の重量を把握していない場合は、下記の式より計算してください。</t>
    </r>
    <rPh sb="3" eb="4">
      <t>レイ</t>
    </rPh>
    <rPh sb="8" eb="10">
      <t>オデイ</t>
    </rPh>
    <rPh sb="11" eb="13">
      <t>チュウカン</t>
    </rPh>
    <rPh sb="13" eb="15">
      <t>ショリ</t>
    </rPh>
    <phoneticPr fontId="2"/>
  </si>
  <si>
    <t>　　　　　＜式＞：　脱水前の汚泥発生量
　　　　　　　　　　＝　脱水後の汚泥量　×｛（１００％－脱水後の含水率％）÷（１００％－脱水前の含水率％）｝</t>
    <phoneticPr fontId="2"/>
  </si>
  <si>
    <t>　　ただし、以下のものについては、中間処理後のものを発生量としてお答えください。</t>
    <phoneticPr fontId="2"/>
  </si>
  <si>
    <t>　　○廃酸、廃アルカリを公共水域（河川、公共下水道等）へ放流するために中和処理した場合。　
　　　→　中和処理後の「汚泥」を発生量とします。</t>
    <rPh sb="35" eb="37">
      <t>チュウワ</t>
    </rPh>
    <phoneticPr fontId="2"/>
  </si>
  <si>
    <r>
      <t>　●分離槽、汚水枡などから発生する汚泥を</t>
    </r>
    <r>
      <rPr>
        <b/>
        <u/>
        <sz val="12"/>
        <rFont val="HG丸ｺﾞｼｯｸM-PRO"/>
        <family val="3"/>
        <charset val="128"/>
      </rPr>
      <t>清掃業者等へ処理委託</t>
    </r>
    <r>
      <rPr>
        <sz val="10"/>
        <rFont val="HG丸ｺﾞｼｯｸM-PRO"/>
        <family val="3"/>
        <charset val="128"/>
      </rPr>
      <t>された場合は、その清掃業者が搬出した量を
　　「年間発生量」欄に記入してください。</t>
    </r>
    <rPh sb="2" eb="4">
      <t>ブンリ</t>
    </rPh>
    <rPh sb="4" eb="5">
      <t>ソウ</t>
    </rPh>
    <rPh sb="6" eb="9">
      <t>オスイマス</t>
    </rPh>
    <rPh sb="13" eb="15">
      <t>ハッセイ</t>
    </rPh>
    <rPh sb="17" eb="19">
      <t>オデイ</t>
    </rPh>
    <rPh sb="20" eb="22">
      <t>セイソウ</t>
    </rPh>
    <rPh sb="39" eb="41">
      <t>セイソウ</t>
    </rPh>
    <phoneticPr fontId="2"/>
  </si>
  <si>
    <t>　●廃油（交換エンジンオイル、ギヤオイル等）について</t>
    <phoneticPr fontId="2"/>
  </si>
  <si>
    <t>　　○ドラム缶で××本と把握している場合は、１本 ＝ ２００リットルとして換算してください。</t>
    <phoneticPr fontId="2"/>
  </si>
  <si>
    <t>　　○一 斗  缶で××本と把握している場合は、１本 ＝ 　１８リットルとして換算してください。</t>
    <phoneticPr fontId="2"/>
  </si>
  <si>
    <t>　●廃タイヤについて</t>
    <phoneticPr fontId="2"/>
  </si>
  <si>
    <t>　　○廃タイヤ１本当たりの重量を把握していない場合は、</t>
    <phoneticPr fontId="2"/>
  </si>
  <si>
    <t>　　　大型トラック用：４０ｋｇ／本、　中型トラック用：１０ｋｇ／本、</t>
    <rPh sb="3" eb="5">
      <t>オオガタ</t>
    </rPh>
    <rPh sb="9" eb="10">
      <t>ヨウ</t>
    </rPh>
    <rPh sb="16" eb="17">
      <t>ホン</t>
    </rPh>
    <rPh sb="19" eb="21">
      <t>チュウガタ</t>
    </rPh>
    <rPh sb="25" eb="26">
      <t>ヨウ</t>
    </rPh>
    <rPh sb="32" eb="33">
      <t>ホン</t>
    </rPh>
    <phoneticPr fontId="2"/>
  </si>
  <si>
    <t>　　　普　通　車　用：　７ｋｇ／本、　 軽 自 動 車 用 ：　４ｋｇ／本として換算してください。</t>
    <rPh sb="3" eb="6">
      <t>フツウ</t>
    </rPh>
    <rPh sb="7" eb="8">
      <t>ジドウシャ</t>
    </rPh>
    <rPh sb="9" eb="10">
      <t>ヨウ</t>
    </rPh>
    <rPh sb="16" eb="17">
      <t>ホン</t>
    </rPh>
    <rPh sb="20" eb="21">
      <t>ケイ</t>
    </rPh>
    <rPh sb="22" eb="25">
      <t>ジドウ</t>
    </rPh>
    <rPh sb="26" eb="27">
      <t>ジョウヨウシャ</t>
    </rPh>
    <rPh sb="28" eb="29">
      <t>ヨウ</t>
    </rPh>
    <rPh sb="36" eb="37">
      <t>ホン</t>
    </rPh>
    <rPh sb="40" eb="42">
      <t>カンザン</t>
    </rPh>
    <phoneticPr fontId="2"/>
  </si>
  <si>
    <t>　●廃棄物量を㎏（キログラム）又は、ｔ（トン）以外の単位で把握している場合は、できる限り換算して
　　記入してください。</t>
    <phoneticPr fontId="2"/>
  </si>
  <si>
    <t>　　＜式＞：　重量　＝　体積　×　換算係数（下表参照）　　　　　　　</t>
    <rPh sb="7" eb="9">
      <t>ジュウリョウ</t>
    </rPh>
    <rPh sb="12" eb="14">
      <t>タイセキ</t>
    </rPh>
    <rPh sb="17" eb="19">
      <t>カンザン</t>
    </rPh>
    <rPh sb="19" eb="21">
      <t>ケイスウ</t>
    </rPh>
    <rPh sb="22" eb="24">
      <t>カヒョウ</t>
    </rPh>
    <rPh sb="24" eb="26">
      <t>サンショウ</t>
    </rPh>
    <phoneticPr fontId="2"/>
  </si>
  <si>
    <r>
      <t>　　また、個数や本数の場合も</t>
    </r>
    <r>
      <rPr>
        <b/>
        <u/>
        <sz val="12"/>
        <rFont val="HG丸ｺﾞｼｯｸM-PRO"/>
        <family val="3"/>
        <charset val="128"/>
      </rPr>
      <t>１個当たりの重量等により換算</t>
    </r>
    <r>
      <rPr>
        <sz val="10"/>
        <rFont val="HG丸ｺﾞｼｯｸM-PRO"/>
        <family val="3"/>
        <charset val="128"/>
      </rPr>
      <t>してください。
　　なお、車両台数で把握している場合は、１台の満載重量と満杯、半分等の積載程度を考慮して換算してください。</t>
    </r>
    <rPh sb="5" eb="7">
      <t>コスウ</t>
    </rPh>
    <rPh sb="8" eb="10">
      <t>ホンスウ</t>
    </rPh>
    <rPh sb="11" eb="13">
      <t>バアイ</t>
    </rPh>
    <rPh sb="15" eb="16">
      <t>コ</t>
    </rPh>
    <rPh sb="16" eb="17">
      <t>ア</t>
    </rPh>
    <rPh sb="20" eb="22">
      <t>ジュウリョウ</t>
    </rPh>
    <rPh sb="22" eb="23">
      <t>トウ</t>
    </rPh>
    <rPh sb="26" eb="28">
      <t>カンザン</t>
    </rPh>
    <phoneticPr fontId="2"/>
  </si>
  <si>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2"/>
  </si>
  <si>
    <t>シュレッダーダスト</t>
    <phoneticPr fontId="2"/>
  </si>
  <si>
    <t>廃電池類</t>
    <rPh sb="0" eb="1">
      <t>ハイ</t>
    </rPh>
    <rPh sb="1" eb="3">
      <t>デンチ</t>
    </rPh>
    <rPh sb="3" eb="4">
      <t>ルイ</t>
    </rPh>
    <phoneticPr fontId="2"/>
  </si>
  <si>
    <t>廃ＰＣＢ類</t>
    <rPh sb="0" eb="1">
      <t>ハイ</t>
    </rPh>
    <rPh sb="4" eb="5">
      <t>ルイ</t>
    </rPh>
    <phoneticPr fontId="2"/>
  </si>
  <si>
    <t>重量換算表（水銀使用製品産業廃棄物等）</t>
    <rPh sb="6" eb="17">
      <t>スイギンシヨウセイヒンサンギョウハイキブツ</t>
    </rPh>
    <rPh sb="17" eb="18">
      <t>トウ</t>
    </rPh>
    <phoneticPr fontId="2"/>
  </si>
  <si>
    <t>電池類</t>
    <rPh sb="0" eb="2">
      <t>デンチ</t>
    </rPh>
    <rPh sb="2" eb="3">
      <t>ルイ</t>
    </rPh>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</si>
  <si>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</si>
  <si>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照明機器</t>
    <rPh sb="0" eb="2">
      <t>ショウメイ</t>
    </rPh>
    <rPh sb="2" eb="4">
      <t>キキ</t>
    </rPh>
    <phoneticPr fontId="2"/>
  </si>
  <si>
    <t>水銀回収義務付け製品(計測器)</t>
    <rPh sb="0" eb="2">
      <t>スイギン</t>
    </rPh>
    <rPh sb="2" eb="4">
      <t>カイシュウ</t>
    </rPh>
    <rPh sb="4" eb="6">
      <t>ギム</t>
    </rPh>
    <rPh sb="6" eb="7">
      <t>ヅ</t>
    </rPh>
    <rPh sb="8" eb="10">
      <t>セイヒン</t>
    </rPh>
    <rPh sb="11" eb="14">
      <t>ケイソクキ</t>
    </rPh>
    <phoneticPr fontId="2"/>
  </si>
  <si>
    <t>農薬・医薬品等</t>
    <rPh sb="0" eb="2">
      <t>ノウヤク</t>
    </rPh>
    <rPh sb="3" eb="6">
      <t>イヤクヒン</t>
    </rPh>
    <rPh sb="6" eb="7">
      <t>トウ</t>
    </rPh>
    <phoneticPr fontId="2"/>
  </si>
  <si>
    <t>有機性汚泥</t>
    <rPh sb="0" eb="3">
      <t>ユウキセイ</t>
    </rPh>
    <rPh sb="3" eb="5">
      <t>オデイ</t>
    </rPh>
    <phoneticPr fontId="2"/>
  </si>
  <si>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2"/>
  </si>
  <si>
    <t>無機性汚泥</t>
    <rPh sb="0" eb="3">
      <t>ムキセイ</t>
    </rPh>
    <rPh sb="3" eb="5">
      <t>オデイ</t>
    </rPh>
    <phoneticPr fontId="2"/>
  </si>
  <si>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2"/>
  </si>
  <si>
    <t>１．産業廃棄物（特別管理産業廃棄物を除く）</t>
    <rPh sb="2" eb="4">
      <t>サンギョウ</t>
    </rPh>
    <rPh sb="4" eb="7">
      <t>ハイキブツ</t>
    </rPh>
    <rPh sb="18" eb="19">
      <t>ノゾ</t>
    </rPh>
    <phoneticPr fontId="2"/>
  </si>
  <si>
    <t>0100</t>
    <phoneticPr fontId="2"/>
  </si>
  <si>
    <t>焼却灰</t>
    <rPh sb="0" eb="3">
      <t>ショウキャクバイ</t>
    </rPh>
    <phoneticPr fontId="2"/>
  </si>
  <si>
    <t>0110</t>
    <phoneticPr fontId="2"/>
  </si>
  <si>
    <t>廃カーボン・活性炭</t>
    <rPh sb="0" eb="1">
      <t>ハイ</t>
    </rPh>
    <rPh sb="6" eb="9">
      <t>カッセイタン</t>
    </rPh>
    <phoneticPr fontId="2"/>
  </si>
  <si>
    <t>0120</t>
    <phoneticPr fontId="2"/>
  </si>
  <si>
    <t>汚泥(泥状のもの)</t>
    <rPh sb="0" eb="2">
      <t>オデイ</t>
    </rPh>
    <rPh sb="3" eb="5">
      <t>ドロジョウ</t>
    </rPh>
    <phoneticPr fontId="2"/>
  </si>
  <si>
    <t>0210</t>
    <phoneticPr fontId="2"/>
  </si>
  <si>
    <t>下水汚泥</t>
    <rPh sb="0" eb="2">
      <t>ゲスイ</t>
    </rPh>
    <rPh sb="2" eb="4">
      <t>オデイ</t>
    </rPh>
    <phoneticPr fontId="2"/>
  </si>
  <si>
    <t>0211</t>
    <phoneticPr fontId="2"/>
  </si>
  <si>
    <t>0220</t>
    <phoneticPr fontId="2"/>
  </si>
  <si>
    <t>建設汚泥</t>
    <rPh sb="0" eb="2">
      <t>ケンセツ</t>
    </rPh>
    <rPh sb="2" eb="4">
      <t>オデイ</t>
    </rPh>
    <phoneticPr fontId="2"/>
  </si>
  <si>
    <t>0221</t>
    <phoneticPr fontId="2"/>
  </si>
  <si>
    <t>上水汚泥</t>
    <rPh sb="0" eb="2">
      <t>ジョウスイ</t>
    </rPh>
    <rPh sb="2" eb="4">
      <t>オデイ</t>
    </rPh>
    <phoneticPr fontId="2"/>
  </si>
  <si>
    <t>0222</t>
    <phoneticPr fontId="2"/>
  </si>
  <si>
    <t>一般廃油</t>
    <rPh sb="0" eb="2">
      <t>イッパン</t>
    </rPh>
    <rPh sb="2" eb="4">
      <t>ハイユ</t>
    </rPh>
    <phoneticPr fontId="2"/>
  </si>
  <si>
    <t>0310</t>
    <phoneticPr fontId="2"/>
  </si>
  <si>
    <t>鉱物性油</t>
    <rPh sb="0" eb="3">
      <t>コウブツセイ</t>
    </rPh>
    <rPh sb="3" eb="4">
      <t>ユ</t>
    </rPh>
    <phoneticPr fontId="2"/>
  </si>
  <si>
    <t>0311</t>
    <phoneticPr fontId="2"/>
  </si>
  <si>
    <t>動植物性油</t>
    <rPh sb="0" eb="4">
      <t>ドウショクブツセイ</t>
    </rPh>
    <rPh sb="4" eb="5">
      <t>ユ</t>
    </rPh>
    <phoneticPr fontId="2"/>
  </si>
  <si>
    <t>0312</t>
    <phoneticPr fontId="2"/>
  </si>
  <si>
    <t>廃溶剤</t>
    <rPh sb="0" eb="3">
      <t>ハイヨウザイ</t>
    </rPh>
    <phoneticPr fontId="2"/>
  </si>
  <si>
    <t>0320</t>
    <phoneticPr fontId="2"/>
  </si>
  <si>
    <t>固形油</t>
    <rPh sb="0" eb="2">
      <t>コケイ</t>
    </rPh>
    <rPh sb="2" eb="3">
      <t>ユ</t>
    </rPh>
    <phoneticPr fontId="2"/>
  </si>
  <si>
    <t>0330</t>
    <phoneticPr fontId="2"/>
  </si>
  <si>
    <t>油でい</t>
    <rPh sb="0" eb="1">
      <t>ユ</t>
    </rPh>
    <phoneticPr fontId="2"/>
  </si>
  <si>
    <t>0340</t>
    <phoneticPr fontId="2"/>
  </si>
  <si>
    <t>油付着物等</t>
    <rPh sb="0" eb="1">
      <t>ユ</t>
    </rPh>
    <rPh sb="1" eb="4">
      <t>フチャクブツ</t>
    </rPh>
    <rPh sb="4" eb="5">
      <t>ナド</t>
    </rPh>
    <phoneticPr fontId="2"/>
  </si>
  <si>
    <t>0350</t>
    <phoneticPr fontId="2"/>
  </si>
  <si>
    <t>0400</t>
    <phoneticPr fontId="2"/>
  </si>
  <si>
    <t>0401</t>
    <phoneticPr fontId="2"/>
  </si>
  <si>
    <t>0500</t>
    <phoneticPr fontId="2"/>
  </si>
  <si>
    <t>写真現像廃液</t>
    <rPh sb="0" eb="2">
      <t>シャシン</t>
    </rPh>
    <rPh sb="2" eb="6">
      <t>ゲンゾウエキ</t>
    </rPh>
    <phoneticPr fontId="2"/>
  </si>
  <si>
    <t>0501</t>
    <phoneticPr fontId="2"/>
  </si>
  <si>
    <t>0600</t>
    <phoneticPr fontId="2"/>
  </si>
  <si>
    <t>廃タイヤ</t>
    <rPh sb="0" eb="1">
      <t>ハイ</t>
    </rPh>
    <phoneticPr fontId="2"/>
  </si>
  <si>
    <t>0601</t>
    <phoneticPr fontId="2"/>
  </si>
  <si>
    <t>自動車用プラスチックバンパー</t>
    <rPh sb="0" eb="4">
      <t>ジドウシャヨウ</t>
    </rPh>
    <phoneticPr fontId="2"/>
  </si>
  <si>
    <t>0602</t>
    <phoneticPr fontId="2"/>
  </si>
  <si>
    <t>廃農業用ビニール</t>
    <rPh sb="0" eb="1">
      <t>ハイ</t>
    </rPh>
    <rPh sb="1" eb="4">
      <t>ノウギョウヨウ</t>
    </rPh>
    <phoneticPr fontId="2"/>
  </si>
  <si>
    <t>0603</t>
    <phoneticPr fontId="2"/>
  </si>
  <si>
    <t>プラスチック製廃容器包装</t>
    <rPh sb="6" eb="7">
      <t>セイ</t>
    </rPh>
    <rPh sb="7" eb="8">
      <t>ハイ</t>
    </rPh>
    <rPh sb="8" eb="10">
      <t>ヨウキ</t>
    </rPh>
    <rPh sb="10" eb="12">
      <t>ホウソウ</t>
    </rPh>
    <phoneticPr fontId="2"/>
  </si>
  <si>
    <t>0604</t>
    <phoneticPr fontId="2"/>
  </si>
  <si>
    <t>発泡スチロール</t>
    <rPh sb="0" eb="2">
      <t>ハッポウ</t>
    </rPh>
    <phoneticPr fontId="2"/>
  </si>
  <si>
    <t>0605</t>
    <phoneticPr fontId="2"/>
  </si>
  <si>
    <t>発泡ウレタン</t>
    <rPh sb="0" eb="2">
      <t>ハッポウ</t>
    </rPh>
    <phoneticPr fontId="2"/>
  </si>
  <si>
    <t>0606</t>
    <phoneticPr fontId="2"/>
  </si>
  <si>
    <t>発泡ポリスチレン</t>
    <rPh sb="0" eb="2">
      <t>ハッポウ</t>
    </rPh>
    <phoneticPr fontId="2"/>
  </si>
  <si>
    <t>0607</t>
    <phoneticPr fontId="2"/>
  </si>
  <si>
    <t>塩化ビニル製建設資材</t>
    <rPh sb="0" eb="2">
      <t>エンカ</t>
    </rPh>
    <rPh sb="5" eb="6">
      <t>セイ</t>
    </rPh>
    <rPh sb="6" eb="8">
      <t>ケンセツ</t>
    </rPh>
    <rPh sb="8" eb="10">
      <t>シザイ</t>
    </rPh>
    <phoneticPr fontId="2"/>
  </si>
  <si>
    <t>0608</t>
    <phoneticPr fontId="2"/>
  </si>
  <si>
    <r>
      <t>紙くず　</t>
    </r>
    <r>
      <rPr>
        <sz val="8"/>
        <rFont val="HG丸ｺﾞｼｯｸM-PRO"/>
        <family val="3"/>
        <charset val="128"/>
      </rPr>
      <t/>
    </r>
    <rPh sb="0" eb="1">
      <t>カミ</t>
    </rPh>
    <phoneticPr fontId="2"/>
  </si>
  <si>
    <t>0700</t>
    <phoneticPr fontId="2"/>
  </si>
  <si>
    <t>建設工事の紙くず</t>
    <rPh sb="0" eb="2">
      <t>ケンセツ</t>
    </rPh>
    <rPh sb="2" eb="4">
      <t>コウジ</t>
    </rPh>
    <rPh sb="5" eb="6">
      <t>カミ</t>
    </rPh>
    <phoneticPr fontId="2"/>
  </si>
  <si>
    <t>0710</t>
    <phoneticPr fontId="2"/>
  </si>
  <si>
    <t>ダンボール</t>
    <phoneticPr fontId="2"/>
  </si>
  <si>
    <t>0711</t>
    <phoneticPr fontId="2"/>
  </si>
  <si>
    <t>木くず　</t>
    <rPh sb="0" eb="1">
      <t>キ</t>
    </rPh>
    <phoneticPr fontId="2"/>
  </si>
  <si>
    <t>0800</t>
    <phoneticPr fontId="2"/>
  </si>
  <si>
    <t>建設工事の木くず</t>
    <rPh sb="0" eb="2">
      <t>ケンセツ</t>
    </rPh>
    <rPh sb="2" eb="4">
      <t>コウジ</t>
    </rPh>
    <rPh sb="5" eb="6">
      <t>キ</t>
    </rPh>
    <phoneticPr fontId="2"/>
  </si>
  <si>
    <t>0810</t>
    <phoneticPr fontId="2"/>
  </si>
  <si>
    <t>伐採材・抜根材</t>
    <rPh sb="0" eb="2">
      <t>バッサイ</t>
    </rPh>
    <rPh sb="2" eb="3">
      <t>ザイ</t>
    </rPh>
    <rPh sb="4" eb="6">
      <t>バッコン</t>
    </rPh>
    <rPh sb="6" eb="7">
      <t>ザイ</t>
    </rPh>
    <phoneticPr fontId="2"/>
  </si>
  <si>
    <t>0811</t>
    <phoneticPr fontId="2"/>
  </si>
  <si>
    <t>繊維くず（天然繊維くず）</t>
    <rPh sb="0" eb="1">
      <t>カヨワ</t>
    </rPh>
    <rPh sb="1" eb="2">
      <t>ツナ</t>
    </rPh>
    <rPh sb="5" eb="7">
      <t>テンネン</t>
    </rPh>
    <rPh sb="7" eb="9">
      <t>センイ</t>
    </rPh>
    <phoneticPr fontId="2"/>
  </si>
  <si>
    <t>0900</t>
    <phoneticPr fontId="2"/>
  </si>
  <si>
    <t>建設工事の繊維くず</t>
    <rPh sb="0" eb="2">
      <t>ケンセツ</t>
    </rPh>
    <rPh sb="2" eb="4">
      <t>コウジ</t>
    </rPh>
    <rPh sb="5" eb="7">
      <t>センイ</t>
    </rPh>
    <phoneticPr fontId="2"/>
  </si>
  <si>
    <t>0910</t>
    <phoneticPr fontId="2"/>
  </si>
  <si>
    <t>動・植物性残さ</t>
    <rPh sb="0" eb="1">
      <t>ドウ</t>
    </rPh>
    <rPh sb="2" eb="4">
      <t>ショクブツ</t>
    </rPh>
    <rPh sb="4" eb="5">
      <t>セイ</t>
    </rPh>
    <rPh sb="5" eb="6">
      <t>ザン</t>
    </rPh>
    <phoneticPr fontId="2"/>
  </si>
  <si>
    <t>動物系固形不要物</t>
    <rPh sb="0" eb="2">
      <t>ドウブツ</t>
    </rPh>
    <rPh sb="2" eb="3">
      <t>ケイ</t>
    </rPh>
    <rPh sb="3" eb="5">
      <t>コケイ</t>
    </rPh>
    <rPh sb="5" eb="8">
      <t>フヨウブツ</t>
    </rPh>
    <phoneticPr fontId="2"/>
  </si>
  <si>
    <t>ゴムくず（天然ゴムくず）</t>
    <rPh sb="5" eb="7">
      <t>テンネン</t>
    </rPh>
    <phoneticPr fontId="2"/>
  </si>
  <si>
    <t>鉄くず</t>
    <rPh sb="0" eb="1">
      <t>テツ</t>
    </rPh>
    <phoneticPr fontId="2"/>
  </si>
  <si>
    <t>非鉄くず</t>
    <rPh sb="0" eb="2">
      <t>ヒテツ</t>
    </rPh>
    <phoneticPr fontId="2"/>
  </si>
  <si>
    <t>鉛製の管又は板</t>
    <rPh sb="0" eb="1">
      <t>ナマリ</t>
    </rPh>
    <rPh sb="1" eb="2">
      <t>セイ</t>
    </rPh>
    <rPh sb="3" eb="4">
      <t>カン</t>
    </rPh>
    <rPh sb="4" eb="5">
      <t>マタ</t>
    </rPh>
    <rPh sb="6" eb="7">
      <t>イタ</t>
    </rPh>
    <phoneticPr fontId="66"/>
  </si>
  <si>
    <t>電線くず</t>
    <rPh sb="0" eb="2">
      <t>デンセン</t>
    </rPh>
    <phoneticPr fontId="66"/>
  </si>
  <si>
    <t>ガラスくず、コンクリートくず及び陶磁器くず</t>
    <rPh sb="14" eb="15">
      <t>オヨ</t>
    </rPh>
    <rPh sb="16" eb="19">
      <t>トウジキ</t>
    </rPh>
    <phoneticPr fontId="2"/>
  </si>
  <si>
    <t>カレット</t>
    <phoneticPr fontId="2"/>
  </si>
  <si>
    <t>廃ブラウン管（側面部）</t>
    <rPh sb="0" eb="1">
      <t>ハイ</t>
    </rPh>
    <rPh sb="5" eb="6">
      <t>カン</t>
    </rPh>
    <rPh sb="7" eb="9">
      <t>ソクメン</t>
    </rPh>
    <rPh sb="9" eb="10">
      <t>ブ</t>
    </rPh>
    <phoneticPr fontId="66"/>
  </si>
  <si>
    <t>ガラス製廃容器包装</t>
    <rPh sb="3" eb="4">
      <t>セイ</t>
    </rPh>
    <rPh sb="4" eb="5">
      <t>ハイ</t>
    </rPh>
    <rPh sb="5" eb="7">
      <t>ヨウキ</t>
    </rPh>
    <rPh sb="7" eb="9">
      <t>ホウソウ</t>
    </rPh>
    <phoneticPr fontId="66"/>
  </si>
  <si>
    <t>ロックウール</t>
  </si>
  <si>
    <t>石綿（非飛散性）</t>
    <rPh sb="0" eb="2">
      <t>イシワタ</t>
    </rPh>
    <rPh sb="3" eb="4">
      <t>ヒ</t>
    </rPh>
    <rPh sb="4" eb="6">
      <t>ヒサン</t>
    </rPh>
    <rPh sb="6" eb="7">
      <t>セイ</t>
    </rPh>
    <phoneticPr fontId="66"/>
  </si>
  <si>
    <t>グラスウール</t>
  </si>
  <si>
    <t>岩綿吸音板</t>
    <rPh sb="0" eb="5">
      <t>ガンメンキュウオンバン</t>
    </rPh>
    <phoneticPr fontId="66"/>
  </si>
  <si>
    <t>陶磁器くず</t>
    <rPh sb="0" eb="3">
      <t>トウジキ</t>
    </rPh>
    <phoneticPr fontId="2"/>
  </si>
  <si>
    <t>コンクリートくず</t>
    <phoneticPr fontId="2"/>
  </si>
  <si>
    <t>石膏ボード</t>
    <rPh sb="0" eb="2">
      <t>セッコウ</t>
    </rPh>
    <phoneticPr fontId="2"/>
  </si>
  <si>
    <t>ＡＬＣ（軽量気泡コンクリート）</t>
    <rPh sb="4" eb="6">
      <t>ケイリョウ</t>
    </rPh>
    <rPh sb="6" eb="8">
      <t>キホウ</t>
    </rPh>
    <phoneticPr fontId="66"/>
  </si>
  <si>
    <t>鉱さい</t>
    <rPh sb="0" eb="1">
      <t>コウサイ</t>
    </rPh>
    <phoneticPr fontId="2"/>
  </si>
  <si>
    <t>スラグ</t>
    <phoneticPr fontId="2"/>
  </si>
  <si>
    <t>コンクリート破片</t>
    <rPh sb="6" eb="8">
      <t>ハヘン</t>
    </rPh>
    <phoneticPr fontId="2"/>
  </si>
  <si>
    <t>アスファルト・コンクリート破片</t>
    <rPh sb="13" eb="15">
      <t>ハヘン</t>
    </rPh>
    <phoneticPr fontId="2"/>
  </si>
  <si>
    <t>動物のふん尿（畜産農業から排出されたもの）</t>
    <rPh sb="0" eb="2">
      <t>ドウブツ</t>
    </rPh>
    <rPh sb="3" eb="6">
      <t>フンニョウ</t>
    </rPh>
    <rPh sb="7" eb="9">
      <t>チクサン</t>
    </rPh>
    <rPh sb="9" eb="11">
      <t>ノウギョウ</t>
    </rPh>
    <rPh sb="13" eb="15">
      <t>ハイシュツ</t>
    </rPh>
    <phoneticPr fontId="2"/>
  </si>
  <si>
    <t>動物の死体（畜産農業から排出されたもの）</t>
    <rPh sb="0" eb="2">
      <t>ドウブツ</t>
    </rPh>
    <rPh sb="3" eb="5">
      <t>シタイ</t>
    </rPh>
    <rPh sb="6" eb="8">
      <t>チクサン</t>
    </rPh>
    <rPh sb="8" eb="10">
      <t>ノウギョウ</t>
    </rPh>
    <rPh sb="12" eb="14">
      <t>ハイシュツ</t>
    </rPh>
    <phoneticPr fontId="2"/>
  </si>
  <si>
    <t>ばいじん（工場の排ガスを処理して得られるばいじん）</t>
    <rPh sb="5" eb="7">
      <t>コウジョウ</t>
    </rPh>
    <rPh sb="8" eb="9">
      <t>ハイ</t>
    </rPh>
    <rPh sb="12" eb="14">
      <t>ショリ</t>
    </rPh>
    <rPh sb="16" eb="17">
      <t>エ</t>
    </rPh>
    <phoneticPr fontId="2"/>
  </si>
  <si>
    <t>2000</t>
    <phoneticPr fontId="2"/>
  </si>
  <si>
    <t>安定型建設混合廃棄物</t>
    <rPh sb="0" eb="10">
      <t>アンテイガタケンセツコンゴウハイキブツ</t>
    </rPh>
    <phoneticPr fontId="2"/>
  </si>
  <si>
    <t>2010</t>
    <phoneticPr fontId="2"/>
  </si>
  <si>
    <t>管理型建設混合廃棄物</t>
    <rPh sb="0" eb="3">
      <t>カンリガタ</t>
    </rPh>
    <rPh sb="3" eb="5">
      <t>ケンセツ</t>
    </rPh>
    <rPh sb="5" eb="7">
      <t>コンゴウ</t>
    </rPh>
    <rPh sb="7" eb="10">
      <t>ハイキブツ</t>
    </rPh>
    <phoneticPr fontId="2"/>
  </si>
  <si>
    <t>2020</t>
    <phoneticPr fontId="2"/>
  </si>
  <si>
    <t>安定型混合廃棄物</t>
    <rPh sb="0" eb="2">
      <t>アンテイ</t>
    </rPh>
    <rPh sb="2" eb="3">
      <t>ガタ</t>
    </rPh>
    <rPh sb="3" eb="5">
      <t>コンゴウ</t>
    </rPh>
    <rPh sb="5" eb="8">
      <t>ハイキブツ</t>
    </rPh>
    <phoneticPr fontId="2"/>
  </si>
  <si>
    <t>石綿含有産業廃棄物</t>
    <rPh sb="0" eb="2">
      <t>イシワタ</t>
    </rPh>
    <rPh sb="2" eb="4">
      <t>ガンユウ</t>
    </rPh>
    <rPh sb="4" eb="6">
      <t>サンギョウ</t>
    </rPh>
    <rPh sb="6" eb="9">
      <t>ハイキブツ</t>
    </rPh>
    <phoneticPr fontId="66"/>
  </si>
  <si>
    <t>建設混合廃棄物</t>
    <rPh sb="0" eb="2">
      <t>ケンセツ</t>
    </rPh>
    <rPh sb="2" eb="4">
      <t>コンゴウ</t>
    </rPh>
    <rPh sb="4" eb="7">
      <t>ハイキブツ</t>
    </rPh>
    <phoneticPr fontId="66"/>
  </si>
  <si>
    <t>ガラスくず、コンクリートくず及び陶磁器くず</t>
    <rPh sb="14" eb="15">
      <t>オヨ</t>
    </rPh>
    <rPh sb="16" eb="19">
      <t>トウジキ</t>
    </rPh>
    <phoneticPr fontId="66"/>
  </si>
  <si>
    <t>廃プラスチック類</t>
    <rPh sb="0" eb="1">
      <t>ハイ</t>
    </rPh>
    <rPh sb="7" eb="8">
      <t>ルイ</t>
    </rPh>
    <phoneticPr fontId="66"/>
  </si>
  <si>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66"/>
  </si>
  <si>
    <t>紙くず</t>
    <rPh sb="0" eb="1">
      <t>カミ</t>
    </rPh>
    <phoneticPr fontId="66"/>
  </si>
  <si>
    <t>木くず</t>
    <rPh sb="0" eb="1">
      <t>キ</t>
    </rPh>
    <phoneticPr fontId="66"/>
  </si>
  <si>
    <t>繊維くず（天然繊維くず）</t>
    <rPh sb="0" eb="2">
      <t>センイ</t>
    </rPh>
    <rPh sb="5" eb="7">
      <t>テンネン</t>
    </rPh>
    <rPh sb="7" eb="9">
      <t>センイ</t>
    </rPh>
    <phoneticPr fontId="66"/>
  </si>
  <si>
    <t>２．特別管理産業廃棄物</t>
    <rPh sb="2" eb="4">
      <t>トクベツ</t>
    </rPh>
    <rPh sb="4" eb="6">
      <t>カンリ</t>
    </rPh>
    <rPh sb="6" eb="8">
      <t>サンギョウ</t>
    </rPh>
    <rPh sb="8" eb="11">
      <t>ハイキブツ</t>
    </rPh>
    <phoneticPr fontId="2"/>
  </si>
  <si>
    <t>燃えやすい廃油</t>
    <rPh sb="0" eb="1">
      <t>モ</t>
    </rPh>
    <rPh sb="5" eb="7">
      <t>ハイユ</t>
    </rPh>
    <phoneticPr fontId="2"/>
  </si>
  <si>
    <t>0318</t>
    <phoneticPr fontId="2"/>
  </si>
  <si>
    <t>ｐＨ２．０以下の廃酸</t>
    <rPh sb="5" eb="7">
      <t>イカ</t>
    </rPh>
    <rPh sb="8" eb="10">
      <t>ハイサン</t>
    </rPh>
    <phoneticPr fontId="2"/>
  </si>
  <si>
    <t>0408</t>
    <phoneticPr fontId="2"/>
  </si>
  <si>
    <t>ｐＨ１２．５以上の廃アルカリ</t>
    <rPh sb="6" eb="8">
      <t>イジョウ</t>
    </rPh>
    <rPh sb="9" eb="10">
      <t>ハイ</t>
    </rPh>
    <phoneticPr fontId="2"/>
  </si>
  <si>
    <t>0508</t>
    <phoneticPr fontId="2"/>
  </si>
  <si>
    <t>特定有害産業廃棄物</t>
    <rPh sb="0" eb="2">
      <t>トクテイ</t>
    </rPh>
    <rPh sb="2" eb="4">
      <t>ユウガイ</t>
    </rPh>
    <rPh sb="4" eb="6">
      <t>サンギョウ</t>
    </rPh>
    <rPh sb="6" eb="9">
      <t>ハイキブツ</t>
    </rPh>
    <phoneticPr fontId="2"/>
  </si>
  <si>
    <t>廃PCB・PCB汚染物・PCB処理物</t>
    <rPh sb="0" eb="1">
      <t>ハイ</t>
    </rPh>
    <rPh sb="8" eb="10">
      <t>オセン</t>
    </rPh>
    <rPh sb="10" eb="11">
      <t>ブツ</t>
    </rPh>
    <rPh sb="15" eb="17">
      <t>ショリ</t>
    </rPh>
    <rPh sb="17" eb="18">
      <t>ブツ</t>
    </rPh>
    <phoneticPr fontId="66"/>
  </si>
  <si>
    <t>廃石綿等（飛散性）</t>
    <rPh sb="0" eb="1">
      <t>ハイ</t>
    </rPh>
    <rPh sb="1" eb="3">
      <t>イシワタ</t>
    </rPh>
    <rPh sb="3" eb="4">
      <t>トウ</t>
    </rPh>
    <rPh sb="5" eb="7">
      <t>ヒサン</t>
    </rPh>
    <rPh sb="7" eb="8">
      <t>セイ</t>
    </rPh>
    <phoneticPr fontId="66"/>
  </si>
  <si>
    <t>指定下水汚泥</t>
    <rPh sb="0" eb="2">
      <t>シテイ</t>
    </rPh>
    <rPh sb="2" eb="4">
      <t>ゲスイ</t>
    </rPh>
    <rPh sb="4" eb="6">
      <t>オデイ</t>
    </rPh>
    <phoneticPr fontId="2"/>
  </si>
  <si>
    <t>鉱さい</t>
    <phoneticPr fontId="2"/>
  </si>
  <si>
    <t>7423</t>
    <phoneticPr fontId="2"/>
  </si>
  <si>
    <t>7424</t>
    <phoneticPr fontId="2"/>
  </si>
  <si>
    <t>7425</t>
    <phoneticPr fontId="2"/>
  </si>
  <si>
    <t>7426</t>
    <phoneticPr fontId="2"/>
  </si>
  <si>
    <t>7427</t>
    <phoneticPr fontId="2"/>
  </si>
  <si>
    <t>7428</t>
    <phoneticPr fontId="2"/>
  </si>
  <si>
    <t>３．水銀廃棄物</t>
    <rPh sb="2" eb="4">
      <t>スイギン</t>
    </rPh>
    <rPh sb="4" eb="7">
      <t>ハイキブツ</t>
    </rPh>
    <phoneticPr fontId="2"/>
  </si>
  <si>
    <t>水銀使用製品産業廃棄物</t>
    <rPh sb="0" eb="2">
      <t>スイギン</t>
    </rPh>
    <rPh sb="2" eb="4">
      <t>シヨウ</t>
    </rPh>
    <rPh sb="4" eb="6">
      <t>セイヒン</t>
    </rPh>
    <rPh sb="6" eb="8">
      <t>サンギョウ</t>
    </rPh>
    <rPh sb="8" eb="11">
      <t>ハイキブツ</t>
    </rPh>
    <phoneticPr fontId="2"/>
  </si>
  <si>
    <t>2510</t>
    <phoneticPr fontId="2"/>
  </si>
  <si>
    <t>照明機器
（放電ランプ・HIDランプ・蛍光灯）</t>
    <rPh sb="0" eb="2">
      <t>ショウメイ</t>
    </rPh>
    <rPh sb="2" eb="4">
      <t>キキ</t>
    </rPh>
    <rPh sb="6" eb="8">
      <t>ホウデン</t>
    </rPh>
    <rPh sb="19" eb="22">
      <t>ケイコウトウ</t>
    </rPh>
    <phoneticPr fontId="2"/>
  </si>
  <si>
    <t>2520</t>
    <phoneticPr fontId="2"/>
  </si>
  <si>
    <t>水銀の製剤、農薬・医薬品等</t>
    <rPh sb="0" eb="2">
      <t>スイギン</t>
    </rPh>
    <rPh sb="3" eb="5">
      <t>セイザイ</t>
    </rPh>
    <rPh sb="6" eb="8">
      <t>ノウヤク</t>
    </rPh>
    <rPh sb="9" eb="12">
      <t>イヤクヒン</t>
    </rPh>
    <rPh sb="12" eb="13">
      <t>トウ</t>
    </rPh>
    <phoneticPr fontId="2"/>
  </si>
  <si>
    <t>水銀回収義務付け製品（計測器以外）</t>
    <phoneticPr fontId="2"/>
  </si>
  <si>
    <t>水銀回収義務付け製品（計測器）</t>
    <phoneticPr fontId="2"/>
  </si>
  <si>
    <t>水銀含有ばいじん等</t>
    <rPh sb="0" eb="2">
      <t>スイギン</t>
    </rPh>
    <rPh sb="2" eb="4">
      <t>ガンユウ</t>
    </rPh>
    <rPh sb="8" eb="9">
      <t>トウ</t>
    </rPh>
    <phoneticPr fontId="2"/>
  </si>
  <si>
    <t>-</t>
    <phoneticPr fontId="2"/>
  </si>
  <si>
    <t>ERRORの場合は送付リストより特定する</t>
    <rPh sb="6" eb="8">
      <t>バアイ</t>
    </rPh>
    <rPh sb="9" eb="11">
      <t>ソウフ</t>
    </rPh>
    <rPh sb="16" eb="18">
      <t>トクテイ</t>
    </rPh>
    <phoneticPr fontId="2"/>
  </si>
  <si>
    <t>形式</t>
    <rPh sb="0" eb="2">
      <t>ケイシキ</t>
    </rPh>
    <phoneticPr fontId="2"/>
  </si>
  <si>
    <t>No.</t>
    <phoneticPr fontId="2"/>
  </si>
  <si>
    <t>①廃棄物の名称</t>
    <rPh sb="1" eb="4">
      <t>ハイキブツ</t>
    </rPh>
    <rPh sb="5" eb="7">
      <t>メイショウ</t>
    </rPh>
    <phoneticPr fontId="2"/>
  </si>
  <si>
    <r>
      <t>①</t>
    </r>
    <r>
      <rPr>
        <b/>
        <sz val="10"/>
        <rFont val="HG丸ｺﾞｼｯｸM-PRO"/>
        <family val="3"/>
        <charset val="128"/>
      </rPr>
      <t>廃棄物の名称</t>
    </r>
    <rPh sb="1" eb="4">
      <t>ハイキブツ</t>
    </rPh>
    <rPh sb="5" eb="7">
      <t>メイショウ</t>
    </rPh>
    <phoneticPr fontId="2"/>
  </si>
  <si>
    <t>記入例Ａ～Eを参考にして調査票（その２）を記入してください。</t>
    <phoneticPr fontId="2"/>
  </si>
  <si>
    <t>　●同じ種類の廃棄物でも中間処理方法や処分方法、委託処理先等が異なる場合は、「廃棄物の名称」の欄から行を分けて
　　記入してください。</t>
    <rPh sb="39" eb="42">
      <t>ハイキブツ</t>
    </rPh>
    <rPh sb="43" eb="45">
      <t>メイショウ</t>
    </rPh>
    <phoneticPr fontId="2"/>
  </si>
  <si>
    <t>　　○含油廃水を油水分離した場合。　
　　　→　油水分離後の「一般廃油」と「油でい」等を個別に（行を分けて記入）発生量とします。</t>
    <rPh sb="31" eb="33">
      <t>イッパン</t>
    </rPh>
    <rPh sb="48" eb="49">
      <t>ギョウ</t>
    </rPh>
    <rPh sb="50" eb="51">
      <t>ワ</t>
    </rPh>
    <rPh sb="53" eb="55">
      <t>キニュウ</t>
    </rPh>
    <phoneticPr fontId="2"/>
  </si>
  <si>
    <t>⑨</t>
    <phoneticPr fontId="2"/>
  </si>
  <si>
    <t>処理後の
処分方法</t>
    <phoneticPr fontId="2"/>
  </si>
  <si>
    <t>再生処理業者又は最終処分業者の所在地等</t>
    <phoneticPr fontId="2"/>
  </si>
  <si>
    <t>※ 可燃ごみ等を自社で焼却処理した場合は、焼却前の種類（紙くず、木くず等）を記入してください。</t>
    <rPh sb="6" eb="7">
      <t>トウ</t>
    </rPh>
    <rPh sb="8" eb="10">
      <t>ジシャ</t>
    </rPh>
    <rPh sb="25" eb="27">
      <t>シュルイ</t>
    </rPh>
    <phoneticPr fontId="2"/>
  </si>
  <si>
    <t>※ 合成繊維は「廃プラスチック類」に分類されます。</t>
    <rPh sb="2" eb="4">
      <t>ゴウセイ</t>
    </rPh>
    <rPh sb="4" eb="6">
      <t>センイ</t>
    </rPh>
    <rPh sb="8" eb="9">
      <t>ハイ</t>
    </rPh>
    <rPh sb="15" eb="16">
      <t>ルイ</t>
    </rPh>
    <rPh sb="18" eb="20">
      <t>ブンルイ</t>
    </rPh>
    <phoneticPr fontId="2"/>
  </si>
  <si>
    <t>がれき類（工作物の新築、改築又は除去に伴うもの）</t>
    <rPh sb="3" eb="4">
      <t>ルイ</t>
    </rPh>
    <phoneticPr fontId="2"/>
  </si>
  <si>
    <t>②</t>
    <phoneticPr fontId="2"/>
  </si>
  <si>
    <t>⑦処分業者又は再生処理業者の所在地等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4" eb="17">
      <t>ショザイチ</t>
    </rPh>
    <rPh sb="17" eb="18">
      <t>トウ</t>
    </rPh>
    <phoneticPr fontId="2"/>
  </si>
  <si>
    <t>分類番号</t>
    <phoneticPr fontId="2"/>
  </si>
  <si>
    <r>
      <rPr>
        <sz val="11"/>
        <rFont val="HG丸ｺﾞｼｯｸM-PRO"/>
        <family val="3"/>
        <charset val="128"/>
      </rPr>
      <t>❹</t>
    </r>
    <r>
      <rPr>
        <b/>
        <sz val="11"/>
        <rFont val="HG丸ｺﾞｼｯｸM-PRO"/>
        <family val="3"/>
        <charset val="128"/>
      </rPr>
      <t>自社中間処理方法</t>
    </r>
    <rPh sb="1" eb="3">
      <t>ジシャ</t>
    </rPh>
    <rPh sb="3" eb="5">
      <t>チュウカン</t>
    </rPh>
    <rPh sb="5" eb="7">
      <t>ショリ</t>
    </rPh>
    <rPh sb="7" eb="9">
      <t>ホウホウ</t>
    </rPh>
    <phoneticPr fontId="2"/>
  </si>
  <si>
    <r>
      <rPr>
        <sz val="11"/>
        <rFont val="HG丸ｺﾞｼｯｸM-PRO"/>
        <family val="3"/>
        <charset val="128"/>
      </rPr>
      <t>❻</t>
    </r>
    <r>
      <rPr>
        <b/>
        <sz val="11"/>
        <rFont val="HG丸ｺﾞｼｯｸM-PRO"/>
        <family val="3"/>
        <charset val="128"/>
      </rPr>
      <t>処理・処分方法</t>
    </r>
    <rPh sb="1" eb="3">
      <t>ショリ</t>
    </rPh>
    <rPh sb="4" eb="6">
      <t>ショブン</t>
    </rPh>
    <rPh sb="6" eb="8">
      <t>ホウホウ</t>
    </rPh>
    <phoneticPr fontId="2"/>
  </si>
  <si>
    <r>
      <rPr>
        <sz val="11"/>
        <rFont val="HG丸ｺﾞｼｯｸM-PRO"/>
        <family val="3"/>
        <charset val="128"/>
      </rPr>
      <t>❽</t>
    </r>
    <r>
      <rPr>
        <b/>
        <sz val="11"/>
        <rFont val="HG丸ｺﾞｼｯｸM-PRO"/>
        <family val="3"/>
        <charset val="128"/>
      </rPr>
      <t>委託中間処理方法</t>
    </r>
    <rPh sb="1" eb="3">
      <t>イタク</t>
    </rPh>
    <rPh sb="3" eb="5">
      <t>チュウカン</t>
    </rPh>
    <rPh sb="5" eb="7">
      <t>ショリ</t>
    </rPh>
    <rPh sb="7" eb="9">
      <t>ホウホウ</t>
    </rPh>
    <phoneticPr fontId="2"/>
  </si>
  <si>
    <t>　Ａ：焼却　　　　　Ｊ：溶融</t>
    <rPh sb="3" eb="5">
      <t>ショウキャク</t>
    </rPh>
    <rPh sb="12" eb="14">
      <t>ヨウユウ</t>
    </rPh>
    <phoneticPr fontId="2"/>
  </si>
  <si>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2"/>
  </si>
  <si>
    <t>　Ａ：焼却　　　　Ｊ：溶融</t>
    <rPh sb="3" eb="5">
      <t>ショウキャク</t>
    </rPh>
    <rPh sb="11" eb="13">
      <t>ヨウユウ</t>
    </rPh>
    <phoneticPr fontId="2"/>
  </si>
  <si>
    <t>　１：リサイクル（売却含む）</t>
    <rPh sb="9" eb="11">
      <t>バイキャク</t>
    </rPh>
    <rPh sb="11" eb="12">
      <t>フク</t>
    </rPh>
    <phoneticPr fontId="2"/>
  </si>
  <si>
    <t>　１０：鉄鋼原(材)料　　　　　　　 ６０：パルプ・紙又はその原(材)料</t>
    <rPh sb="4" eb="6">
      <t>テッコウ</t>
    </rPh>
    <rPh sb="6" eb="7">
      <t>バラ</t>
    </rPh>
    <rPh sb="8" eb="9">
      <t>ザイ</t>
    </rPh>
    <rPh sb="10" eb="11">
      <t>リョウ</t>
    </rPh>
    <phoneticPr fontId="2"/>
  </si>
  <si>
    <t>　Ｂ：脱水　　　　　Ｋ：切断</t>
    <rPh sb="3" eb="5">
      <t>ダッスイ</t>
    </rPh>
    <rPh sb="12" eb="14">
      <t>セツダン</t>
    </rPh>
    <phoneticPr fontId="2"/>
  </si>
  <si>
    <t>　Ｂ：脱水　　　　Ｋ：切断</t>
    <rPh sb="3" eb="5">
      <t>ダッスイ</t>
    </rPh>
    <rPh sb="11" eb="13">
      <t>セツダン</t>
    </rPh>
    <phoneticPr fontId="2"/>
  </si>
  <si>
    <t>　２：埋立処分</t>
    <rPh sb="3" eb="5">
      <t>ウメタテ</t>
    </rPh>
    <rPh sb="5" eb="7">
      <t>ショブン</t>
    </rPh>
    <phoneticPr fontId="2"/>
  </si>
  <si>
    <t>　２０：非鉄金属・貴金属原(材)料　 ７０：ガラス原(材)料</t>
    <rPh sb="4" eb="6">
      <t>ヒテツ</t>
    </rPh>
    <rPh sb="6" eb="8">
      <t>キンゾク</t>
    </rPh>
    <rPh sb="9" eb="12">
      <t>キキンゾク</t>
    </rPh>
    <rPh sb="12" eb="13">
      <t>バラ</t>
    </rPh>
    <rPh sb="14" eb="15">
      <t>ザイ</t>
    </rPh>
    <rPh sb="16" eb="17">
      <t>リョウ</t>
    </rPh>
    <phoneticPr fontId="2"/>
  </si>
  <si>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2"/>
  </si>
  <si>
    <t>　　Ｑ１：自社の処分場で埋立処分した。</t>
    <rPh sb="5" eb="7">
      <t>ジシャ</t>
    </rPh>
    <rPh sb="8" eb="10">
      <t>ショブン</t>
    </rPh>
    <rPh sb="10" eb="11">
      <t>ジョウ</t>
    </rPh>
    <rPh sb="12" eb="14">
      <t>ウメタテ</t>
    </rPh>
    <rPh sb="14" eb="16">
      <t>ショブン</t>
    </rPh>
    <phoneticPr fontId="2"/>
  </si>
  <si>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2"/>
  </si>
  <si>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2"/>
  </si>
  <si>
    <t>　３：海洋投入処分</t>
    <rPh sb="3" eb="5">
      <t>カイヨウ</t>
    </rPh>
    <rPh sb="5" eb="7">
      <t>トウニュウ</t>
    </rPh>
    <rPh sb="7" eb="9">
      <t>ショブン</t>
    </rPh>
    <phoneticPr fontId="2"/>
  </si>
  <si>
    <t>　３０：燃料又はその原(材)料　　　 ８０：プラスチック原(材)料</t>
    <rPh sb="4" eb="6">
      <t>ネンリョウ</t>
    </rPh>
    <rPh sb="6" eb="7">
      <t>マタ</t>
    </rPh>
    <rPh sb="10" eb="11">
      <t>バラ</t>
    </rPh>
    <rPh sb="12" eb="13">
      <t>ザイ</t>
    </rPh>
    <rPh sb="14" eb="15">
      <t>リョウ</t>
    </rPh>
    <phoneticPr fontId="2"/>
  </si>
  <si>
    <t>　Ｄ：機械乾燥　　　Ｍ：堆肥化</t>
    <rPh sb="3" eb="5">
      <t>キカイ</t>
    </rPh>
    <rPh sb="5" eb="7">
      <t>カンソウ</t>
    </rPh>
    <rPh sb="12" eb="15">
      <t>タイヒカ</t>
    </rPh>
    <phoneticPr fontId="2"/>
  </si>
  <si>
    <t>　　Ｖ１：有償売却できるものを自社で再利用した。</t>
    <rPh sb="5" eb="7">
      <t>ユウショウ</t>
    </rPh>
    <rPh sb="7" eb="9">
      <t>バイキャク</t>
    </rPh>
    <rPh sb="15" eb="17">
      <t>ジシャ</t>
    </rPh>
    <rPh sb="18" eb="21">
      <t>サイリヨウ</t>
    </rPh>
    <phoneticPr fontId="2"/>
  </si>
  <si>
    <t>　　Ｔ１：処理業者で直接海洋投入処分した。</t>
    <rPh sb="5" eb="7">
      <t>ショリ</t>
    </rPh>
    <rPh sb="7" eb="9">
      <t>ギョウシャ</t>
    </rPh>
    <rPh sb="10" eb="12">
      <t>チョクセツ</t>
    </rPh>
    <rPh sb="12" eb="14">
      <t>カイヨウ</t>
    </rPh>
    <rPh sb="14" eb="16">
      <t>トウニュウ</t>
    </rPh>
    <rPh sb="16" eb="18">
      <t>ショブン</t>
    </rPh>
    <phoneticPr fontId="2"/>
  </si>
  <si>
    <t>　Ｄ：機械乾燥　　Ｍ：堆肥化</t>
    <rPh sb="3" eb="5">
      <t>キカイ</t>
    </rPh>
    <rPh sb="5" eb="7">
      <t>カンソウ</t>
    </rPh>
    <rPh sb="11" eb="14">
      <t>タイヒカ</t>
    </rPh>
    <phoneticPr fontId="2"/>
  </si>
  <si>
    <t>　４１：飼料又はその原(材)料　　　 ８１：再生タイヤ</t>
    <rPh sb="4" eb="6">
      <t>シリョウ</t>
    </rPh>
    <rPh sb="6" eb="7">
      <t>マタ</t>
    </rPh>
    <rPh sb="10" eb="11">
      <t>バラ</t>
    </rPh>
    <rPh sb="12" eb="13">
      <t>ザイ</t>
    </rPh>
    <rPh sb="14" eb="15">
      <t>リョウ</t>
    </rPh>
    <phoneticPr fontId="2"/>
  </si>
  <si>
    <t>　Ｅ：油水分離　　　Ｎ：銀回収</t>
    <rPh sb="3" eb="5">
      <t>ユスイ</t>
    </rPh>
    <rPh sb="5" eb="7">
      <t>ブンリ</t>
    </rPh>
    <rPh sb="12" eb="13">
      <t>ギン</t>
    </rPh>
    <rPh sb="13" eb="15">
      <t>カイシュウ</t>
    </rPh>
    <phoneticPr fontId="2"/>
  </si>
  <si>
    <t>　　Ｖ２：有償売却できないものを自社で再利用</t>
    <rPh sb="5" eb="7">
      <t>ユウショウ</t>
    </rPh>
    <rPh sb="7" eb="9">
      <t>バイキャク</t>
    </rPh>
    <rPh sb="16" eb="18">
      <t>ジシャ</t>
    </rPh>
    <rPh sb="19" eb="22">
      <t>サイリヨウ</t>
    </rPh>
    <phoneticPr fontId="2"/>
  </si>
  <si>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2"/>
  </si>
  <si>
    <t>　Ｅ：油水分離　　Ｎ：銀回収</t>
    <rPh sb="3" eb="5">
      <t>ユスイ</t>
    </rPh>
    <rPh sb="5" eb="7">
      <t>ブンリ</t>
    </rPh>
    <rPh sb="11" eb="12">
      <t>ギン</t>
    </rPh>
    <rPh sb="12" eb="14">
      <t>カイシュウ</t>
    </rPh>
    <phoneticPr fontId="2"/>
  </si>
  <si>
    <t>　※中間処理後の廃棄物の</t>
    <rPh sb="2" eb="4">
      <t>チュウカン</t>
    </rPh>
    <rPh sb="4" eb="6">
      <t>ショリ</t>
    </rPh>
    <rPh sb="6" eb="7">
      <t>ゴ</t>
    </rPh>
    <rPh sb="8" eb="11">
      <t>ハイキブツ</t>
    </rPh>
    <phoneticPr fontId="2"/>
  </si>
  <si>
    <t>　４２：肥料又はその原材(材)料　　 ９０：セメント原材料</t>
    <rPh sb="4" eb="6">
      <t>ヒリョウ</t>
    </rPh>
    <rPh sb="6" eb="7">
      <t>マタ</t>
    </rPh>
    <rPh sb="10" eb="11">
      <t>ゲン</t>
    </rPh>
    <rPh sb="11" eb="12">
      <t>ザイ</t>
    </rPh>
    <rPh sb="13" eb="14">
      <t>ザイ</t>
    </rPh>
    <rPh sb="15" eb="16">
      <t>リョウ</t>
    </rPh>
    <phoneticPr fontId="2"/>
  </si>
  <si>
    <t>　Ｆ：中和　　　　　Ｏ：コンクリート固型化</t>
    <rPh sb="3" eb="5">
      <t>チュウワ</t>
    </rPh>
    <rPh sb="18" eb="21">
      <t>コケイカ</t>
    </rPh>
    <phoneticPr fontId="2"/>
  </si>
  <si>
    <t>　　　　　した。</t>
    <phoneticPr fontId="2"/>
  </si>
  <si>
    <t>　　　　　委託した。</t>
    <rPh sb="5" eb="7">
      <t>イタク</t>
    </rPh>
    <phoneticPr fontId="2"/>
  </si>
  <si>
    <t>　Ｆ：中和　　　　Ｏ：コンクリート固型化</t>
    <rPh sb="3" eb="5">
      <t>チュウワ</t>
    </rPh>
    <rPh sb="17" eb="20">
      <t>コケイカ</t>
    </rPh>
    <phoneticPr fontId="2"/>
  </si>
  <si>
    <t>　　処理方法が分からない</t>
    <rPh sb="7" eb="8">
      <t>ワ</t>
    </rPh>
    <phoneticPr fontId="2"/>
  </si>
  <si>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2"/>
  </si>
  <si>
    <t>　Ｇ：破砕　　　　　Ｖ：濃縮</t>
    <rPh sb="3" eb="5">
      <t>ハサイ</t>
    </rPh>
    <rPh sb="12" eb="14">
      <t>ノウシュク</t>
    </rPh>
    <phoneticPr fontId="2"/>
  </si>
  <si>
    <t>　　Ｗ１：売却（利益があった）した。</t>
    <rPh sb="5" eb="7">
      <t>バイキャク</t>
    </rPh>
    <rPh sb="8" eb="10">
      <t>リエキ</t>
    </rPh>
    <phoneticPr fontId="2"/>
  </si>
  <si>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2"/>
  </si>
  <si>
    <t>　Ｇ：破砕　　　　Ｖ：濃縮</t>
    <rPh sb="3" eb="5">
      <t>ハサイ</t>
    </rPh>
    <rPh sb="11" eb="13">
      <t>ノウシュク</t>
    </rPh>
    <phoneticPr fontId="2"/>
  </si>
  <si>
    <t>　　場合は、処理を委託した</t>
    <rPh sb="6" eb="8">
      <t>ショリ</t>
    </rPh>
    <rPh sb="9" eb="11">
      <t>イタク</t>
    </rPh>
    <phoneticPr fontId="2"/>
  </si>
  <si>
    <t>　５０：建設材料　　　　　　　　　９２：中和剤</t>
    <rPh sb="4" eb="6">
      <t>ケンセツ</t>
    </rPh>
    <rPh sb="6" eb="8">
      <t>ザイリョウ</t>
    </rPh>
    <phoneticPr fontId="2"/>
  </si>
  <si>
    <t>　Ｈ：分級　　　　　Ｗ：油化</t>
    <rPh sb="3" eb="5">
      <t>ブンキュウ</t>
    </rPh>
    <rPh sb="12" eb="14">
      <t>ユカ</t>
    </rPh>
    <phoneticPr fontId="2"/>
  </si>
  <si>
    <t>　　Ｚ１：自社で保管している。</t>
    <rPh sb="5" eb="7">
      <t>ジシャ</t>
    </rPh>
    <rPh sb="8" eb="10">
      <t>ホカン</t>
    </rPh>
    <phoneticPr fontId="2"/>
  </si>
  <si>
    <t>　　　　　関連企業等で再生処理した。</t>
    <rPh sb="11" eb="13">
      <t>サイセイ</t>
    </rPh>
    <rPh sb="13" eb="15">
      <t>ショリ</t>
    </rPh>
    <phoneticPr fontId="2"/>
  </si>
  <si>
    <t>　Ｈ：分級　　　　Ｗ：油化</t>
    <rPh sb="3" eb="5">
      <t>ブンキュウ</t>
    </rPh>
    <rPh sb="11" eb="13">
      <t>ユカ</t>
    </rPh>
    <phoneticPr fontId="2"/>
  </si>
  <si>
    <t>　　業者にお尋ねください。</t>
    <rPh sb="6" eb="7">
      <t>タズ</t>
    </rPh>
    <phoneticPr fontId="2"/>
  </si>
  <si>
    <t>　５２：再生骨材・再生路盤材</t>
    <rPh sb="4" eb="6">
      <t>サイセイ</t>
    </rPh>
    <rPh sb="6" eb="7">
      <t>ホネ</t>
    </rPh>
    <rPh sb="7" eb="8">
      <t>ザイ</t>
    </rPh>
    <rPh sb="9" eb="11">
      <t>サイセイ</t>
    </rPh>
    <rPh sb="11" eb="14">
      <t>ロバンザイ</t>
    </rPh>
    <phoneticPr fontId="2"/>
  </si>
  <si>
    <t>　Ｉ：圧縮</t>
    <rPh sb="3" eb="5">
      <t>アッシュク</t>
    </rPh>
    <phoneticPr fontId="2"/>
  </si>
  <si>
    <t>　Ｚ：その他</t>
    <rPh sb="5" eb="6">
      <t>タ</t>
    </rPh>
    <phoneticPr fontId="2"/>
  </si>
  <si>
    <t>　＜その他＞</t>
    <rPh sb="4" eb="5">
      <t>タ</t>
    </rPh>
    <phoneticPr fontId="2"/>
  </si>
  <si>
    <t>　９８：その他</t>
    <rPh sb="6" eb="7">
      <t>タ</t>
    </rPh>
    <phoneticPr fontId="2"/>
  </si>
  <si>
    <t>　　　　具体的な用途を記入してください</t>
    <rPh sb="4" eb="7">
      <t>グタイテキ</t>
    </rPh>
    <rPh sb="8" eb="10">
      <t>ヨウト</t>
    </rPh>
    <rPh sb="11" eb="13">
      <t>キニュウ</t>
    </rPh>
    <phoneticPr fontId="2"/>
  </si>
  <si>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2"/>
  </si>
  <si>
    <t>　　Ｚ９：その他</t>
    <rPh sb="7" eb="8">
      <t>タ</t>
    </rPh>
    <phoneticPr fontId="2"/>
  </si>
  <si>
    <t>　　　　　処分した。</t>
    <phoneticPr fontId="2"/>
  </si>
  <si>
    <t>　　　　　具体的な処理方法を記入してください</t>
    <rPh sb="5" eb="8">
      <t>グタイテキ</t>
    </rPh>
    <rPh sb="9" eb="11">
      <t>ショリ</t>
    </rPh>
    <rPh sb="11" eb="13">
      <t>ホウホウ</t>
    </rPh>
    <rPh sb="14" eb="16">
      <t>キニュウ</t>
    </rPh>
    <phoneticPr fontId="2"/>
  </si>
  <si>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2"/>
  </si>
  <si>
    <t>　　　　  （ごみ収集を含む）</t>
    <rPh sb="9" eb="11">
      <t>シュウシュウ</t>
    </rPh>
    <rPh sb="12" eb="13">
      <t>フク</t>
    </rPh>
    <phoneticPr fontId="2"/>
  </si>
  <si>
    <t>　　Ｒ６：市町村等のリサイクル施設で資源化・</t>
    <rPh sb="5" eb="8">
      <t>シチョウソン</t>
    </rPh>
    <rPh sb="8" eb="9">
      <t>トウ</t>
    </rPh>
    <rPh sb="15" eb="17">
      <t>シセツ</t>
    </rPh>
    <rPh sb="18" eb="21">
      <t>シゲンカ</t>
    </rPh>
    <phoneticPr fontId="2"/>
  </si>
  <si>
    <t>　　　　　リサイクルした。（ごみ収集を含む）</t>
    <rPh sb="16" eb="18">
      <t>シュウシュウ</t>
    </rPh>
    <rPh sb="19" eb="20">
      <t>フク</t>
    </rPh>
    <phoneticPr fontId="2"/>
  </si>
  <si>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2"/>
  </si>
  <si>
    <t>⑦処分業者又は再生処理業者の所在地等</t>
    <rPh sb="14" eb="17">
      <t>ショザイチ</t>
    </rPh>
    <rPh sb="17" eb="18">
      <t>トウ</t>
    </rPh>
    <phoneticPr fontId="2"/>
  </si>
  <si>
    <r>
      <rPr>
        <sz val="11"/>
        <rFont val="HG丸ｺﾞｼｯｸM-PRO"/>
        <family val="3"/>
        <charset val="128"/>
      </rPr>
      <t>❾</t>
    </r>
    <r>
      <rPr>
        <b/>
        <sz val="11"/>
        <rFont val="HG丸ｺﾞｼｯｸM-PRO"/>
        <family val="3"/>
        <charset val="128"/>
      </rPr>
      <t>処理後の処分方法</t>
    </r>
    <rPh sb="1" eb="3">
      <t>ショリ</t>
    </rPh>
    <rPh sb="3" eb="4">
      <t>ゴ</t>
    </rPh>
    <rPh sb="5" eb="7">
      <t>ショブン</t>
    </rPh>
    <rPh sb="7" eb="9">
      <t>ホウホウ</t>
    </rPh>
    <phoneticPr fontId="2"/>
  </si>
  <si>
    <r>
      <rPr>
        <sz val="11"/>
        <rFont val="HG丸ｺﾞｼｯｸM-PRO"/>
        <family val="3"/>
        <charset val="128"/>
      </rPr>
      <t>❿</t>
    </r>
    <r>
      <rPr>
        <b/>
        <sz val="11"/>
        <rFont val="HG丸ｺﾞｼｯｸM-PRO"/>
        <family val="3"/>
        <charset val="128"/>
      </rPr>
      <t>資源化用途</t>
    </r>
    <rPh sb="1" eb="4">
      <t>シゲンカ</t>
    </rPh>
    <rPh sb="4" eb="6">
      <t>ヨウト</t>
    </rPh>
    <phoneticPr fontId="2"/>
  </si>
  <si>
    <t>電子データ</t>
    <rPh sb="0" eb="2">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</si>
</sst>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lt;=999]000;[&lt;=9999]000\-00;000\-0000"/>
    <numFmt numFmtId="178" formatCode="##########"/>
    <numFmt numFmtId="179" formatCode="[DBNum3]#######0"/>
    <numFmt numFmtId="180" formatCode="[DBNum3]0000"/>
    <numFmt numFmtId="181" formatCode="0_ "/>
    <numFmt numFmtId="182" formatCode="#,##0_ "/>
    <numFmt numFmtId="183" formatCode="#,##0_);[Red]\(#,##0\)"/>
  </numFmts>
  <fonts count="73">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8"/>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8"/>
      <name val="ＭＳ ゴシック"/>
      <family val="3"/>
      <charset val="128"/>
    </font>
    <font>
      <sz val="11"/>
      <name val="ＭＳ ゴシック"/>
      <family val="3"/>
      <charset val="128"/>
    </font>
    <font>
      <b/>
      <sz val="9"/>
      <name val="HG丸ｺﾞｼｯｸM-PRO"/>
      <family val="3"/>
      <charset val="128"/>
    </font>
    <font>
      <b/>
      <sz val="20"/>
      <name val="ＭＳ ゴシック"/>
      <family val="3"/>
      <charset val="128"/>
    </font>
    <font>
      <b/>
      <sz val="11"/>
      <name val="ＭＳ ゴシック"/>
      <family val="3"/>
      <charset val="128"/>
    </font>
    <font>
      <u/>
      <sz val="11"/>
      <name val="HG丸ｺﾞｼｯｸM-PRO"/>
      <family val="3"/>
      <charset val="128"/>
    </font>
    <font>
      <b/>
      <sz val="10"/>
      <name val="HG丸ｺﾞｼｯｸM-PRO"/>
      <family val="3"/>
      <charset val="128"/>
    </font>
    <font>
      <b/>
      <sz val="11"/>
      <name val="HG丸ｺﾞｼｯｸM-PRO"/>
      <family val="3"/>
      <charset val="128"/>
    </font>
    <font>
      <sz val="11"/>
      <name val="ＤＦＰ特太ゴシック体"/>
      <family val="3"/>
      <charset val="128"/>
    </font>
    <font>
      <sz val="9"/>
      <name val="ＭＳ ゴシック"/>
      <family val="3"/>
      <charset val="128"/>
    </font>
    <font>
      <b/>
      <sz val="14"/>
      <name val="HG丸ｺﾞｼｯｸM-PRO"/>
      <family val="3"/>
      <charset val="128"/>
    </font>
    <font>
      <u/>
      <sz val="11"/>
      <name val="ＭＳ ゴシック"/>
      <family val="3"/>
      <charset val="128"/>
    </font>
    <font>
      <sz val="11"/>
      <name val="HG丸ｺﾞｼｯｸM-PRO"/>
      <family val="3"/>
      <charset val="128"/>
    </font>
    <font>
      <sz val="22"/>
      <name val="HG創英角ｺﾞｼｯｸUB"/>
      <family val="3"/>
      <charset val="128"/>
    </font>
    <font>
      <sz val="14"/>
      <name val="HG丸ｺﾞｼｯｸM-PRO"/>
      <family val="3"/>
      <charset val="128"/>
    </font>
    <font>
      <b/>
      <sz val="12"/>
      <name val="HG丸ｺﾞｼｯｸM-PRO"/>
      <family val="3"/>
      <charset val="128"/>
    </font>
    <font>
      <i/>
      <sz val="11"/>
      <name val="ＤＨＰ特太ゴシック体"/>
      <charset val="128"/>
    </font>
    <font>
      <sz val="11"/>
      <name val="ＤＨＰ特太ゴシック体"/>
      <charset val="128"/>
    </font>
    <font>
      <b/>
      <sz val="18"/>
      <name val="HG丸ｺﾞｼｯｸM-PRO"/>
      <family val="3"/>
      <charset val="128"/>
    </font>
    <font>
      <b/>
      <sz val="9"/>
      <name val="ＭＳ ゴシック"/>
      <family val="3"/>
      <charset val="128"/>
    </font>
    <font>
      <sz val="9"/>
      <color indexed="8"/>
      <name val="HG丸ｺﾞｼｯｸM-PRO"/>
      <family val="3"/>
      <charset val="128"/>
    </font>
    <font>
      <sz val="10"/>
      <color indexed="8"/>
      <name val="ＭＳ ゴシック"/>
      <family val="3"/>
      <charset val="128"/>
    </font>
    <font>
      <sz val="10"/>
      <name val="Century"/>
      <family val="1"/>
    </font>
    <font>
      <sz val="9"/>
      <name val="Century"/>
      <family val="1"/>
    </font>
    <font>
      <sz val="9"/>
      <color indexed="8"/>
      <name val="ＭＳ 明朝"/>
      <family val="1"/>
      <charset val="128"/>
    </font>
    <font>
      <sz val="36"/>
      <name val="ＭＳ 明朝"/>
      <family val="1"/>
      <charset val="128"/>
    </font>
    <font>
      <sz val="10"/>
      <name val="HG丸ｺﾞｼｯｸM-PRO"/>
      <family val="3"/>
      <charset val="128"/>
    </font>
    <font>
      <b/>
      <sz val="10"/>
      <name val="ＭＳ ゴシック"/>
      <family val="3"/>
      <charset val="128"/>
    </font>
    <font>
      <sz val="12"/>
      <name val="HG丸ｺﾞｼｯｸM-PRO"/>
      <family val="3"/>
      <charset val="128"/>
    </font>
    <font>
      <sz val="9.5"/>
      <name val="HG丸ｺﾞｼｯｸM-PRO"/>
      <family val="3"/>
      <charset val="128"/>
    </font>
    <font>
      <sz val="8"/>
      <name val="HG丸ｺﾞｼｯｸM-PRO"/>
      <family val="3"/>
      <charset val="128"/>
    </font>
    <font>
      <b/>
      <u/>
      <sz val="10"/>
      <name val="HG丸ｺﾞｼｯｸM-PRO"/>
      <family val="3"/>
      <charset val="128"/>
    </font>
    <font>
      <b/>
      <sz val="8"/>
      <name val="HG丸ｺﾞｼｯｸM-PRO"/>
      <family val="3"/>
      <charset val="128"/>
    </font>
    <font>
      <sz val="10"/>
      <color theme="1" tint="0.249977111117893"/>
      <name val="HG丸ｺﾞｼｯｸM-PRO"/>
      <family val="3"/>
      <charset val="128"/>
    </font>
    <font>
      <sz val="8"/>
      <color theme="1" tint="0.249977111117893"/>
      <name val="HG丸ｺﾞｼｯｸM-PRO"/>
      <family val="3"/>
      <charset val="128"/>
    </font>
    <font>
      <sz val="18"/>
      <name val="HGP創英角ｺﾞｼｯｸUB"/>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sz val="12"/>
      <name val="ＭＳ ゴシック"/>
      <family val="3"/>
      <charset val="128"/>
    </font>
    <font>
      <sz val="11"/>
      <color theme="0"/>
      <name val="ＭＳ ゴシック"/>
      <family val="3"/>
      <charset val="128"/>
    </font>
    <font>
      <b/>
      <i/>
      <sz val="11"/>
      <name val="ＭＳ ゴシック"/>
      <family val="3"/>
      <charset val="128"/>
    </font>
    <font>
      <b/>
      <i/>
      <sz val="9"/>
      <name val="ＭＳ ゴシック"/>
      <family val="3"/>
      <charset val="128"/>
    </font>
    <font>
      <sz val="10"/>
      <name val="ＭＳ 明朝"/>
      <family val="1"/>
      <charset val="128"/>
    </font>
    <font>
      <sz val="11"/>
      <color theme="0"/>
      <name val="ＤＨＰ特太ゴシック体"/>
      <charset val="128"/>
    </font>
    <font>
      <b/>
      <i/>
      <sz val="11"/>
      <name val="ＤＨＰ特太ゴシック体"/>
      <family val="3"/>
      <charset val="128"/>
    </font>
    <font>
      <b/>
      <i/>
      <sz val="10"/>
      <name val="ＭＳ ゴシック"/>
      <family val="3"/>
      <charset val="128"/>
    </font>
    <font>
      <i/>
      <sz val="11"/>
      <name val="ＭＳ ゴシック"/>
      <family val="3"/>
      <charset val="128"/>
    </font>
    <font>
      <i/>
      <sz val="12"/>
      <name val="ＭＳ ゴシック"/>
      <family val="3"/>
      <charset val="128"/>
    </font>
    <font>
      <sz val="16"/>
      <name val="HG丸ｺﾞｼｯｸM-PRO"/>
      <family val="3"/>
      <charset val="128"/>
    </font>
    <font>
      <b/>
      <sz val="16"/>
      <name val="HG丸ｺﾞｼｯｸM-PRO"/>
      <family val="3"/>
      <charset val="128"/>
    </font>
    <font>
      <b/>
      <sz val="18"/>
      <color rgb="FF000000"/>
      <name val="HG丸ｺﾞｼｯｸM-PRO"/>
      <family val="3"/>
      <charset val="128"/>
    </font>
    <font>
      <b/>
      <u/>
      <sz val="12"/>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b/>
      <sz val="11"/>
      <name val="ＭＳ Ｐゴシック"/>
      <family val="3"/>
      <charset val="128"/>
    </font>
    <font>
      <sz val="16"/>
      <name val="ＭＳ ゴシック"/>
      <family val="3"/>
      <charset val="128"/>
    </font>
    <font>
      <b/>
      <sz val="12.5"/>
      <name val="ＭＳ ゴシック"/>
      <family val="3"/>
      <charset val="128"/>
    </font>
    <font>
      <sz val="7"/>
      <name val="HG丸ｺﾞｼｯｸM-PRO"/>
      <family val="3"/>
      <charset val="128"/>
    </font>
    <font>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17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style="medium">
        <color indexed="64"/>
      </right>
      <top/>
      <bottom/>
      <diagonal/>
    </border>
    <border>
      <left style="medium">
        <color indexed="64"/>
      </left>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963">
    <xf numFmtId="0" fontId="0" fillId="0" borderId="0" xfId="0"/>
    <xf numFmtId="0" fontId="3" fillId="0" borderId="0" xfId="0" applyFont="1"/>
    <xf numFmtId="0" fontId="3" fillId="0" borderId="0" xfId="0" applyFont="1" applyAlignment="1">
      <alignment vertical="center"/>
    </xf>
    <xf numFmtId="0" fontId="11" fillId="0" borderId="0" xfId="0" applyFont="1"/>
    <xf numFmtId="0" fontId="12" fillId="0" borderId="0" xfId="0" applyFont="1"/>
    <xf numFmtId="0" fontId="12" fillId="0" borderId="0" xfId="0" applyFont="1" applyAlignment="1">
      <alignment vertical="center"/>
    </xf>
    <xf numFmtId="0" fontId="12" fillId="0" borderId="0" xfId="0" applyFont="1" applyAlignment="1">
      <alignment horizontal="center"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9" fillId="0" borderId="45" xfId="0" applyFont="1" applyBorder="1" applyAlignment="1">
      <alignment vertical="center"/>
    </xf>
    <xf numFmtId="0" fontId="9" fillId="0" borderId="47" xfId="0" applyFont="1" applyBorder="1" applyAlignment="1">
      <alignment vertical="center"/>
    </xf>
    <xf numFmtId="0" fontId="9" fillId="0" borderId="41" xfId="0" applyFont="1" applyBorder="1" applyAlignment="1">
      <alignment vertical="center"/>
    </xf>
    <xf numFmtId="0" fontId="9" fillId="0" borderId="10" xfId="0" applyFont="1" applyBorder="1" applyAlignment="1">
      <alignment vertical="center"/>
    </xf>
    <xf numFmtId="0" fontId="9" fillId="0" borderId="37" xfId="0" applyFont="1" applyBorder="1" applyAlignment="1">
      <alignment vertical="center"/>
    </xf>
    <xf numFmtId="0" fontId="19" fillId="0" borderId="0" xfId="0" applyFont="1"/>
    <xf numFmtId="0" fontId="21" fillId="0" borderId="0" xfId="0" applyFont="1"/>
    <xf numFmtId="0" fontId="20" fillId="0" borderId="0" xfId="0" applyFont="1" applyAlignment="1">
      <alignment vertical="center"/>
    </xf>
    <xf numFmtId="0" fontId="0" fillId="0" borderId="0" xfId="0" applyAlignment="1">
      <alignment vertical="center"/>
    </xf>
    <xf numFmtId="0" fontId="25" fillId="0" borderId="55" xfId="0" applyFont="1" applyBorder="1" applyAlignment="1">
      <alignment vertical="center"/>
    </xf>
    <xf numFmtId="0" fontId="25" fillId="0" borderId="45" xfId="0" applyFont="1" applyBorder="1" applyAlignment="1">
      <alignment vertical="center"/>
    </xf>
    <xf numFmtId="0" fontId="25" fillId="0" borderId="47" xfId="0" applyFont="1" applyBorder="1" applyAlignment="1">
      <alignment vertical="center"/>
    </xf>
    <xf numFmtId="0" fontId="25" fillId="0" borderId="9" xfId="0" applyFont="1" applyBorder="1" applyAlignment="1">
      <alignment vertical="center"/>
    </xf>
    <xf numFmtId="0" fontId="16" fillId="0" borderId="55" xfId="0" applyFont="1" applyBorder="1" applyAlignment="1">
      <alignment vertical="center"/>
    </xf>
    <xf numFmtId="0" fontId="16" fillId="0" borderId="45" xfId="0" applyFont="1" applyBorder="1" applyAlignment="1">
      <alignment vertical="center"/>
    </xf>
    <xf numFmtId="0" fontId="16" fillId="0" borderId="47" xfId="0" applyFont="1" applyBorder="1" applyAlignment="1">
      <alignment vertical="center"/>
    </xf>
    <xf numFmtId="0" fontId="9" fillId="0" borderId="55" xfId="0" applyFont="1" applyBorder="1" applyAlignment="1">
      <alignment vertical="center"/>
    </xf>
    <xf numFmtId="0" fontId="0" fillId="0" borderId="0" xfId="0" applyAlignment="1">
      <alignment horizontal="center" vertical="center"/>
    </xf>
    <xf numFmtId="0" fontId="26" fillId="0" borderId="0" xfId="0" quotePrefix="1" applyFont="1" applyAlignment="1">
      <alignment horizontal="left" vertical="center"/>
    </xf>
    <xf numFmtId="0" fontId="9" fillId="0" borderId="0" xfId="0" quotePrefix="1" applyFont="1" applyAlignment="1">
      <alignment horizontal="left" vertical="center"/>
    </xf>
    <xf numFmtId="0" fontId="7" fillId="0" borderId="61" xfId="0" applyFont="1" applyBorder="1" applyAlignment="1">
      <alignment horizontal="justify" vertical="center" wrapText="1"/>
    </xf>
    <xf numFmtId="0" fontId="3" fillId="2" borderId="2" xfId="0" applyFont="1" applyFill="1" applyBorder="1" applyAlignment="1">
      <alignment horizontal="distributed" vertical="center" wrapText="1"/>
    </xf>
    <xf numFmtId="49" fontId="27" fillId="0" borderId="2" xfId="0" quotePrefix="1" applyNumberFormat="1" applyFont="1" applyBorder="1" applyAlignment="1">
      <alignment horizontal="center" vertical="center" wrapText="1"/>
    </xf>
    <xf numFmtId="0" fontId="7" fillId="0" borderId="2" xfId="0" applyFont="1" applyBorder="1" applyAlignment="1">
      <alignment horizontal="justify" vertical="center" wrapText="1"/>
    </xf>
    <xf numFmtId="0" fontId="9" fillId="0" borderId="0" xfId="0" quotePrefix="1" applyFont="1" applyAlignment="1">
      <alignment vertical="center"/>
    </xf>
    <xf numFmtId="49" fontId="0" fillId="0" borderId="0" xfId="0" applyNumberFormat="1" applyAlignment="1">
      <alignment vertical="center"/>
    </xf>
    <xf numFmtId="0" fontId="28" fillId="0" borderId="7" xfId="0" applyFont="1" applyBorder="1" applyAlignment="1">
      <alignment horizontal="justify" vertical="center" wrapText="1"/>
    </xf>
    <xf numFmtId="0" fontId="28" fillId="0" borderId="62" xfId="0" applyFont="1" applyBorder="1" applyAlignment="1">
      <alignment horizontal="justify" vertical="top" wrapText="1"/>
    </xf>
    <xf numFmtId="0" fontId="3" fillId="0" borderId="17" xfId="0" applyFont="1" applyBorder="1" applyAlignment="1">
      <alignment vertical="center" wrapText="1"/>
    </xf>
    <xf numFmtId="0" fontId="28" fillId="0" borderId="20" xfId="0" applyFont="1" applyBorder="1" applyAlignment="1">
      <alignment horizontal="justify" vertical="center" wrapText="1"/>
    </xf>
    <xf numFmtId="0" fontId="3" fillId="0" borderId="9" xfId="0" applyFont="1" applyBorder="1" applyAlignment="1">
      <alignment vertical="center" wrapText="1"/>
    </xf>
    <xf numFmtId="0" fontId="7" fillId="0" borderId="20" xfId="0" applyFont="1" applyBorder="1" applyAlignment="1">
      <alignment horizontal="justify" vertical="center" wrapText="1"/>
    </xf>
    <xf numFmtId="0" fontId="28" fillId="0" borderId="62" xfId="0" applyFont="1" applyBorder="1" applyAlignment="1">
      <alignment horizontal="justify" vertical="center" wrapText="1"/>
    </xf>
    <xf numFmtId="0" fontId="7" fillId="0" borderId="62" xfId="0" applyFont="1" applyBorder="1" applyAlignment="1">
      <alignment horizontal="justify" vertical="center" wrapText="1"/>
    </xf>
    <xf numFmtId="0" fontId="8" fillId="0" borderId="63" xfId="0" applyFont="1" applyBorder="1" applyAlignment="1">
      <alignment vertical="center" textRotation="255" wrapText="1"/>
    </xf>
    <xf numFmtId="0" fontId="7" fillId="0" borderId="64" xfId="0" applyFont="1" applyBorder="1" applyAlignment="1">
      <alignment horizontal="justify" vertical="center" wrapText="1"/>
    </xf>
    <xf numFmtId="0" fontId="7" fillId="0" borderId="65" xfId="0" applyFont="1" applyBorder="1" applyAlignment="1">
      <alignment horizontal="justify" vertical="center" wrapText="1"/>
    </xf>
    <xf numFmtId="0" fontId="7" fillId="0" borderId="66" xfId="0" applyFont="1" applyBorder="1" applyAlignment="1">
      <alignment horizontal="justify" vertical="center" wrapText="1"/>
    </xf>
    <xf numFmtId="0" fontId="7" fillId="0" borderId="13" xfId="0" applyFont="1" applyBorder="1" applyAlignment="1">
      <alignment horizontal="justify" vertical="center" wrapText="1"/>
    </xf>
    <xf numFmtId="0" fontId="17" fillId="0" borderId="67" xfId="0" applyFont="1" applyBorder="1" applyAlignment="1">
      <alignment vertical="center" wrapText="1"/>
    </xf>
    <xf numFmtId="0" fontId="28" fillId="0" borderId="68" xfId="0" applyFont="1" applyBorder="1" applyAlignment="1">
      <alignment horizontal="justify" vertical="center" wrapText="1"/>
    </xf>
    <xf numFmtId="0" fontId="17" fillId="0" borderId="9" xfId="0" applyFont="1" applyBorder="1" applyAlignment="1">
      <alignment vertical="center" wrapText="1"/>
    </xf>
    <xf numFmtId="0" fontId="17" fillId="0" borderId="69" xfId="0" applyFont="1" applyBorder="1" applyAlignment="1">
      <alignment vertical="center" wrapText="1"/>
    </xf>
    <xf numFmtId="0" fontId="28" fillId="0" borderId="64" xfId="0" applyFont="1" applyBorder="1" applyAlignment="1">
      <alignment horizontal="justify" vertical="center" wrapText="1"/>
    </xf>
    <xf numFmtId="0" fontId="28" fillId="0" borderId="70" xfId="0" applyFont="1" applyBorder="1" applyAlignment="1">
      <alignment horizontal="justify" vertical="center"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28" fillId="0" borderId="66" xfId="0" applyFont="1" applyBorder="1" applyAlignment="1">
      <alignment horizontal="justify" vertical="center" wrapText="1"/>
    </xf>
    <xf numFmtId="0" fontId="3" fillId="2" borderId="23" xfId="0" applyFont="1" applyFill="1" applyBorder="1" applyAlignment="1">
      <alignment vertical="center"/>
    </xf>
    <xf numFmtId="0" fontId="17" fillId="3" borderId="71" xfId="0" applyFont="1" applyFill="1" applyBorder="1" applyAlignment="1">
      <alignment horizontal="center" vertical="center" wrapText="1"/>
    </xf>
    <xf numFmtId="0" fontId="3" fillId="3" borderId="61" xfId="0" applyFont="1" applyFill="1" applyBorder="1" applyAlignment="1">
      <alignment horizontal="justify" vertical="center" wrapText="1"/>
    </xf>
    <xf numFmtId="49" fontId="27" fillId="3" borderId="71" xfId="0" applyNumberFormat="1" applyFont="1" applyFill="1" applyBorder="1" applyAlignment="1">
      <alignment horizontal="center" vertical="center" wrapText="1"/>
    </xf>
    <xf numFmtId="49" fontId="17" fillId="3" borderId="71" xfId="0" applyNumberFormat="1" applyFont="1" applyFill="1" applyBorder="1" applyAlignment="1">
      <alignment horizontal="center" vertical="center" wrapText="1"/>
    </xf>
    <xf numFmtId="49" fontId="27" fillId="3" borderId="30"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49" fontId="27" fillId="3" borderId="37" xfId="0" applyNumberFormat="1" applyFont="1" applyFill="1" applyBorder="1" applyAlignment="1">
      <alignment horizontal="center" vertical="center" wrapText="1"/>
    </xf>
    <xf numFmtId="49" fontId="27" fillId="3" borderId="41" xfId="0" applyNumberFormat="1" applyFont="1" applyFill="1" applyBorder="1" applyAlignment="1">
      <alignment horizontal="center" vertical="center" wrapText="1"/>
    </xf>
    <xf numFmtId="49" fontId="27" fillId="3" borderId="73" xfId="0" applyNumberFormat="1" applyFont="1" applyFill="1" applyBorder="1" applyAlignment="1">
      <alignment horizontal="center" vertical="center" wrapText="1"/>
    </xf>
    <xf numFmtId="49" fontId="27" fillId="3" borderId="74" xfId="0" applyNumberFormat="1" applyFont="1" applyFill="1" applyBorder="1" applyAlignment="1">
      <alignment horizontal="center" vertical="center" wrapText="1"/>
    </xf>
    <xf numFmtId="49" fontId="27" fillId="3" borderId="75" xfId="0" applyNumberFormat="1" applyFont="1" applyFill="1" applyBorder="1" applyAlignment="1">
      <alignment horizontal="center" vertical="center" wrapText="1"/>
    </xf>
    <xf numFmtId="49" fontId="27" fillId="3" borderId="54" xfId="0" applyNumberFormat="1" applyFont="1" applyFill="1" applyBorder="1" applyAlignment="1">
      <alignment horizontal="center" vertical="center" wrapText="1"/>
    </xf>
    <xf numFmtId="49" fontId="27" fillId="3" borderId="74" xfId="0" quotePrefix="1" applyNumberFormat="1" applyFont="1" applyFill="1" applyBorder="1" applyAlignment="1">
      <alignment horizontal="center" vertical="center" wrapText="1"/>
    </xf>
    <xf numFmtId="49" fontId="27" fillId="3" borderId="41" xfId="0" quotePrefix="1" applyNumberFormat="1" applyFont="1" applyFill="1" applyBorder="1" applyAlignment="1">
      <alignment horizontal="center" vertical="center" wrapText="1"/>
    </xf>
    <xf numFmtId="49" fontId="27" fillId="3" borderId="75" xfId="0" quotePrefix="1" applyNumberFormat="1" applyFont="1" applyFill="1" applyBorder="1" applyAlignment="1">
      <alignment horizontal="center" vertical="center" wrapText="1"/>
    </xf>
    <xf numFmtId="49" fontId="27" fillId="3" borderId="35" xfId="0" quotePrefix="1" applyNumberFormat="1" applyFont="1" applyFill="1" applyBorder="1" applyAlignment="1">
      <alignment horizontal="center" vertical="center" wrapText="1"/>
    </xf>
    <xf numFmtId="0" fontId="7" fillId="0" borderId="30" xfId="0" applyFont="1" applyBorder="1" applyAlignment="1">
      <alignment vertical="center" wrapText="1"/>
    </xf>
    <xf numFmtId="0" fontId="3" fillId="2" borderId="0" xfId="0" applyFont="1" applyFill="1" applyAlignment="1">
      <alignment vertical="center"/>
    </xf>
    <xf numFmtId="49" fontId="27" fillId="3" borderId="35" xfId="0" applyNumberFormat="1" applyFont="1" applyFill="1" applyBorder="1" applyAlignment="1">
      <alignment horizontal="center" vertical="center" wrapText="1"/>
    </xf>
    <xf numFmtId="49" fontId="9" fillId="0" borderId="41" xfId="0" applyNumberFormat="1" applyFont="1" applyBorder="1" applyAlignment="1">
      <alignment vertical="center" wrapText="1"/>
    </xf>
    <xf numFmtId="0" fontId="36" fillId="0" borderId="0" xfId="0" applyFont="1"/>
    <xf numFmtId="0" fontId="3" fillId="0" borderId="10" xfId="0" applyFont="1" applyBorder="1" applyAlignment="1">
      <alignment vertical="center"/>
    </xf>
    <xf numFmtId="0" fontId="14" fillId="4" borderId="30" xfId="0" applyFont="1" applyFill="1" applyBorder="1" applyAlignment="1">
      <alignment horizontal="center" vertical="center"/>
    </xf>
    <xf numFmtId="0" fontId="14" fillId="4" borderId="114" xfId="0" applyFont="1" applyFill="1" applyBorder="1" applyAlignment="1">
      <alignment horizontal="center" vertical="center" wrapText="1"/>
    </xf>
    <xf numFmtId="0" fontId="3" fillId="0" borderId="0" xfId="0" applyFont="1" applyAlignment="1" applyProtection="1">
      <alignment vertical="center"/>
      <protection hidden="1"/>
    </xf>
    <xf numFmtId="0" fontId="3" fillId="0" borderId="0" xfId="0" applyFont="1" applyAlignment="1">
      <alignment horizontal="right" vertical="center"/>
    </xf>
    <xf numFmtId="0" fontId="3"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4" fillId="0" borderId="0" xfId="0" applyFont="1" applyAlignment="1" applyProtection="1">
      <alignment vertical="top"/>
      <protection hidden="1"/>
    </xf>
    <xf numFmtId="0" fontId="7" fillId="0" borderId="0" xfId="0" applyFont="1" applyAlignment="1" applyProtection="1">
      <alignment vertical="center"/>
      <protection hidden="1"/>
    </xf>
    <xf numFmtId="0" fontId="34" fillId="5" borderId="23" xfId="0" applyFont="1" applyFill="1" applyBorder="1" applyAlignment="1" applyProtection="1">
      <alignment vertical="center"/>
      <protection hidden="1"/>
    </xf>
    <xf numFmtId="0" fontId="34" fillId="5" borderId="0" xfId="0" applyFont="1" applyFill="1" applyAlignment="1" applyProtection="1">
      <alignment vertical="center"/>
      <protection hidden="1"/>
    </xf>
    <xf numFmtId="0" fontId="39" fillId="0" borderId="0" xfId="0" applyFont="1" applyAlignment="1" applyProtection="1">
      <alignment vertical="center"/>
      <protection hidden="1"/>
    </xf>
    <xf numFmtId="0" fontId="0" fillId="0" borderId="0" xfId="0" applyProtection="1">
      <protection hidden="1"/>
    </xf>
    <xf numFmtId="0" fontId="14" fillId="0" borderId="0" xfId="0" applyFont="1" applyAlignment="1" applyProtection="1">
      <alignment vertical="center"/>
      <protection hidden="1"/>
    </xf>
    <xf numFmtId="0" fontId="39" fillId="0" borderId="0" xfId="0" applyFont="1" applyAlignment="1" applyProtection="1">
      <alignment horizontal="right" vertical="center" indent="3"/>
      <protection hidden="1"/>
    </xf>
    <xf numFmtId="0" fontId="34" fillId="0" borderId="0" xfId="0" applyFont="1" applyAlignment="1" applyProtection="1">
      <alignment horizontal="right" vertical="center"/>
      <protection hidden="1"/>
    </xf>
    <xf numFmtId="0" fontId="41" fillId="0" borderId="0" xfId="0" applyFont="1" applyAlignment="1" applyProtection="1">
      <alignment vertical="center"/>
      <protection hidden="1"/>
    </xf>
    <xf numFmtId="0" fontId="34" fillId="0" borderId="0" xfId="0" quotePrefix="1" applyFont="1" applyAlignment="1" applyProtection="1">
      <alignment vertical="center"/>
      <protection hidden="1"/>
    </xf>
    <xf numFmtId="0" fontId="42" fillId="0" borderId="0" xfId="0" applyFont="1" applyAlignment="1" applyProtection="1">
      <alignment vertical="center"/>
      <protection hidden="1"/>
    </xf>
    <xf numFmtId="0" fontId="34" fillId="4" borderId="109" xfId="0" applyFont="1" applyFill="1" applyBorder="1" applyAlignment="1" applyProtection="1">
      <alignment horizontal="center" vertical="center"/>
      <protection hidden="1"/>
    </xf>
    <xf numFmtId="0" fontId="34" fillId="0" borderId="0" xfId="0" applyFont="1" applyAlignment="1" applyProtection="1">
      <alignment vertical="center" textRotation="255"/>
      <protection hidden="1"/>
    </xf>
    <xf numFmtId="0" fontId="34" fillId="0" borderId="0" xfId="0" applyFont="1" applyAlignment="1" applyProtection="1">
      <alignment vertical="center" textRotation="255" wrapText="1"/>
      <protection hidden="1"/>
    </xf>
    <xf numFmtId="0" fontId="34" fillId="0" borderId="0" xfId="0" applyFont="1" applyAlignment="1" applyProtection="1">
      <alignment vertical="center" wrapText="1"/>
      <protection hidden="1"/>
    </xf>
    <xf numFmtId="0" fontId="34" fillId="0" borderId="19" xfId="0" applyFont="1" applyBorder="1" applyAlignment="1" applyProtection="1">
      <alignment vertical="center"/>
      <protection hidden="1"/>
    </xf>
    <xf numFmtId="0" fontId="3" fillId="0" borderId="0" xfId="0" applyFont="1" applyAlignment="1" applyProtection="1">
      <alignment vertical="top" wrapText="1"/>
      <protection hidden="1"/>
    </xf>
    <xf numFmtId="0" fontId="20" fillId="0" borderId="0" xfId="0" applyFont="1" applyAlignment="1" applyProtection="1">
      <alignment vertical="center"/>
      <protection hidden="1"/>
    </xf>
    <xf numFmtId="0" fontId="9" fillId="0" borderId="9" xfId="0" applyFont="1" applyBorder="1" applyAlignment="1">
      <alignment vertical="center"/>
    </xf>
    <xf numFmtId="0" fontId="44" fillId="0" borderId="0" xfId="0" applyFont="1" applyProtection="1">
      <protection hidden="1"/>
    </xf>
    <xf numFmtId="0" fontId="45" fillId="0" borderId="0" xfId="0" applyFont="1" applyProtection="1">
      <protection hidden="1"/>
    </xf>
    <xf numFmtId="0" fontId="34" fillId="0" borderId="126" xfId="0" applyFont="1" applyBorder="1" applyAlignment="1">
      <alignment vertical="center" wrapText="1"/>
    </xf>
    <xf numFmtId="0" fontId="34" fillId="0" borderId="15" xfId="0" applyFont="1" applyBorder="1" applyAlignment="1" applyProtection="1">
      <alignment vertical="center" wrapText="1"/>
      <protection hidden="1"/>
    </xf>
    <xf numFmtId="0" fontId="7" fillId="4" borderId="59" xfId="0" applyFont="1" applyFill="1" applyBorder="1" applyAlignment="1" applyProtection="1">
      <alignment horizontal="center" vertical="center" wrapText="1"/>
      <protection hidden="1"/>
    </xf>
    <xf numFmtId="0" fontId="37" fillId="0" borderId="0" xfId="0" applyFont="1" applyAlignment="1">
      <alignment horizontal="center"/>
    </xf>
    <xf numFmtId="0" fontId="37" fillId="0" borderId="0" xfId="0" applyFont="1"/>
    <xf numFmtId="0" fontId="47" fillId="0" borderId="0" xfId="0" applyFont="1" applyAlignment="1">
      <alignment horizontal="left" vertical="center" readingOrder="1"/>
    </xf>
    <xf numFmtId="0" fontId="9" fillId="0" borderId="0" xfId="0" applyFont="1" applyAlignment="1">
      <alignment horizontal="left"/>
    </xf>
    <xf numFmtId="0" fontId="37" fillId="0" borderId="0" xfId="0" applyFont="1" applyAlignment="1">
      <alignment wrapText="1"/>
    </xf>
    <xf numFmtId="0" fontId="15"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4" fillId="4" borderId="12" xfId="0" applyFont="1" applyFill="1" applyBorder="1" applyAlignment="1">
      <alignment horizontal="center" vertical="center"/>
    </xf>
    <xf numFmtId="0" fontId="14" fillId="0" borderId="0" xfId="0" applyFont="1" applyAlignment="1">
      <alignment horizontal="center" vertical="center" wrapText="1"/>
    </xf>
    <xf numFmtId="0" fontId="14" fillId="4" borderId="113" xfId="0" applyFont="1" applyFill="1" applyBorder="1" applyAlignment="1">
      <alignment horizontal="center" vertical="center"/>
    </xf>
    <xf numFmtId="0" fontId="14" fillId="4" borderId="73" xfId="0" applyFont="1" applyFill="1" applyBorder="1" applyAlignment="1">
      <alignment horizontal="center" vertical="center"/>
    </xf>
    <xf numFmtId="0" fontId="12" fillId="0" borderId="37" xfId="0" quotePrefix="1" applyFont="1" applyBorder="1" applyAlignment="1" applyProtection="1">
      <alignment horizontal="left" vertical="center"/>
      <protection locked="0"/>
    </xf>
    <xf numFmtId="0" fontId="9" fillId="0" borderId="115"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0" borderId="110" xfId="0" applyFont="1" applyBorder="1" applyAlignment="1" applyProtection="1">
      <alignment horizontal="center" vertical="center"/>
      <protection locked="0"/>
    </xf>
    <xf numFmtId="0" fontId="9" fillId="0" borderId="54" xfId="0" applyFont="1" applyBorder="1" applyAlignment="1" applyProtection="1">
      <alignment horizontal="left" vertical="center"/>
      <protection locked="0"/>
    </xf>
    <xf numFmtId="0" fontId="17" fillId="0" borderId="12"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1" xfId="0" applyFont="1" applyBorder="1" applyAlignment="1" applyProtection="1">
      <alignment vertical="center"/>
      <protection locked="0"/>
    </xf>
    <xf numFmtId="0" fontId="9" fillId="0" borderId="41" xfId="0" applyFont="1" applyBorder="1" applyAlignment="1" applyProtection="1">
      <alignment horizontal="center" vertical="center"/>
      <protection locked="0"/>
    </xf>
    <xf numFmtId="0" fontId="12" fillId="0" borderId="37" xfId="0" applyFont="1" applyBorder="1" applyAlignment="1" applyProtection="1">
      <alignment horizontal="left" vertical="center"/>
      <protection locked="0"/>
    </xf>
    <xf numFmtId="0" fontId="9" fillId="0" borderId="37"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9"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vertical="center"/>
      <protection locked="0"/>
    </xf>
    <xf numFmtId="0" fontId="9" fillId="0" borderId="51" xfId="0" applyFont="1" applyBorder="1" applyAlignment="1" applyProtection="1">
      <alignment horizontal="center" vertical="center"/>
      <protection locked="0"/>
    </xf>
    <xf numFmtId="0" fontId="9" fillId="0" borderId="0" xfId="0" applyFont="1" applyAlignment="1">
      <alignment horizontal="center" vertical="center" wrapText="1"/>
    </xf>
    <xf numFmtId="49" fontId="9" fillId="0" borderId="0" xfId="0" applyNumberFormat="1" applyFont="1" applyAlignment="1">
      <alignment vertical="top" wrapText="1"/>
    </xf>
    <xf numFmtId="0" fontId="17" fillId="0" borderId="0" xfId="0" applyFont="1" applyAlignment="1">
      <alignment horizontal="left" vertical="center" wrapText="1" indent="5"/>
    </xf>
    <xf numFmtId="0" fontId="12" fillId="0" borderId="54" xfId="0" applyFont="1" applyBorder="1" applyAlignment="1" applyProtection="1">
      <alignment horizontal="left" vertical="center"/>
      <protection locked="0"/>
    </xf>
    <xf numFmtId="0" fontId="9" fillId="0" borderId="130" xfId="0" applyFont="1" applyBorder="1" applyAlignment="1" applyProtection="1">
      <alignment horizontal="center" vertical="center"/>
      <protection locked="0"/>
    </xf>
    <xf numFmtId="0" fontId="9" fillId="0" borderId="131" xfId="0" applyFont="1" applyBorder="1" applyAlignment="1" applyProtection="1">
      <alignment horizontal="center" vertical="center"/>
      <protection locked="0"/>
    </xf>
    <xf numFmtId="0" fontId="9" fillId="0" borderId="132" xfId="0" applyFont="1" applyBorder="1" applyAlignment="1" applyProtection="1">
      <alignment horizontal="center" vertical="center"/>
      <protection locked="0"/>
    </xf>
    <xf numFmtId="0" fontId="9" fillId="0" borderId="138" xfId="0" applyFont="1" applyBorder="1" applyAlignment="1" applyProtection="1">
      <alignment horizontal="center" vertical="center"/>
      <protection locked="0"/>
    </xf>
    <xf numFmtId="0" fontId="9" fillId="0" borderId="53"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2" fillId="0" borderId="51" xfId="0" applyFont="1" applyBorder="1" applyAlignment="1" applyProtection="1">
      <alignment horizontal="left" vertical="center"/>
      <protection locked="0"/>
    </xf>
    <xf numFmtId="0" fontId="9" fillId="0" borderId="116"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117" xfId="0" applyFont="1" applyBorder="1" applyAlignment="1" applyProtection="1">
      <alignment horizontal="center" vertical="center"/>
      <protection locked="0"/>
    </xf>
    <xf numFmtId="0" fontId="9" fillId="0" borderId="11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14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21" xfId="0" applyFont="1" applyBorder="1" applyAlignment="1" applyProtection="1">
      <alignment vertical="center" shrinkToFit="1"/>
      <protection locked="0"/>
    </xf>
    <xf numFmtId="181" fontId="9" fillId="0" borderId="120" xfId="0" applyNumberFormat="1" applyFont="1" applyBorder="1" applyAlignment="1" applyProtection="1">
      <alignment horizontal="center" vertical="center" shrinkToFit="1"/>
      <protection locked="0"/>
    </xf>
    <xf numFmtId="182" fontId="9" fillId="0" borderId="121" xfId="0" applyNumberFormat="1" applyFont="1" applyBorder="1" applyAlignment="1" applyProtection="1">
      <alignment vertical="center" shrinkToFit="1"/>
      <protection locked="0"/>
    </xf>
    <xf numFmtId="0" fontId="9" fillId="0" borderId="120" xfId="0" applyFont="1" applyBorder="1" applyAlignment="1" applyProtection="1">
      <alignment vertical="center" shrinkToFit="1"/>
      <protection locked="0"/>
    </xf>
    <xf numFmtId="0" fontId="9" fillId="0" borderId="119" xfId="0" applyFont="1" applyBorder="1" applyAlignment="1" applyProtection="1">
      <alignment vertical="center" shrinkToFit="1"/>
      <protection locked="0"/>
    </xf>
    <xf numFmtId="0" fontId="9" fillId="0" borderId="111" xfId="0" applyFont="1" applyBorder="1" applyAlignment="1" applyProtection="1">
      <alignment vertical="center" shrinkToFit="1"/>
      <protection locked="0"/>
    </xf>
    <xf numFmtId="181" fontId="9" fillId="0" borderId="107" xfId="0" applyNumberFormat="1" applyFont="1" applyBorder="1" applyAlignment="1" applyProtection="1">
      <alignment horizontal="center" vertical="center" shrinkToFit="1"/>
      <protection locked="0"/>
    </xf>
    <xf numFmtId="182" fontId="9" fillId="0" borderId="111" xfId="0" applyNumberFormat="1" applyFont="1" applyBorder="1" applyAlignment="1" applyProtection="1">
      <alignment vertical="center" shrinkToFit="1"/>
      <protection locked="0"/>
    </xf>
    <xf numFmtId="0" fontId="9" fillId="0" borderId="107"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9" fillId="0" borderId="31" xfId="0" applyFont="1" applyBorder="1" applyAlignment="1" applyProtection="1">
      <alignment vertical="center" shrinkToFit="1"/>
      <protection locked="0"/>
    </xf>
    <xf numFmtId="181" fontId="9" fillId="0" borderId="33" xfId="0" applyNumberFormat="1" applyFont="1" applyBorder="1" applyAlignment="1" applyProtection="1">
      <alignment horizontal="center" vertical="center" shrinkToFit="1"/>
      <protection locked="0"/>
    </xf>
    <xf numFmtId="182" fontId="9" fillId="0" borderId="31" xfId="0" applyNumberFormat="1"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9" fillId="0" borderId="51" xfId="0" applyFont="1" applyBorder="1" applyAlignment="1" applyProtection="1">
      <alignment vertical="center" shrinkToFit="1"/>
      <protection locked="0"/>
    </xf>
    <xf numFmtId="177" fontId="3" fillId="0" borderId="71" xfId="0" applyNumberFormat="1" applyFont="1" applyBorder="1" applyAlignment="1" applyProtection="1">
      <alignment vertical="center"/>
      <protection locked="0" hidden="1"/>
    </xf>
    <xf numFmtId="0" fontId="3" fillId="0" borderId="145" xfId="0" applyFont="1" applyBorder="1" applyAlignment="1" applyProtection="1">
      <alignment vertical="center"/>
      <protection locked="0" hidden="1"/>
    </xf>
    <xf numFmtId="0" fontId="3" fillId="0" borderId="71" xfId="0" applyFont="1" applyBorder="1" applyAlignment="1" applyProtection="1">
      <alignment vertical="center"/>
      <protection locked="0" hidden="1"/>
    </xf>
    <xf numFmtId="178" fontId="3" fillId="0" borderId="71" xfId="0" applyNumberFormat="1" applyFont="1" applyBorder="1" applyAlignment="1" applyProtection="1">
      <alignment vertical="center"/>
      <protection locked="0" hidden="1"/>
    </xf>
    <xf numFmtId="183" fontId="3" fillId="0" borderId="71" xfId="0" applyNumberFormat="1" applyFont="1" applyBorder="1" applyAlignment="1" applyProtection="1">
      <alignment vertical="center"/>
      <protection locked="0" hidden="1"/>
    </xf>
    <xf numFmtId="0" fontId="16" fillId="0" borderId="59" xfId="0" applyFont="1" applyBorder="1" applyAlignment="1">
      <alignment vertical="center"/>
    </xf>
    <xf numFmtId="0" fontId="16" fillId="0" borderId="131" xfId="0" applyFont="1" applyBorder="1" applyAlignment="1">
      <alignment vertical="center"/>
    </xf>
    <xf numFmtId="0" fontId="16" fillId="0" borderId="126" xfId="0" applyFont="1" applyBorder="1" applyAlignment="1">
      <alignment vertical="center"/>
    </xf>
    <xf numFmtId="0" fontId="9" fillId="0" borderId="14" xfId="0" applyFont="1" applyBorder="1" applyAlignment="1">
      <alignment vertical="center"/>
    </xf>
    <xf numFmtId="0" fontId="14" fillId="0" borderId="41" xfId="0" applyFont="1" applyBorder="1" applyAlignment="1">
      <alignment horizontal="center" vertical="center"/>
    </xf>
    <xf numFmtId="0" fontId="14" fillId="0" borderId="17" xfId="0" applyFont="1" applyBorder="1" applyAlignment="1">
      <alignment horizontal="center" vertical="center" wrapText="1"/>
    </xf>
    <xf numFmtId="0" fontId="14" fillId="0" borderId="146" xfId="0" applyFont="1" applyBorder="1" applyAlignment="1">
      <alignment horizontal="center" vertical="center" wrapText="1"/>
    </xf>
    <xf numFmtId="0" fontId="9" fillId="0" borderId="146" xfId="0" applyFont="1" applyBorder="1" applyAlignment="1">
      <alignment vertical="center"/>
    </xf>
    <xf numFmtId="0" fontId="10" fillId="4" borderId="87" xfId="0" applyFont="1" applyFill="1" applyBorder="1" applyAlignment="1">
      <alignment horizontal="center" vertical="center"/>
    </xf>
    <xf numFmtId="0" fontId="10" fillId="4" borderId="48" xfId="0" applyFont="1" applyFill="1" applyBorder="1" applyAlignment="1">
      <alignment horizontal="center" vertical="center"/>
    </xf>
    <xf numFmtId="0" fontId="9" fillId="0" borderId="3"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7" fillId="0" borderId="0" xfId="0" applyFont="1"/>
    <xf numFmtId="0" fontId="9" fillId="6" borderId="12" xfId="0" applyFont="1" applyFill="1" applyBorder="1"/>
    <xf numFmtId="0" fontId="9" fillId="6" borderId="76" xfId="0" applyFont="1" applyFill="1" applyBorder="1"/>
    <xf numFmtId="0" fontId="9" fillId="6" borderId="17" xfId="0" applyFont="1" applyFill="1" applyBorder="1"/>
    <xf numFmtId="0" fontId="7" fillId="6" borderId="18" xfId="0" applyFont="1" applyFill="1" applyBorder="1"/>
    <xf numFmtId="0" fontId="9" fillId="6" borderId="18" xfId="0" applyFont="1" applyFill="1" applyBorder="1"/>
    <xf numFmtId="0" fontId="9" fillId="6" borderId="19" xfId="0" applyFont="1" applyFill="1" applyBorder="1"/>
    <xf numFmtId="0" fontId="7" fillId="6" borderId="12" xfId="0" applyFont="1" applyFill="1" applyBorder="1"/>
    <xf numFmtId="0" fontId="7" fillId="6" borderId="15" xfId="0" applyFont="1" applyFill="1" applyBorder="1"/>
    <xf numFmtId="0" fontId="7" fillId="6" borderId="16" xfId="0" applyFont="1" applyFill="1" applyBorder="1"/>
    <xf numFmtId="0" fontId="7" fillId="6" borderId="14" xfId="0" applyFont="1" applyFill="1" applyBorder="1"/>
    <xf numFmtId="0" fontId="7" fillId="6" borderId="76" xfId="0" applyFont="1" applyFill="1" applyBorder="1"/>
    <xf numFmtId="0" fontId="9" fillId="6" borderId="15" xfId="0" applyFont="1" applyFill="1" applyBorder="1"/>
    <xf numFmtId="0" fontId="9" fillId="6" borderId="16" xfId="0" applyFont="1" applyFill="1" applyBorder="1"/>
    <xf numFmtId="0" fontId="10" fillId="6" borderId="12" xfId="0" applyFont="1" applyFill="1" applyBorder="1"/>
    <xf numFmtId="0" fontId="50" fillId="4" borderId="9" xfId="0" applyFont="1" applyFill="1" applyBorder="1" applyAlignment="1">
      <alignment vertical="center"/>
    </xf>
    <xf numFmtId="0" fontId="50" fillId="4" borderId="10" xfId="0" applyFont="1" applyFill="1" applyBorder="1" applyAlignment="1">
      <alignment vertical="center"/>
    </xf>
    <xf numFmtId="0" fontId="50" fillId="4" borderId="11" xfId="0" applyFont="1" applyFill="1" applyBorder="1" applyAlignment="1">
      <alignment vertical="center"/>
    </xf>
    <xf numFmtId="182" fontId="9" fillId="0" borderId="119" xfId="0" applyNumberFormat="1" applyFont="1" applyBorder="1" applyAlignment="1" applyProtection="1">
      <alignment vertical="center" shrinkToFit="1"/>
      <protection locked="0"/>
    </xf>
    <xf numFmtId="182" fontId="9" fillId="0" borderId="41" xfId="0" applyNumberFormat="1" applyFont="1" applyBorder="1" applyAlignment="1" applyProtection="1">
      <alignment vertical="center" shrinkToFit="1"/>
      <protection locked="0"/>
    </xf>
    <xf numFmtId="182" fontId="9" fillId="0" borderId="51" xfId="0" applyNumberFormat="1" applyFont="1" applyBorder="1" applyAlignment="1" applyProtection="1">
      <alignment vertical="center" shrinkToFit="1"/>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14" fillId="4" borderId="151"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46" xfId="0" applyFont="1" applyBorder="1" applyAlignment="1">
      <alignment horizontal="center" vertical="center" wrapText="1"/>
    </xf>
    <xf numFmtId="0" fontId="51" fillId="4" borderId="37" xfId="0" applyFont="1" applyFill="1" applyBorder="1" applyAlignment="1">
      <alignment horizontal="left" vertical="distributed"/>
    </xf>
    <xf numFmtId="0" fontId="51" fillId="4" borderId="38" xfId="0" applyFont="1" applyFill="1" applyBorder="1" applyAlignment="1">
      <alignment vertical="center"/>
    </xf>
    <xf numFmtId="0" fontId="51" fillId="4" borderId="39" xfId="0" applyFont="1" applyFill="1" applyBorder="1" applyAlignment="1">
      <alignment vertical="center"/>
    </xf>
    <xf numFmtId="0" fontId="51" fillId="4" borderId="40" xfId="0" applyFont="1" applyFill="1" applyBorder="1" applyAlignment="1">
      <alignment vertical="center"/>
    </xf>
    <xf numFmtId="0" fontId="51" fillId="4" borderId="37" xfId="0" applyFont="1" applyFill="1" applyBorder="1" applyAlignment="1">
      <alignment horizontal="left" vertical="center"/>
    </xf>
    <xf numFmtId="0" fontId="51" fillId="4" borderId="37" xfId="0" applyFont="1" applyFill="1" applyBorder="1" applyAlignment="1">
      <alignment horizontal="left" vertical="center" shrinkToFit="1"/>
    </xf>
    <xf numFmtId="49" fontId="52" fillId="4" borderId="37" xfId="0" applyNumberFormat="1" applyFont="1" applyFill="1" applyBorder="1" applyAlignment="1">
      <alignment vertical="center" wrapText="1"/>
    </xf>
    <xf numFmtId="49" fontId="52" fillId="4" borderId="41" xfId="0" applyNumberFormat="1" applyFont="1" applyFill="1" applyBorder="1" applyAlignment="1">
      <alignment vertical="center" wrapText="1"/>
    </xf>
    <xf numFmtId="0" fontId="10" fillId="4" borderId="36"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11" xfId="0" applyFont="1" applyFill="1" applyBorder="1" applyAlignment="1">
      <alignment horizontal="center" vertical="center"/>
    </xf>
    <xf numFmtId="0" fontId="53" fillId="0" borderId="0" xfId="0" applyFont="1" applyAlignment="1" applyProtection="1">
      <alignment vertical="center"/>
      <protection hidden="1"/>
    </xf>
    <xf numFmtId="0" fontId="35" fillId="0" borderId="106" xfId="0" applyFont="1" applyBorder="1" applyAlignment="1" applyProtection="1">
      <alignment vertical="center"/>
      <protection hidden="1"/>
    </xf>
    <xf numFmtId="0" fontId="3" fillId="0" borderId="0" xfId="0" applyFont="1" applyProtection="1">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3" fillId="0" borderId="0" xfId="0" applyFont="1" applyAlignment="1" applyProtection="1">
      <alignment vertical="center"/>
      <protection locked="0" hidden="1"/>
    </xf>
    <xf numFmtId="177" fontId="3" fillId="0" borderId="0" xfId="0" applyNumberFormat="1" applyFont="1" applyAlignment="1" applyProtection="1">
      <alignment vertical="center"/>
      <protection locked="0" hidden="1"/>
    </xf>
    <xf numFmtId="178" fontId="3" fillId="0" borderId="0" xfId="0" applyNumberFormat="1" applyFont="1" applyAlignment="1" applyProtection="1">
      <alignment vertical="center"/>
      <protection locked="0" hidden="1"/>
    </xf>
    <xf numFmtId="183" fontId="3" fillId="0" borderId="0" xfId="0" applyNumberFormat="1" applyFont="1" applyAlignment="1" applyProtection="1">
      <alignment vertical="center"/>
      <protection locked="0" hidden="1"/>
    </xf>
    <xf numFmtId="0" fontId="3" fillId="0" borderId="0" xfId="0" applyFont="1" applyAlignment="1" applyProtection="1">
      <alignment horizontal="center" vertical="top"/>
      <protection hidden="1"/>
    </xf>
    <xf numFmtId="0" fontId="3" fillId="0" borderId="0" xfId="0" applyFont="1" applyAlignment="1" applyProtection="1">
      <alignment horizontal="centerContinuous" vertical="top"/>
      <protection hidden="1"/>
    </xf>
    <xf numFmtId="0" fontId="45" fillId="0" borderId="0" xfId="0" applyFont="1" applyAlignment="1" applyProtection="1">
      <alignment horizontal="left" vertical="top"/>
      <protection hidden="1"/>
    </xf>
    <xf numFmtId="0" fontId="45" fillId="0" borderId="0" xfId="0" applyFont="1" applyAlignment="1" applyProtection="1">
      <alignment horizontal="left" vertical="top" wrapText="1"/>
      <protection hidden="1"/>
    </xf>
    <xf numFmtId="0" fontId="45" fillId="0" borderId="0" xfId="0" applyFont="1" applyAlignment="1" applyProtection="1">
      <alignment horizontal="right" vertical="top"/>
      <protection hidden="1"/>
    </xf>
    <xf numFmtId="0" fontId="7" fillId="4" borderId="12" xfId="0" applyFont="1" applyFill="1" applyBorder="1" applyAlignment="1" applyProtection="1">
      <alignment vertical="center" wrapText="1"/>
      <protection hidden="1"/>
    </xf>
    <xf numFmtId="0" fontId="7" fillId="4" borderId="0" xfId="0" applyFont="1" applyFill="1" applyAlignment="1" applyProtection="1">
      <alignment vertical="center" wrapText="1"/>
      <protection hidden="1"/>
    </xf>
    <xf numFmtId="0" fontId="55" fillId="4" borderId="9" xfId="0" applyFont="1" applyFill="1" applyBorder="1" applyAlignment="1">
      <alignment vertical="center"/>
    </xf>
    <xf numFmtId="0" fontId="34" fillId="0" borderId="153" xfId="0" quotePrefix="1" applyFont="1" applyBorder="1" applyAlignment="1" applyProtection="1">
      <alignment vertical="center"/>
      <protection hidden="1"/>
    </xf>
    <xf numFmtId="0" fontId="34" fillId="0" borderId="124" xfId="0" applyFont="1" applyBorder="1" applyAlignment="1" applyProtection="1">
      <alignment vertical="center"/>
      <protection hidden="1"/>
    </xf>
    <xf numFmtId="0" fontId="34" fillId="0" borderId="154" xfId="0" applyFont="1" applyBorder="1" applyAlignment="1" applyProtection="1">
      <alignment vertical="center"/>
      <protection hidden="1"/>
    </xf>
    <xf numFmtId="0" fontId="34" fillId="0" borderId="58" xfId="0" quotePrefix="1" applyFont="1" applyBorder="1" applyAlignment="1" applyProtection="1">
      <alignment vertical="center"/>
      <protection hidden="1"/>
    </xf>
    <xf numFmtId="0" fontId="34" fillId="0" borderId="155" xfId="0" applyFont="1" applyBorder="1" applyAlignment="1" applyProtection="1">
      <alignment vertical="center"/>
      <protection hidden="1"/>
    </xf>
    <xf numFmtId="0" fontId="34" fillId="0" borderId="58" xfId="0" applyFont="1" applyBorder="1" applyAlignment="1" applyProtection="1">
      <alignment vertical="center"/>
      <protection hidden="1"/>
    </xf>
    <xf numFmtId="0" fontId="34" fillId="0" borderId="128" xfId="0" quotePrefix="1" applyFont="1" applyBorder="1" applyAlignment="1" applyProtection="1">
      <alignment vertical="center"/>
      <protection hidden="1"/>
    </xf>
    <xf numFmtId="0" fontId="34" fillId="0" borderId="129" xfId="0" applyFont="1" applyBorder="1" applyAlignment="1" applyProtection="1">
      <alignment vertical="center"/>
      <protection hidden="1"/>
    </xf>
    <xf numFmtId="0" fontId="34" fillId="0" borderId="156"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12" xfId="0" applyFont="1" applyBorder="1" applyAlignment="1" applyProtection="1">
      <alignment horizontal="right" vertical="center"/>
      <protection hidden="1"/>
    </xf>
    <xf numFmtId="0" fontId="34" fillId="0" borderId="15" xfId="0" applyFont="1" applyBorder="1" applyAlignment="1" applyProtection="1">
      <alignment vertical="center"/>
      <protection hidden="1"/>
    </xf>
    <xf numFmtId="0" fontId="34" fillId="0" borderId="16" xfId="0" applyFont="1" applyBorder="1" applyAlignment="1" applyProtection="1">
      <alignment vertical="center"/>
      <protection hidden="1"/>
    </xf>
    <xf numFmtId="0" fontId="34" fillId="4" borderId="8" xfId="0" applyFont="1" applyFill="1" applyBorder="1" applyAlignment="1" applyProtection="1">
      <alignment vertical="center" textRotation="255" wrapText="1"/>
      <protection hidden="1"/>
    </xf>
    <xf numFmtId="0" fontId="7" fillId="4" borderId="0" xfId="0" applyFont="1" applyFill="1" applyAlignment="1" applyProtection="1">
      <alignment vertical="top" wrapText="1"/>
      <protection hidden="1"/>
    </xf>
    <xf numFmtId="0" fontId="7" fillId="4" borderId="18" xfId="0" applyFont="1" applyFill="1" applyBorder="1" applyAlignment="1" applyProtection="1">
      <alignment vertical="top" wrapText="1"/>
      <protection hidden="1"/>
    </xf>
    <xf numFmtId="0" fontId="34" fillId="0" borderId="18" xfId="0" applyFont="1" applyBorder="1" applyAlignment="1" applyProtection="1">
      <alignment vertical="center"/>
      <protection hidden="1"/>
    </xf>
    <xf numFmtId="0" fontId="34" fillId="0" borderId="126" xfId="0" applyFont="1" applyBorder="1" applyAlignment="1" applyProtection="1">
      <alignment vertical="center"/>
      <protection hidden="1"/>
    </xf>
    <xf numFmtId="0" fontId="34" fillId="4" borderId="118" xfId="0" applyFont="1" applyFill="1" applyBorder="1" applyAlignment="1" applyProtection="1">
      <alignment vertical="center" textRotation="255" wrapText="1"/>
      <protection hidden="1"/>
    </xf>
    <xf numFmtId="0" fontId="34" fillId="0" borderId="23" xfId="0" applyFont="1" applyBorder="1" applyAlignment="1" applyProtection="1">
      <alignment vertical="center" wrapText="1"/>
      <protection hidden="1"/>
    </xf>
    <xf numFmtId="0" fontId="34" fillId="0" borderId="40" xfId="0" applyFont="1" applyBorder="1" applyAlignment="1" applyProtection="1">
      <alignment vertical="center"/>
      <protection hidden="1"/>
    </xf>
    <xf numFmtId="0" fontId="7" fillId="4" borderId="55" xfId="0" applyFont="1" applyFill="1" applyBorder="1" applyAlignment="1" applyProtection="1">
      <alignment horizontal="center" vertical="center" textRotation="255" wrapText="1"/>
      <protection hidden="1"/>
    </xf>
    <xf numFmtId="0" fontId="3" fillId="0" borderId="1"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4" fillId="0" borderId="49" xfId="0" applyFont="1" applyBorder="1" applyAlignment="1">
      <alignment vertical="center"/>
    </xf>
    <xf numFmtId="0" fontId="20" fillId="0" borderId="23" xfId="0" applyFont="1" applyBorder="1" applyAlignment="1" applyProtection="1">
      <alignment vertical="center"/>
      <protection hidden="1"/>
    </xf>
    <xf numFmtId="0" fontId="20" fillId="0" borderId="23" xfId="0" applyFont="1" applyBorder="1" applyAlignment="1" applyProtection="1">
      <alignment vertical="center" wrapText="1"/>
      <protection hidden="1"/>
    </xf>
    <xf numFmtId="0" fontId="20" fillId="0" borderId="70" xfId="0" applyFont="1" applyBorder="1" applyAlignment="1" applyProtection="1">
      <alignment vertical="center" wrapText="1"/>
      <protection hidden="1"/>
    </xf>
    <xf numFmtId="0" fontId="39" fillId="0" borderId="0" xfId="0" applyFont="1" applyAlignment="1" applyProtection="1">
      <alignment horizontal="left" vertical="center"/>
      <protection hidden="1"/>
    </xf>
    <xf numFmtId="0" fontId="3" fillId="4" borderId="0" xfId="0" applyFont="1" applyFill="1" applyAlignment="1" applyProtection="1">
      <alignment vertical="center"/>
      <protection hidden="1"/>
    </xf>
    <xf numFmtId="0" fontId="34" fillId="5" borderId="12" xfId="0" applyFont="1" applyFill="1" applyBorder="1" applyAlignment="1" applyProtection="1">
      <alignment vertical="center"/>
      <protection hidden="1"/>
    </xf>
    <xf numFmtId="0" fontId="3" fillId="4" borderId="18" xfId="0" applyFont="1" applyFill="1" applyBorder="1" applyAlignment="1" applyProtection="1">
      <alignment vertical="center"/>
      <protection hidden="1"/>
    </xf>
    <xf numFmtId="0" fontId="34" fillId="5" borderId="24" xfId="0" applyFont="1" applyFill="1" applyBorder="1" applyAlignment="1" applyProtection="1">
      <alignment vertical="center"/>
      <protection hidden="1"/>
    </xf>
    <xf numFmtId="0" fontId="3" fillId="4" borderId="23" xfId="0" applyFont="1" applyFill="1" applyBorder="1" applyAlignment="1" applyProtection="1">
      <alignment vertical="center"/>
      <protection hidden="1"/>
    </xf>
    <xf numFmtId="0" fontId="34" fillId="5" borderId="0" xfId="0" applyFont="1" applyFill="1" applyAlignment="1" applyProtection="1">
      <alignment vertical="center" wrapText="1"/>
      <protection hidden="1"/>
    </xf>
    <xf numFmtId="0" fontId="34" fillId="4" borderId="14" xfId="0" applyFont="1" applyFill="1" applyBorder="1" applyAlignment="1" applyProtection="1">
      <alignment vertical="center" wrapText="1"/>
      <protection hidden="1"/>
    </xf>
    <xf numFmtId="0" fontId="34" fillId="4" borderId="25" xfId="0" applyFont="1" applyFill="1" applyBorder="1" applyAlignment="1">
      <alignment vertical="center"/>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shrinkToFit="1"/>
      <protection hidden="1"/>
    </xf>
    <xf numFmtId="0" fontId="3" fillId="0" borderId="161" xfId="0" applyFont="1" applyBorder="1" applyAlignment="1" applyProtection="1">
      <alignment vertical="center"/>
      <protection locked="0" hidden="1"/>
    </xf>
    <xf numFmtId="0" fontId="20" fillId="0" borderId="0" xfId="0" applyFont="1" applyAlignment="1">
      <alignment horizontal="center" vertical="center"/>
    </xf>
    <xf numFmtId="0" fontId="9" fillId="0" borderId="0" xfId="0" applyFont="1"/>
    <xf numFmtId="0" fontId="14" fillId="0" borderId="9" xfId="0" applyFont="1" applyBorder="1" applyAlignment="1">
      <alignment horizontal="center" vertical="center"/>
    </xf>
    <xf numFmtId="0" fontId="43" fillId="0" borderId="0" xfId="0" applyFont="1" applyAlignment="1" applyProtection="1">
      <alignment vertical="center"/>
      <protection hidden="1"/>
    </xf>
    <xf numFmtId="0" fontId="23" fillId="0" borderId="0" xfId="0" applyFont="1" applyAlignment="1" applyProtection="1">
      <alignment horizontal="right" vertical="center"/>
      <protection hidden="1"/>
    </xf>
    <xf numFmtId="0" fontId="23" fillId="0" borderId="0" xfId="0" applyFont="1" applyAlignment="1" applyProtection="1">
      <alignment vertical="center"/>
      <protection hidden="1"/>
    </xf>
    <xf numFmtId="0" fontId="6" fillId="0" borderId="19" xfId="0" applyFont="1" applyBorder="1" applyAlignment="1" applyProtection="1">
      <alignment horizontal="center" vertical="center"/>
      <protection hidden="1"/>
    </xf>
    <xf numFmtId="0" fontId="34" fillId="0" borderId="37" xfId="0" applyFont="1" applyBorder="1" applyAlignment="1" applyProtection="1">
      <alignment vertical="center"/>
      <protection hidden="1"/>
    </xf>
    <xf numFmtId="0" fontId="34" fillId="0" borderId="43" xfId="0" applyFont="1" applyBorder="1" applyAlignment="1" applyProtection="1">
      <alignment vertical="center" wrapText="1"/>
      <protection hidden="1"/>
    </xf>
    <xf numFmtId="0" fontId="6" fillId="0" borderId="11" xfId="0" applyFont="1" applyBorder="1" applyAlignment="1" applyProtection="1">
      <alignment horizontal="center" vertical="center"/>
      <protection hidden="1"/>
    </xf>
    <xf numFmtId="0" fontId="34" fillId="0" borderId="107" xfId="0" applyFont="1" applyBorder="1" applyAlignment="1" applyProtection="1">
      <alignment vertical="center" wrapText="1"/>
      <protection hidden="1"/>
    </xf>
    <xf numFmtId="0" fontId="6" fillId="0" borderId="52" xfId="0" applyFont="1" applyBorder="1" applyAlignment="1" applyProtection="1">
      <alignment horizontal="center" vertical="center"/>
      <protection hidden="1"/>
    </xf>
    <xf numFmtId="0" fontId="34" fillId="0" borderId="33" xfId="0" applyFont="1" applyBorder="1" applyAlignment="1" applyProtection="1">
      <alignment vertical="center" wrapText="1"/>
      <protection hidden="1"/>
    </xf>
    <xf numFmtId="0" fontId="6" fillId="0" borderId="5" xfId="0" applyFont="1" applyBorder="1" applyAlignment="1" applyProtection="1">
      <alignment horizontal="center" vertical="center"/>
      <protection hidden="1"/>
    </xf>
    <xf numFmtId="0" fontId="34" fillId="0" borderId="120" xfId="0" applyFont="1" applyBorder="1" applyAlignment="1" applyProtection="1">
      <alignment vertical="center" wrapText="1"/>
      <protection hidden="1"/>
    </xf>
    <xf numFmtId="0" fontId="6" fillId="0" borderId="16" xfId="0" applyFont="1" applyBorder="1" applyAlignment="1" applyProtection="1">
      <alignment horizontal="center"/>
      <protection hidden="1"/>
    </xf>
    <xf numFmtId="0" fontId="6" fillId="0" borderId="37" xfId="0" applyFont="1" applyBorder="1" applyAlignment="1" applyProtection="1">
      <alignment horizontal="center" vertical="center"/>
      <protection hidden="1"/>
    </xf>
    <xf numFmtId="0" fontId="6" fillId="0" borderId="22" xfId="0" applyFont="1" applyBorder="1" applyAlignment="1" applyProtection="1">
      <alignment horizontal="center" vertical="center" wrapText="1"/>
      <protection hidden="1"/>
    </xf>
    <xf numFmtId="0" fontId="34" fillId="0" borderId="23" xfId="0" applyFont="1" applyBorder="1" applyAlignment="1" applyProtection="1">
      <alignment vertical="center"/>
      <protection hidden="1"/>
    </xf>
    <xf numFmtId="0" fontId="34" fillId="0" borderId="70" xfId="0" applyFont="1" applyBorder="1" applyAlignment="1" applyProtection="1">
      <alignment vertical="center"/>
      <protection hidden="1"/>
    </xf>
    <xf numFmtId="0" fontId="34" fillId="0" borderId="0" xfId="0" applyFont="1" applyAlignment="1" applyProtection="1">
      <alignment horizontal="center" vertical="center" wrapText="1"/>
      <protection hidden="1"/>
    </xf>
    <xf numFmtId="0" fontId="34" fillId="0" borderId="110" xfId="0" applyFont="1" applyBorder="1" applyAlignment="1" applyProtection="1">
      <alignment vertical="center"/>
      <protection hidden="1"/>
    </xf>
    <xf numFmtId="0" fontId="34" fillId="0" borderId="21"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9" xfId="0" applyFont="1" applyBorder="1" applyAlignment="1" applyProtection="1">
      <alignment vertical="center"/>
      <protection hidden="1"/>
    </xf>
    <xf numFmtId="0" fontId="34" fillId="0" borderId="9" xfId="0" applyFont="1" applyBorder="1" applyAlignment="1" applyProtection="1">
      <alignment horizontal="left" vertical="center"/>
      <protection hidden="1"/>
    </xf>
    <xf numFmtId="0" fontId="34" fillId="0" borderId="14" xfId="0" applyFont="1" applyBorder="1" applyAlignment="1" applyProtection="1">
      <alignment horizontal="left" vertical="center"/>
      <protection hidden="1"/>
    </xf>
    <xf numFmtId="0" fontId="34" fillId="0" borderId="162" xfId="0" applyFont="1" applyBorder="1" applyAlignment="1" applyProtection="1">
      <alignment vertical="center" wrapText="1"/>
      <protection hidden="1"/>
    </xf>
    <xf numFmtId="0" fontId="34" fillId="0" borderId="17" xfId="0" applyFont="1" applyBorder="1" applyAlignment="1" applyProtection="1">
      <alignment horizontal="left" vertical="center"/>
      <protection hidden="1"/>
    </xf>
    <xf numFmtId="0" fontId="34" fillId="0" borderId="25" xfId="0" applyFont="1" applyBorder="1" applyAlignment="1" applyProtection="1">
      <alignment vertical="center"/>
      <protection hidden="1"/>
    </xf>
    <xf numFmtId="0" fontId="0" fillId="4" borderId="41" xfId="0" applyFill="1" applyBorder="1"/>
    <xf numFmtId="0" fontId="45" fillId="0" borderId="0" xfId="0" applyFont="1" applyAlignment="1">
      <alignment horizontal="left"/>
    </xf>
    <xf numFmtId="0" fontId="45" fillId="0" borderId="0" xfId="0" applyFont="1"/>
    <xf numFmtId="0" fontId="34" fillId="0" borderId="14"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0" fillId="0" borderId="37" xfId="0" applyFont="1" applyBorder="1" applyAlignment="1">
      <alignment horizontal="center" vertical="center"/>
    </xf>
    <xf numFmtId="0" fontId="16" fillId="0" borderId="0" xfId="0" applyFont="1" applyAlignment="1">
      <alignment horizontal="center" vertical="center"/>
    </xf>
    <xf numFmtId="0" fontId="51" fillId="4" borderId="56" xfId="0" applyFont="1" applyFill="1" applyBorder="1" applyAlignment="1">
      <alignment horizontal="center" vertical="center"/>
    </xf>
    <xf numFmtId="0" fontId="51" fillId="4" borderId="54" xfId="0" applyFont="1" applyFill="1" applyBorder="1" applyAlignment="1">
      <alignment horizontal="left" vertical="center"/>
    </xf>
    <xf numFmtId="0" fontId="56" fillId="4" borderId="17" xfId="0" applyFont="1" applyFill="1" applyBorder="1" applyAlignment="1">
      <alignment horizontal="center" vertical="center"/>
    </xf>
    <xf numFmtId="0" fontId="51" fillId="4" borderId="148" xfId="0" applyFont="1" applyFill="1" applyBorder="1" applyAlignment="1">
      <alignment horizontal="center" vertical="center"/>
    </xf>
    <xf numFmtId="0" fontId="51" fillId="4" borderId="0" xfId="0" applyFont="1" applyFill="1" applyAlignment="1">
      <alignment horizontal="center" vertical="center"/>
    </xf>
    <xf numFmtId="0" fontId="12" fillId="0" borderId="57" xfId="0" applyFont="1" applyBorder="1" applyAlignment="1">
      <alignment vertical="center"/>
    </xf>
    <xf numFmtId="0" fontId="12" fillId="0" borderId="58" xfId="0" applyFont="1" applyBorder="1" applyAlignment="1">
      <alignment vertical="center"/>
    </xf>
    <xf numFmtId="0" fontId="51" fillId="4" borderId="54" xfId="0" applyFont="1" applyFill="1" applyBorder="1" applyAlignment="1">
      <alignment horizontal="center" vertical="center"/>
    </xf>
    <xf numFmtId="0" fontId="12" fillId="0" borderId="54" xfId="0" applyFont="1" applyBorder="1" applyAlignment="1">
      <alignment vertical="center"/>
    </xf>
    <xf numFmtId="0" fontId="51" fillId="4" borderId="41" xfId="0" applyFont="1" applyFill="1" applyBorder="1" applyAlignment="1">
      <alignment vertical="center"/>
    </xf>
    <xf numFmtId="0" fontId="56" fillId="4" borderId="18" xfId="0" applyFont="1" applyFill="1" applyBorder="1" applyAlignment="1">
      <alignment horizontal="center" vertical="center"/>
    </xf>
    <xf numFmtId="0" fontId="56" fillId="4" borderId="117" xfId="0" applyFont="1" applyFill="1" applyBorder="1" applyAlignment="1">
      <alignment horizontal="center" vertical="center"/>
    </xf>
    <xf numFmtId="0" fontId="24" fillId="0" borderId="55" xfId="0" applyFont="1" applyBorder="1" applyAlignment="1">
      <alignment horizontal="center" vertical="center"/>
    </xf>
    <xf numFmtId="0" fontId="24" fillId="0" borderId="9" xfId="0" applyFont="1" applyBorder="1" applyAlignment="1">
      <alignment vertical="center"/>
    </xf>
    <xf numFmtId="0" fontId="51" fillId="4" borderId="59" xfId="0" applyFont="1" applyFill="1" applyBorder="1" applyAlignment="1">
      <alignment horizontal="center" vertical="center"/>
    </xf>
    <xf numFmtId="0" fontId="51" fillId="4" borderId="41" xfId="0" applyFont="1" applyFill="1" applyBorder="1" applyAlignment="1">
      <alignment horizontal="left" vertical="center"/>
    </xf>
    <xf numFmtId="0" fontId="56" fillId="4" borderId="9" xfId="0" applyFont="1" applyFill="1" applyBorder="1" applyAlignment="1">
      <alignment horizontal="center" vertical="center"/>
    </xf>
    <xf numFmtId="0" fontId="51" fillId="4" borderId="146" xfId="0" applyFont="1" applyFill="1" applyBorder="1" applyAlignment="1">
      <alignment horizontal="center" vertical="center"/>
    </xf>
    <xf numFmtId="0" fontId="51" fillId="4" borderId="147" xfId="0" applyFont="1" applyFill="1" applyBorder="1" applyAlignment="1">
      <alignment horizontal="center" vertical="center"/>
    </xf>
    <xf numFmtId="0" fontId="51" fillId="4" borderId="10" xfId="0" applyFont="1" applyFill="1" applyBorder="1" applyAlignment="1">
      <alignment horizontal="center" vertical="center"/>
    </xf>
    <xf numFmtId="0" fontId="51" fillId="0" borderId="47" xfId="0" applyFont="1" applyBorder="1" applyAlignment="1">
      <alignment horizontal="center" vertical="center"/>
    </xf>
    <xf numFmtId="0" fontId="51" fillId="4" borderId="41" xfId="0" applyFont="1" applyFill="1" applyBorder="1" applyAlignment="1">
      <alignment horizontal="center" vertical="center"/>
    </xf>
    <xf numFmtId="0" fontId="56" fillId="4" borderId="10" xfId="0" applyFont="1" applyFill="1" applyBorder="1" applyAlignment="1">
      <alignment horizontal="center" vertical="center"/>
    </xf>
    <xf numFmtId="0" fontId="51" fillId="0" borderId="45" xfId="0" applyFont="1" applyBorder="1" applyAlignment="1">
      <alignment horizontal="center" vertical="center"/>
    </xf>
    <xf numFmtId="0" fontId="12" fillId="0" borderId="47" xfId="0" applyFont="1" applyBorder="1" applyAlignment="1">
      <alignment vertical="center"/>
    </xf>
    <xf numFmtId="0" fontId="51" fillId="0" borderId="41" xfId="0" applyFont="1" applyBorder="1" applyAlignment="1">
      <alignment horizontal="center" vertical="center"/>
    </xf>
    <xf numFmtId="0" fontId="55" fillId="4" borderId="55" xfId="0" applyFont="1" applyFill="1" applyBorder="1" applyAlignment="1">
      <alignment horizontal="center" vertical="center"/>
    </xf>
    <xf numFmtId="0" fontId="54" fillId="0" borderId="45" xfId="0" applyFont="1" applyBorder="1" applyAlignment="1">
      <alignment vertical="center"/>
    </xf>
    <xf numFmtId="0" fontId="54" fillId="0" borderId="47" xfId="0" applyFont="1" applyBorder="1" applyAlignment="1">
      <alignment vertical="center"/>
    </xf>
    <xf numFmtId="0" fontId="51" fillId="4" borderId="55" xfId="0" applyFont="1" applyFill="1" applyBorder="1" applyAlignment="1">
      <alignment horizontal="center" vertical="center"/>
    </xf>
    <xf numFmtId="0" fontId="57" fillId="0" borderId="10" xfId="0" applyFont="1" applyBorder="1" applyAlignment="1">
      <alignment horizontal="center" vertical="center"/>
    </xf>
    <xf numFmtId="0" fontId="57" fillId="0" borderId="41" xfId="0" applyFont="1" applyBorder="1" applyAlignment="1">
      <alignment horizontal="center" vertical="center"/>
    </xf>
    <xf numFmtId="0" fontId="58" fillId="0" borderId="41" xfId="0" applyFont="1" applyBorder="1" applyAlignment="1">
      <alignment horizontal="center" vertical="center"/>
    </xf>
    <xf numFmtId="0" fontId="58" fillId="0" borderId="10" xfId="0" applyFont="1" applyBorder="1" applyAlignment="1">
      <alignment horizontal="center" vertical="center"/>
    </xf>
    <xf numFmtId="0" fontId="57" fillId="0" borderId="117" xfId="0" applyFont="1" applyBorder="1" applyAlignment="1">
      <alignment vertical="center"/>
    </xf>
    <xf numFmtId="0" fontId="56" fillId="4" borderId="146" xfId="0" applyFont="1" applyFill="1" applyBorder="1" applyAlignment="1">
      <alignment horizontal="center" vertical="center"/>
    </xf>
    <xf numFmtId="0" fontId="57" fillId="0" borderId="117" xfId="0" applyFont="1" applyBorder="1" applyAlignment="1">
      <alignment horizontal="right" vertical="center"/>
    </xf>
    <xf numFmtId="0" fontId="3" fillId="0" borderId="9" xfId="0" applyFont="1" applyBorder="1" applyAlignment="1">
      <alignment horizontal="left" vertical="center" wrapText="1" indent="3"/>
    </xf>
    <xf numFmtId="0" fontId="3" fillId="0" borderId="41" xfId="0" applyFont="1" applyBorder="1" applyAlignment="1">
      <alignment vertical="center"/>
    </xf>
    <xf numFmtId="0" fontId="9" fillId="0" borderId="117" xfId="0" applyFont="1" applyBorder="1" applyAlignment="1">
      <alignment vertical="center"/>
    </xf>
    <xf numFmtId="0" fontId="59" fillId="0" borderId="0" xfId="0" applyFont="1" applyAlignment="1">
      <alignment vertical="center"/>
    </xf>
    <xf numFmtId="0" fontId="59" fillId="0" borderId="18" xfId="0" applyFont="1" applyBorder="1"/>
    <xf numFmtId="0" fontId="59" fillId="0" borderId="18" xfId="0" applyFont="1" applyBorder="1" applyAlignment="1">
      <alignment vertical="center"/>
    </xf>
    <xf numFmtId="0" fontId="59" fillId="0" borderId="18" xfId="0" applyFont="1" applyBorder="1" applyAlignment="1">
      <alignment vertical="top"/>
    </xf>
    <xf numFmtId="0" fontId="59" fillId="0" borderId="0" xfId="0" applyFont="1"/>
    <xf numFmtId="0" fontId="59" fillId="0" borderId="0" xfId="0" applyFont="1" applyAlignment="1">
      <alignment vertical="top"/>
    </xf>
    <xf numFmtId="0" fontId="59" fillId="6" borderId="14" xfId="0" applyFont="1" applyFill="1" applyBorder="1" applyAlignment="1">
      <alignment vertical="center"/>
    </xf>
    <xf numFmtId="0" fontId="59" fillId="6" borderId="0" xfId="0" applyFont="1" applyFill="1"/>
    <xf numFmtId="0" fontId="59" fillId="6" borderId="0" xfId="0" applyFont="1" applyFill="1" applyAlignment="1">
      <alignment vertical="top"/>
    </xf>
    <xf numFmtId="0" fontId="9" fillId="0" borderId="12" xfId="0" applyFont="1" applyBorder="1"/>
    <xf numFmtId="0" fontId="59" fillId="6" borderId="14" xfId="0" applyFont="1" applyFill="1" applyBorder="1"/>
    <xf numFmtId="0" fontId="59" fillId="6" borderId="15" xfId="0" applyFont="1" applyFill="1" applyBorder="1"/>
    <xf numFmtId="0" fontId="59" fillId="6" borderId="16" xfId="0" applyFont="1" applyFill="1" applyBorder="1" applyAlignment="1">
      <alignment vertical="top"/>
    </xf>
    <xf numFmtId="0" fontId="59" fillId="6" borderId="16" xfId="0" applyFont="1" applyFill="1" applyBorder="1"/>
    <xf numFmtId="0" fontId="22" fillId="6" borderId="12" xfId="0" applyFont="1" applyFill="1" applyBorder="1" applyAlignment="1">
      <alignment vertical="center"/>
    </xf>
    <xf numFmtId="0" fontId="59" fillId="6" borderId="12" xfId="0" applyFont="1" applyFill="1" applyBorder="1"/>
    <xf numFmtId="0" fontId="59" fillId="6" borderId="0" xfId="0" applyFont="1" applyFill="1" applyAlignment="1">
      <alignment vertical="center"/>
    </xf>
    <xf numFmtId="0" fontId="59" fillId="6" borderId="76" xfId="0" applyFont="1" applyFill="1" applyBorder="1" applyAlignment="1">
      <alignment vertical="top"/>
    </xf>
    <xf numFmtId="0" fontId="59" fillId="6" borderId="76" xfId="0" applyFont="1" applyFill="1" applyBorder="1"/>
    <xf numFmtId="0" fontId="60" fillId="6" borderId="12" xfId="0" applyFont="1" applyFill="1" applyBorder="1" applyAlignment="1">
      <alignment vertical="center" textRotation="255"/>
    </xf>
    <xf numFmtId="0" fontId="60" fillId="6" borderId="0" xfId="0" applyFont="1" applyFill="1" applyAlignment="1">
      <alignment horizontal="left" vertical="center"/>
    </xf>
    <xf numFmtId="0" fontId="59" fillId="6" borderId="0" xfId="0" applyFont="1" applyFill="1" applyAlignment="1">
      <alignment horizontal="center"/>
    </xf>
    <xf numFmtId="0" fontId="59" fillId="6" borderId="76" xfId="0" applyFont="1" applyFill="1" applyBorder="1" applyAlignment="1">
      <alignment horizontal="center" vertical="top"/>
    </xf>
    <xf numFmtId="0" fontId="59" fillId="6" borderId="12" xfId="0" applyFont="1" applyFill="1" applyBorder="1" applyAlignment="1">
      <alignment horizontal="center"/>
    </xf>
    <xf numFmtId="0" fontId="22" fillId="6" borderId="0" xfId="0" applyFont="1" applyFill="1" applyAlignment="1">
      <alignment horizontal="right"/>
    </xf>
    <xf numFmtId="0" fontId="22" fillId="6" borderId="0" xfId="0" applyFont="1" applyFill="1"/>
    <xf numFmtId="0" fontId="59" fillId="6" borderId="12" xfId="0" applyFont="1" applyFill="1" applyBorder="1" applyAlignment="1">
      <alignment vertical="center"/>
    </xf>
    <xf numFmtId="0" fontId="59" fillId="6" borderId="76" xfId="0" applyFont="1" applyFill="1" applyBorder="1" applyAlignment="1">
      <alignment vertical="center"/>
    </xf>
    <xf numFmtId="0" fontId="59" fillId="6" borderId="129" xfId="0" applyFont="1" applyFill="1" applyBorder="1"/>
    <xf numFmtId="0" fontId="36" fillId="6" borderId="129" xfId="0" applyFont="1" applyFill="1" applyBorder="1" applyAlignment="1">
      <alignment vertical="center"/>
    </xf>
    <xf numFmtId="0" fontId="59" fillId="6" borderId="129" xfId="0" applyFont="1" applyFill="1" applyBorder="1" applyAlignment="1">
      <alignment vertical="top"/>
    </xf>
    <xf numFmtId="0" fontId="59" fillId="0" borderId="10" xfId="0" applyFont="1" applyBorder="1" applyAlignment="1">
      <alignment vertical="center"/>
    </xf>
    <xf numFmtId="0" fontId="59" fillId="6" borderId="153" xfId="0" applyFont="1" applyFill="1" applyBorder="1"/>
    <xf numFmtId="0" fontId="36" fillId="6" borderId="0" xfId="0" applyFont="1" applyFill="1" applyAlignment="1">
      <alignment vertical="center"/>
    </xf>
    <xf numFmtId="0" fontId="59" fillId="6" borderId="154" xfId="0" applyFont="1" applyFill="1" applyBorder="1" applyAlignment="1">
      <alignment vertical="top"/>
    </xf>
    <xf numFmtId="0" fontId="59" fillId="6" borderId="60" xfId="0" applyFont="1" applyFill="1" applyBorder="1" applyAlignment="1">
      <alignment vertical="center"/>
    </xf>
    <xf numFmtId="0" fontId="59" fillId="6" borderId="16" xfId="0" applyFont="1" applyFill="1" applyBorder="1" applyAlignment="1">
      <alignment vertical="center"/>
    </xf>
    <xf numFmtId="0" fontId="22" fillId="6" borderId="0" xfId="0" applyFont="1" applyFill="1" applyAlignment="1">
      <alignment horizontal="center" vertical="center"/>
    </xf>
    <xf numFmtId="0" fontId="59" fillId="0" borderId="12" xfId="0" applyFont="1" applyBorder="1" applyAlignment="1">
      <alignment vertical="center"/>
    </xf>
    <xf numFmtId="0" fontId="59" fillId="6" borderId="58" xfId="0" applyFont="1" applyFill="1" applyBorder="1"/>
    <xf numFmtId="0" fontId="22" fillId="6" borderId="0" xfId="0" applyFont="1" applyFill="1" applyAlignment="1">
      <alignment vertical="center"/>
    </xf>
    <xf numFmtId="0" fontId="59" fillId="6" borderId="58" xfId="0" applyFont="1" applyFill="1" applyBorder="1" applyAlignment="1">
      <alignment vertical="top"/>
    </xf>
    <xf numFmtId="0" fontId="59" fillId="6" borderId="58" xfId="0" applyFont="1" applyFill="1" applyBorder="1" applyAlignment="1">
      <alignment vertical="center"/>
    </xf>
    <xf numFmtId="0" fontId="59" fillId="6" borderId="155" xfId="0" applyFont="1" applyFill="1" applyBorder="1" applyAlignment="1">
      <alignment vertical="center"/>
    </xf>
    <xf numFmtId="0" fontId="22" fillId="6" borderId="0" xfId="0" applyFont="1" applyFill="1" applyAlignment="1">
      <alignment horizontal="left" vertical="center"/>
    </xf>
    <xf numFmtId="0" fontId="59" fillId="6" borderId="17" xfId="0" applyFont="1" applyFill="1" applyBorder="1" applyAlignment="1">
      <alignment vertical="center"/>
    </xf>
    <xf numFmtId="0" fontId="59" fillId="6" borderId="18" xfId="0" applyFont="1" applyFill="1" applyBorder="1" applyAlignment="1">
      <alignment vertical="center"/>
    </xf>
    <xf numFmtId="0" fontId="59" fillId="6" borderId="19" xfId="0" applyFont="1" applyFill="1" applyBorder="1" applyAlignment="1">
      <alignment vertical="center"/>
    </xf>
    <xf numFmtId="0" fontId="59" fillId="6" borderId="15" xfId="0" applyFont="1" applyFill="1" applyBorder="1" applyAlignment="1">
      <alignment vertical="center"/>
    </xf>
    <xf numFmtId="0" fontId="34" fillId="6" borderId="0" xfId="0" applyFont="1" applyFill="1" applyAlignment="1">
      <alignment vertical="center"/>
    </xf>
    <xf numFmtId="0" fontId="22" fillId="6" borderId="0" xfId="0" applyFont="1" applyFill="1" applyAlignment="1">
      <alignment horizontal="right" vertical="center"/>
    </xf>
    <xf numFmtId="0" fontId="60" fillId="0" borderId="15" xfId="0" applyFont="1" applyBorder="1" applyAlignment="1">
      <alignment vertical="center" textRotation="255"/>
    </xf>
    <xf numFmtId="0" fontId="59" fillId="0" borderId="16" xfId="0" applyFont="1" applyBorder="1" applyAlignment="1">
      <alignment vertical="center"/>
    </xf>
    <xf numFmtId="0" fontId="59" fillId="6" borderId="128" xfId="0" applyFont="1" applyFill="1" applyBorder="1" applyAlignment="1">
      <alignment vertical="center"/>
    </xf>
    <xf numFmtId="0" fontId="59" fillId="6" borderId="129" xfId="0" applyFont="1" applyFill="1" applyBorder="1" applyAlignment="1">
      <alignment vertical="center"/>
    </xf>
    <xf numFmtId="0" fontId="59" fillId="6" borderId="156" xfId="0" applyFont="1" applyFill="1" applyBorder="1" applyAlignment="1">
      <alignment vertical="center"/>
    </xf>
    <xf numFmtId="0" fontId="36" fillId="7" borderId="163" xfId="0" applyFont="1" applyFill="1" applyBorder="1"/>
    <xf numFmtId="0" fontId="59" fillId="0" borderId="76" xfId="0" applyFont="1" applyBorder="1" applyAlignment="1">
      <alignment vertical="center"/>
    </xf>
    <xf numFmtId="0" fontId="36" fillId="7" borderId="164" xfId="0" applyFont="1" applyFill="1" applyBorder="1" applyAlignment="1">
      <alignment vertical="top"/>
    </xf>
    <xf numFmtId="0" fontId="9" fillId="0" borderId="76" xfId="0" applyFont="1" applyBorder="1"/>
    <xf numFmtId="0" fontId="9" fillId="6" borderId="0" xfId="0" applyFont="1" applyFill="1"/>
    <xf numFmtId="0" fontId="60" fillId="7" borderId="164" xfId="0" applyFont="1" applyFill="1" applyBorder="1" applyAlignment="1">
      <alignment vertical="center" textRotation="255"/>
    </xf>
    <xf numFmtId="0" fontId="22" fillId="6" borderId="76" xfId="0" applyFont="1" applyFill="1" applyBorder="1"/>
    <xf numFmtId="0" fontId="22" fillId="6" borderId="0" xfId="0" applyFont="1" applyFill="1" applyAlignment="1">
      <alignment horizontal="center"/>
    </xf>
    <xf numFmtId="0" fontId="60" fillId="7" borderId="165" xfId="0" applyFont="1" applyFill="1" applyBorder="1" applyAlignment="1">
      <alignment vertical="center" textRotation="255"/>
    </xf>
    <xf numFmtId="0" fontId="61" fillId="0" borderId="0" xfId="0" applyFont="1" applyAlignment="1">
      <alignment horizontal="left" vertical="center" readingOrder="1"/>
    </xf>
    <xf numFmtId="0" fontId="6" fillId="0" borderId="0" xfId="0" applyFont="1" applyAlignment="1">
      <alignment vertical="center"/>
    </xf>
    <xf numFmtId="0" fontId="34" fillId="0" borderId="0" xfId="0" applyFont="1" applyAlignment="1">
      <alignment vertical="center"/>
    </xf>
    <xf numFmtId="0" fontId="34" fillId="0" borderId="0" xfId="0" applyFont="1" applyAlignment="1">
      <alignment horizontal="left" vertical="center" wrapText="1"/>
    </xf>
    <xf numFmtId="0" fontId="34" fillId="0" borderId="0" xfId="0" applyFont="1"/>
    <xf numFmtId="0" fontId="63" fillId="0" borderId="0" xfId="0" applyFont="1" applyAlignment="1">
      <alignment vertical="center"/>
    </xf>
    <xf numFmtId="0" fontId="20" fillId="4" borderId="81" xfId="0" applyFont="1" applyFill="1" applyBorder="1" applyAlignment="1">
      <alignment vertical="center"/>
    </xf>
    <xf numFmtId="0" fontId="20" fillId="4" borderId="82" xfId="0" applyFont="1" applyFill="1" applyBorder="1" applyAlignment="1">
      <alignment horizontal="center" vertical="center"/>
    </xf>
    <xf numFmtId="0" fontId="20" fillId="4" borderId="123" xfId="0" applyFont="1" applyFill="1" applyBorder="1" applyAlignment="1">
      <alignment horizontal="center" vertical="center"/>
    </xf>
    <xf numFmtId="0" fontId="20" fillId="4" borderId="73" xfId="0" applyFont="1" applyFill="1" applyBorder="1" applyAlignment="1">
      <alignment horizontal="center" vertical="center" wrapText="1"/>
    </xf>
    <xf numFmtId="0" fontId="20" fillId="4" borderId="81" xfId="0" applyFont="1" applyFill="1" applyBorder="1" applyAlignment="1">
      <alignment horizontal="center" vertical="center"/>
    </xf>
    <xf numFmtId="0" fontId="20" fillId="0" borderId="88" xfId="0" applyFont="1" applyBorder="1" applyAlignment="1">
      <alignment vertical="center"/>
    </xf>
    <xf numFmtId="0" fontId="20" fillId="0" borderId="67" xfId="0" applyFont="1" applyBorder="1" applyAlignment="1">
      <alignment horizontal="distributed" vertical="center"/>
    </xf>
    <xf numFmtId="0" fontId="20" fillId="0" borderId="122" xfId="0" applyFont="1" applyBorder="1" applyAlignment="1">
      <alignment horizontal="distributed" vertical="center"/>
    </xf>
    <xf numFmtId="176" fontId="23" fillId="0" borderId="74" xfId="0" applyNumberFormat="1"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176" fontId="23" fillId="0" borderId="41" xfId="0" applyNumberFormat="1"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horizontal="distributed" vertical="center"/>
    </xf>
    <xf numFmtId="0" fontId="20" fillId="0" borderId="19" xfId="0" applyFont="1" applyBorder="1" applyAlignment="1">
      <alignment horizontal="distributed" vertical="center"/>
    </xf>
    <xf numFmtId="176" fontId="23" fillId="0" borderId="37" xfId="0" applyNumberFormat="1" applyFont="1" applyBorder="1" applyAlignment="1">
      <alignment vertical="center"/>
    </xf>
    <xf numFmtId="0" fontId="20" fillId="0" borderId="10" xfId="0" applyFont="1" applyBorder="1" applyAlignment="1">
      <alignment vertical="center" shrinkToFit="1"/>
    </xf>
    <xf numFmtId="0" fontId="20" fillId="0" borderId="67" xfId="0" applyFont="1" applyBorder="1" applyAlignment="1">
      <alignment horizontal="center" vertical="center" shrinkToFit="1"/>
    </xf>
    <xf numFmtId="0" fontId="20" fillId="0" borderId="122" xfId="0" applyFont="1" applyBorder="1" applyAlignment="1">
      <alignment vertical="center"/>
    </xf>
    <xf numFmtId="0" fontId="20" fillId="0" borderId="10" xfId="0" applyFont="1" applyBorder="1" applyAlignment="1">
      <alignment horizontal="center" vertical="center" shrinkToFit="1"/>
    </xf>
    <xf numFmtId="0" fontId="20" fillId="0" borderId="11" xfId="0" applyFont="1" applyBorder="1" applyAlignment="1">
      <alignment vertical="center"/>
    </xf>
    <xf numFmtId="0" fontId="34" fillId="0" borderId="17" xfId="0" applyFont="1" applyBorder="1" applyAlignment="1" applyProtection="1">
      <alignment vertical="center"/>
      <protection hidden="1"/>
    </xf>
    <xf numFmtId="0" fontId="34" fillId="0" borderId="67" xfId="0" applyFont="1" applyBorder="1" applyAlignment="1" applyProtection="1">
      <alignment vertical="center"/>
      <protection hidden="1"/>
    </xf>
    <xf numFmtId="0" fontId="34" fillId="0" borderId="166" xfId="0" applyFont="1" applyBorder="1" applyAlignment="1" applyProtection="1">
      <alignment vertical="center"/>
      <protection hidden="1"/>
    </xf>
    <xf numFmtId="0" fontId="34" fillId="0" borderId="167" xfId="0" applyFont="1" applyBorder="1" applyAlignment="1" applyProtection="1">
      <alignment vertical="center" wrapText="1"/>
      <protection hidden="1"/>
    </xf>
    <xf numFmtId="0" fontId="34" fillId="0" borderId="32" xfId="0" applyFont="1" applyBorder="1" applyAlignment="1" applyProtection="1">
      <alignment vertical="center"/>
      <protection hidden="1"/>
    </xf>
    <xf numFmtId="0" fontId="34" fillId="0" borderId="3"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14" xfId="0" applyFont="1" applyBorder="1" applyProtection="1">
      <protection hidden="1"/>
    </xf>
    <xf numFmtId="0" fontId="34" fillId="0" borderId="15" xfId="0" applyFont="1" applyBorder="1" applyProtection="1">
      <protection hidden="1"/>
    </xf>
    <xf numFmtId="0" fontId="9" fillId="0" borderId="88"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49" fontId="9" fillId="0" borderId="54" xfId="0" applyNumberFormat="1" applyFont="1" applyBorder="1" applyAlignment="1" applyProtection="1">
      <alignment horizontal="left" vertical="center" wrapText="1"/>
      <protection locked="0"/>
    </xf>
    <xf numFmtId="49" fontId="9" fillId="0" borderId="41" xfId="0" applyNumberFormat="1" applyFont="1" applyBorder="1" applyAlignment="1" applyProtection="1">
      <alignment horizontal="left" vertical="center" wrapText="1"/>
      <protection locked="0"/>
    </xf>
    <xf numFmtId="49" fontId="9" fillId="0" borderId="53" xfId="0" applyNumberFormat="1" applyFont="1" applyBorder="1" applyAlignment="1" applyProtection="1">
      <alignment horizontal="left" vertical="center" wrapText="1"/>
      <protection locked="0"/>
    </xf>
    <xf numFmtId="49" fontId="9" fillId="0" borderId="51" xfId="0" applyNumberFormat="1" applyFont="1" applyBorder="1" applyAlignment="1" applyProtection="1">
      <alignment horizontal="left" vertical="center" wrapText="1"/>
      <protection locked="0"/>
    </xf>
    <xf numFmtId="49" fontId="9" fillId="0" borderId="37"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8" fillId="0" borderId="139" xfId="0" applyFont="1" applyBorder="1" applyAlignment="1" applyProtection="1">
      <alignment horizontal="center" vertical="center" wrapText="1"/>
      <protection locked="0"/>
    </xf>
    <xf numFmtId="0" fontId="8" fillId="0" borderId="140" xfId="0" applyFont="1" applyBorder="1" applyAlignment="1" applyProtection="1">
      <alignment horizontal="center" vertical="top"/>
      <protection locked="0"/>
    </xf>
    <xf numFmtId="0" fontId="9" fillId="0" borderId="140" xfId="0" applyFont="1" applyBorder="1" applyAlignment="1" applyProtection="1">
      <alignment horizontal="center" vertical="top"/>
      <protection locked="0"/>
    </xf>
    <xf numFmtId="0" fontId="9" fillId="0" borderId="152" xfId="0" applyFont="1" applyBorder="1" applyAlignment="1" applyProtection="1">
      <alignment horizontal="center" vertical="top"/>
      <protection locked="0"/>
    </xf>
    <xf numFmtId="0" fontId="9" fillId="0" borderId="141" xfId="0" applyFont="1" applyBorder="1" applyAlignment="1" applyProtection="1">
      <alignment horizontal="center" vertical="top"/>
      <protection locked="0"/>
    </xf>
    <xf numFmtId="0" fontId="9" fillId="0" borderId="139" xfId="0" applyFont="1" applyBorder="1" applyAlignment="1" applyProtection="1">
      <alignment horizontal="center" vertical="top"/>
      <protection locked="0"/>
    </xf>
    <xf numFmtId="0" fontId="9" fillId="0" borderId="142" xfId="0" applyFont="1" applyBorder="1" applyAlignment="1" applyProtection="1">
      <alignment horizontal="center" vertical="top"/>
      <protection locked="0"/>
    </xf>
    <xf numFmtId="0" fontId="12" fillId="0" borderId="18" xfId="0" applyFont="1" applyBorder="1"/>
    <xf numFmtId="0" fontId="9" fillId="0" borderId="18" xfId="0" applyFont="1" applyBorder="1"/>
    <xf numFmtId="0" fontId="14" fillId="4" borderId="30" xfId="0" applyFont="1" applyFill="1" applyBorder="1" applyAlignment="1">
      <alignment horizontal="center" vertical="center" wrapText="1"/>
    </xf>
    <xf numFmtId="0" fontId="64" fillId="0" borderId="0" xfId="0" applyFont="1" applyAlignment="1">
      <alignment vertical="center"/>
    </xf>
    <xf numFmtId="0" fontId="68" fillId="4" borderId="104" xfId="0" applyFont="1" applyFill="1" applyBorder="1" applyAlignment="1">
      <alignment horizontal="centerContinuous" vertical="center"/>
    </xf>
    <xf numFmtId="0" fontId="68" fillId="4" borderId="105" xfId="0" applyFont="1" applyFill="1" applyBorder="1" applyAlignment="1">
      <alignment horizontal="centerContinuous" vertical="center"/>
    </xf>
    <xf numFmtId="0" fontId="68" fillId="4" borderId="109" xfId="0" applyFont="1" applyFill="1" applyBorder="1" applyAlignment="1">
      <alignment horizontal="center" vertical="center"/>
    </xf>
    <xf numFmtId="0" fontId="0" fillId="0" borderId="97" xfId="0" applyBorder="1" applyAlignment="1">
      <alignment vertical="center"/>
    </xf>
    <xf numFmtId="0" fontId="65" fillId="0" borderId="67" xfId="0" applyFont="1" applyBorder="1" applyAlignment="1">
      <alignment vertical="center"/>
    </xf>
    <xf numFmtId="0" fontId="0" fillId="0" borderId="67"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0" fillId="0" borderId="87" xfId="0" applyBorder="1" applyAlignment="1">
      <alignment vertical="center"/>
    </xf>
    <xf numFmtId="0" fontId="0" fillId="0" borderId="89" xfId="0" applyBorder="1" applyAlignment="1">
      <alignment vertical="center"/>
    </xf>
    <xf numFmtId="0" fontId="0" fillId="0" borderId="15" xfId="0" applyBorder="1" applyAlignment="1">
      <alignment vertical="center"/>
    </xf>
    <xf numFmtId="0" fontId="0" fillId="0" borderId="37" xfId="0" applyBorder="1"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7" xfId="0" applyBorder="1" applyAlignment="1">
      <alignment vertical="center"/>
    </xf>
    <xf numFmtId="0" fontId="0" fillId="0" borderId="138" xfId="0" applyBorder="1" applyAlignment="1">
      <alignment vertical="center"/>
    </xf>
    <xf numFmtId="0" fontId="0" fillId="0" borderId="118"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38" xfId="0" quotePrefix="1" applyBorder="1" applyAlignment="1">
      <alignment vertical="center"/>
    </xf>
    <xf numFmtId="0" fontId="65" fillId="0" borderId="10" xfId="0" applyFont="1" applyBorder="1" applyAlignment="1">
      <alignment vertical="center"/>
    </xf>
    <xf numFmtId="0" fontId="0" fillId="0" borderId="87"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51"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32" xfId="0" applyBorder="1" applyAlignment="1">
      <alignment vertical="center"/>
    </xf>
    <xf numFmtId="0" fontId="68" fillId="0" borderId="0" xfId="0" applyFont="1" applyAlignment="1">
      <alignment vertical="center"/>
    </xf>
    <xf numFmtId="0" fontId="0" fillId="0" borderId="10" xfId="0" quotePrefix="1" applyBorder="1" applyAlignment="1">
      <alignment vertical="center"/>
    </xf>
    <xf numFmtId="0" fontId="0" fillId="0" borderId="48" xfId="0" applyBorder="1" applyAlignment="1">
      <alignment vertical="center"/>
    </xf>
    <xf numFmtId="49" fontId="68" fillId="0" borderId="168" xfId="0" applyNumberFormat="1" applyFont="1" applyBorder="1" applyAlignment="1">
      <alignment horizontal="center" vertical="center"/>
    </xf>
    <xf numFmtId="49" fontId="68" fillId="0" borderId="107" xfId="0" applyNumberFormat="1" applyFont="1" applyBorder="1" applyAlignment="1">
      <alignment horizontal="center" vertical="center"/>
    </xf>
    <xf numFmtId="49" fontId="68" fillId="0" borderId="33" xfId="0" applyNumberFormat="1" applyFont="1" applyBorder="1" applyAlignment="1">
      <alignment horizontal="center" vertical="center"/>
    </xf>
    <xf numFmtId="49" fontId="68" fillId="0" borderId="43" xfId="0" applyNumberFormat="1" applyFont="1" applyBorder="1" applyAlignment="1">
      <alignment horizontal="center" vertical="center"/>
    </xf>
    <xf numFmtId="0" fontId="49" fillId="0" borderId="25" xfId="0" applyFont="1" applyBorder="1" applyAlignment="1" applyProtection="1">
      <alignment horizontal="center" vertical="distributed" wrapText="1"/>
      <protection locked="0"/>
    </xf>
    <xf numFmtId="0" fontId="49" fillId="0" borderId="9" xfId="0" applyFont="1" applyBorder="1" applyAlignment="1" applyProtection="1">
      <alignment horizontal="center" vertical="distributed" wrapText="1"/>
      <protection locked="0"/>
    </xf>
    <xf numFmtId="0" fontId="14" fillId="4" borderId="113" xfId="0" applyFont="1" applyFill="1" applyBorder="1" applyAlignment="1">
      <alignment horizontal="center" vertical="top" wrapText="1"/>
    </xf>
    <xf numFmtId="0" fontId="14" fillId="4" borderId="113"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81" xfId="0" applyFont="1" applyFill="1" applyBorder="1" applyAlignment="1">
      <alignment horizontal="center" vertical="center" wrapText="1"/>
    </xf>
    <xf numFmtId="0" fontId="9" fillId="0" borderId="9"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14" fillId="4" borderId="6" xfId="0" applyFont="1" applyFill="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0" fontId="14" fillId="4" borderId="81" xfId="0" applyFont="1" applyFill="1" applyBorder="1" applyAlignment="1">
      <alignment horizontal="center" vertical="center"/>
    </xf>
    <xf numFmtId="0" fontId="16" fillId="0" borderId="21"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wrapText="1"/>
      <protection locked="0"/>
    </xf>
    <xf numFmtId="0" fontId="14" fillId="4" borderId="12" xfId="0" applyFont="1" applyFill="1" applyBorder="1" applyAlignment="1">
      <alignment horizontal="center" vertical="top" wrapText="1"/>
    </xf>
    <xf numFmtId="0" fontId="49" fillId="0" borderId="24" xfId="0" applyFont="1" applyBorder="1" applyAlignment="1" applyProtection="1">
      <alignment horizontal="center" vertical="distributed" wrapText="1"/>
      <protection locked="0"/>
    </xf>
    <xf numFmtId="0" fontId="49" fillId="0" borderId="17" xfId="0" applyFont="1" applyBorder="1" applyAlignment="1" applyProtection="1">
      <alignment horizontal="center" vertical="distributed" wrapText="1"/>
      <protection locked="0"/>
    </xf>
    <xf numFmtId="0" fontId="14" fillId="4" borderId="54" xfId="0" applyFont="1" applyFill="1" applyBorder="1" applyAlignment="1">
      <alignment horizontal="center" vertical="top" wrapText="1"/>
    </xf>
    <xf numFmtId="0" fontId="14" fillId="4" borderId="72" xfId="0" applyFont="1" applyFill="1" applyBorder="1" applyAlignment="1">
      <alignment horizontal="center" vertical="top" wrapText="1"/>
    </xf>
    <xf numFmtId="0" fontId="14" fillId="0" borderId="0" xfId="0" applyFont="1" applyAlignment="1">
      <alignment horizontal="center" vertical="top" wrapText="1"/>
    </xf>
    <xf numFmtId="0" fontId="13" fillId="0" borderId="0" xfId="0" applyFont="1" applyAlignment="1">
      <alignment horizontal="right"/>
    </xf>
    <xf numFmtId="0" fontId="14" fillId="0" borderId="13" xfId="0" applyFont="1" applyBorder="1" applyAlignment="1">
      <alignment vertical="center"/>
    </xf>
    <xf numFmtId="0" fontId="14" fillId="4" borderId="171" xfId="0" applyFont="1" applyFill="1" applyBorder="1" applyAlignment="1">
      <alignment horizontal="center" vertical="center" wrapText="1"/>
    </xf>
    <xf numFmtId="0" fontId="15" fillId="0" borderId="13" xfId="0" applyFont="1" applyBorder="1" applyAlignment="1">
      <alignment vertical="center"/>
    </xf>
    <xf numFmtId="182" fontId="69" fillId="0" borderId="17" xfId="0" applyNumberFormat="1" applyFont="1" applyBorder="1" applyAlignment="1" applyProtection="1">
      <alignment horizontal="right" vertical="center"/>
      <protection locked="0"/>
    </xf>
    <xf numFmtId="0" fontId="49" fillId="0" borderId="43" xfId="0" applyFont="1" applyBorder="1" applyAlignment="1" applyProtection="1">
      <alignment horizontal="center" vertical="distributed" wrapText="1"/>
      <protection locked="0"/>
    </xf>
    <xf numFmtId="0" fontId="16" fillId="0" borderId="0" xfId="0" applyFont="1" applyAlignment="1" applyProtection="1">
      <alignment vertical="center"/>
      <protection locked="0"/>
    </xf>
    <xf numFmtId="0" fontId="16" fillId="0" borderId="118" xfId="0" applyFont="1" applyBorder="1" applyAlignment="1" applyProtection="1">
      <alignment horizontal="center" vertical="center"/>
      <protection locked="0"/>
    </xf>
    <xf numFmtId="0" fontId="9" fillId="0" borderId="37" xfId="0" applyFont="1" applyBorder="1" applyAlignment="1" applyProtection="1">
      <alignment horizontal="left" vertical="center"/>
      <protection locked="0"/>
    </xf>
    <xf numFmtId="49" fontId="9" fillId="0" borderId="17"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protection locked="0"/>
    </xf>
    <xf numFmtId="0" fontId="9" fillId="0" borderId="172" xfId="0" applyFont="1" applyBorder="1" applyAlignment="1" applyProtection="1">
      <alignment horizontal="center" vertical="center"/>
      <protection locked="0"/>
    </xf>
    <xf numFmtId="0" fontId="18" fillId="0" borderId="13" xfId="0" applyFont="1" applyBorder="1" applyAlignment="1">
      <alignment vertical="center"/>
    </xf>
    <xf numFmtId="0" fontId="49" fillId="0" borderId="107" xfId="0" applyFont="1" applyBorder="1" applyAlignment="1" applyProtection="1">
      <alignment horizontal="center" vertical="distributed" wrapText="1"/>
      <protection locked="0"/>
    </xf>
    <xf numFmtId="49" fontId="9" fillId="0" borderId="9" xfId="0" applyNumberFormat="1" applyFont="1" applyBorder="1" applyAlignment="1" applyProtection="1">
      <alignment horizontal="center" vertical="center"/>
      <protection locked="0"/>
    </xf>
    <xf numFmtId="0" fontId="9" fillId="0" borderId="173" xfId="0" applyFont="1" applyBorder="1" applyAlignment="1" applyProtection="1">
      <alignment horizontal="center" vertical="center"/>
      <protection locked="0"/>
    </xf>
    <xf numFmtId="0" fontId="12" fillId="0" borderId="37" xfId="0" applyFont="1" applyBorder="1" applyAlignment="1" applyProtection="1">
      <alignment vertical="center"/>
      <protection locked="0"/>
    </xf>
    <xf numFmtId="0" fontId="12" fillId="0" borderId="35" xfId="0" applyFont="1" applyBorder="1" applyAlignment="1" applyProtection="1">
      <alignment vertical="center"/>
      <protection locked="0"/>
    </xf>
    <xf numFmtId="0" fontId="49" fillId="0" borderId="33" xfId="0" applyFont="1" applyBorder="1" applyAlignment="1" applyProtection="1">
      <alignment horizontal="center" vertical="distributed" wrapText="1"/>
      <protection locked="0"/>
    </xf>
    <xf numFmtId="49" fontId="9" fillId="0" borderId="25" xfId="0" applyNumberFormat="1" applyFont="1" applyBorder="1" applyAlignment="1" applyProtection="1">
      <alignment horizontal="center" vertical="center"/>
      <protection locked="0"/>
    </xf>
    <xf numFmtId="0" fontId="9" fillId="0" borderId="174" xfId="0" applyFont="1" applyBorder="1" applyAlignment="1" applyProtection="1">
      <alignment horizontal="center" vertical="center"/>
      <protection locked="0"/>
    </xf>
    <xf numFmtId="0" fontId="9" fillId="4" borderId="41" xfId="0" applyFont="1" applyFill="1" applyBorder="1" applyAlignment="1">
      <alignment vertical="center"/>
    </xf>
    <xf numFmtId="0" fontId="15" fillId="4" borderId="9" xfId="0" applyFont="1" applyFill="1" applyBorder="1" applyAlignment="1">
      <alignment horizontal="centerContinuous" vertical="center"/>
    </xf>
    <xf numFmtId="0" fontId="15" fillId="4" borderId="10" xfId="0" applyFont="1" applyFill="1" applyBorder="1" applyAlignment="1">
      <alignment horizontal="centerContinuous" vertical="center"/>
    </xf>
    <xf numFmtId="0" fontId="9" fillId="4" borderId="11" xfId="0" applyFont="1" applyFill="1" applyBorder="1" applyAlignment="1">
      <alignment horizontal="centerContinuous" vertical="center"/>
    </xf>
    <xf numFmtId="0" fontId="9" fillId="4" borderId="10" xfId="0" applyFont="1" applyFill="1" applyBorder="1" applyAlignment="1">
      <alignment horizontal="centerContinuous" vertical="center"/>
    </xf>
    <xf numFmtId="0" fontId="15" fillId="4" borderId="11" xfId="0" applyFont="1" applyFill="1" applyBorder="1" applyAlignment="1">
      <alignment horizontal="centerContinuous" vertical="center"/>
    </xf>
    <xf numFmtId="0" fontId="7" fillId="6" borderId="53" xfId="0" applyFont="1" applyFill="1" applyBorder="1"/>
    <xf numFmtId="0" fontId="7" fillId="6" borderId="0" xfId="0" applyFont="1" applyFill="1"/>
    <xf numFmtId="0" fontId="7" fillId="6" borderId="54" xfId="0" applyFont="1" applyFill="1" applyBorder="1"/>
    <xf numFmtId="0" fontId="7" fillId="6" borderId="0" xfId="0" applyFont="1" applyFill="1" applyAlignment="1">
      <alignment vertical="top"/>
    </xf>
    <xf numFmtId="0" fontId="7" fillId="6" borderId="12" xfId="0" applyFont="1" applyFill="1" applyBorder="1" applyAlignment="1">
      <alignment horizontal="left"/>
    </xf>
    <xf numFmtId="0" fontId="14" fillId="4" borderId="54" xfId="0" applyFont="1" applyFill="1" applyBorder="1" applyAlignment="1">
      <alignment horizontal="center" vertical="center" wrapText="1"/>
    </xf>
    <xf numFmtId="0" fontId="16" fillId="0" borderId="137" xfId="0" applyFont="1" applyBorder="1" applyAlignment="1" applyProtection="1">
      <alignment vertical="center"/>
      <protection locked="0"/>
    </xf>
    <xf numFmtId="182" fontId="69" fillId="0" borderId="38" xfId="0" applyNumberFormat="1" applyFont="1" applyBorder="1" applyAlignment="1" applyProtection="1">
      <alignment horizontal="right" vertical="center"/>
      <protection locked="0"/>
    </xf>
    <xf numFmtId="182" fontId="48" fillId="0" borderId="38" xfId="0" applyNumberFormat="1" applyFont="1" applyBorder="1" applyAlignment="1" applyProtection="1">
      <alignment horizontal="right" vertical="center"/>
      <protection locked="0"/>
    </xf>
    <xf numFmtId="182" fontId="48" fillId="0" borderId="108" xfId="0" applyNumberFormat="1" applyFont="1" applyBorder="1" applyAlignment="1" applyProtection="1">
      <alignment horizontal="right" vertical="center"/>
      <protection locked="0"/>
    </xf>
    <xf numFmtId="182" fontId="48" fillId="0" borderId="55" xfId="0" applyNumberFormat="1" applyFont="1" applyBorder="1" applyAlignment="1" applyProtection="1">
      <alignment horizontal="right" vertical="center"/>
      <protection locked="0"/>
    </xf>
    <xf numFmtId="182" fontId="48" fillId="0" borderId="28" xfId="0" applyNumberFormat="1" applyFont="1" applyBorder="1" applyAlignment="1" applyProtection="1">
      <alignment horizontal="right" vertical="center"/>
      <protection locked="0"/>
    </xf>
    <xf numFmtId="0" fontId="51" fillId="4" borderId="17" xfId="0" applyFont="1" applyFill="1" applyBorder="1" applyAlignment="1">
      <alignment vertical="center"/>
    </xf>
    <xf numFmtId="0" fontId="51" fillId="4" borderId="18" xfId="0" applyFont="1" applyFill="1" applyBorder="1" applyAlignment="1">
      <alignment vertical="center"/>
    </xf>
    <xf numFmtId="0" fontId="51" fillId="4" borderId="19" xfId="0" applyFont="1" applyFill="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55" fillId="4" borderId="10" xfId="0" applyFont="1" applyFill="1" applyBorder="1" applyAlignment="1">
      <alignment vertical="center"/>
    </xf>
    <xf numFmtId="0" fontId="55" fillId="4" borderId="11" xfId="0" applyFont="1" applyFill="1" applyBorder="1" applyAlignment="1">
      <alignment vertical="center"/>
    </xf>
    <xf numFmtId="0" fontId="9" fillId="0" borderId="11" xfId="0" applyFont="1" applyBorder="1" applyAlignment="1">
      <alignment vertical="center"/>
    </xf>
    <xf numFmtId="0" fontId="17" fillId="0" borderId="9"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32"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17"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144" xfId="0" applyFont="1" applyBorder="1" applyAlignment="1" applyProtection="1">
      <alignment horizontal="center" vertical="center"/>
      <protection locked="0"/>
    </xf>
    <xf numFmtId="179" fontId="3" fillId="0" borderId="145" xfId="0" applyNumberFormat="1" applyFont="1" applyBorder="1" applyAlignment="1" applyProtection="1">
      <alignment vertical="center"/>
      <protection locked="0" hidden="1"/>
    </xf>
    <xf numFmtId="0" fontId="3" fillId="0" borderId="169" xfId="0" applyFont="1" applyBorder="1" applyAlignment="1" applyProtection="1">
      <alignment vertical="center"/>
      <protection locked="0" hidden="1"/>
    </xf>
    <xf numFmtId="180" fontId="70" fillId="0" borderId="17" xfId="0" applyNumberFormat="1" applyFont="1" applyBorder="1" applyAlignment="1" applyProtection="1">
      <alignment horizontal="distributed" vertical="center"/>
      <protection locked="0"/>
    </xf>
    <xf numFmtId="180" fontId="70" fillId="0" borderId="9" xfId="0" applyNumberFormat="1" applyFont="1" applyBorder="1" applyAlignment="1" applyProtection="1">
      <alignment horizontal="distributed" vertical="center"/>
      <protection locked="0"/>
    </xf>
    <xf numFmtId="180" fontId="70" fillId="0" borderId="25" xfId="0" applyNumberFormat="1" applyFont="1" applyBorder="1" applyAlignment="1" applyProtection="1">
      <alignment horizontal="distributed" vertical="center"/>
      <protection locked="0"/>
    </xf>
    <xf numFmtId="180" fontId="70" fillId="0" borderId="24" xfId="0" applyNumberFormat="1" applyFont="1" applyBorder="1" applyAlignment="1" applyProtection="1">
      <alignment horizontal="distributed" vertical="center"/>
      <protection locked="0"/>
    </xf>
    <xf numFmtId="0" fontId="3" fillId="0" borderId="0" xfId="0" applyFont="1" applyAlignment="1" applyProtection="1">
      <alignment vertical="center" shrinkToFit="1"/>
      <protection hidden="1"/>
    </xf>
    <xf numFmtId="0" fontId="3" fillId="0" borderId="83" xfId="0" applyFont="1" applyBorder="1" applyAlignment="1" applyProtection="1">
      <alignment vertical="center"/>
      <protection hidden="1"/>
    </xf>
    <xf numFmtId="181" fontId="3" fillId="0" borderId="71" xfId="0" applyNumberFormat="1" applyFont="1" applyBorder="1" applyAlignment="1" applyProtection="1">
      <alignment vertical="center"/>
      <protection locked="0" hidden="1"/>
    </xf>
    <xf numFmtId="0" fontId="34" fillId="4" borderId="138" xfId="0" applyFont="1" applyFill="1" applyBorder="1" applyAlignment="1" applyProtection="1">
      <alignment horizontal="center" vertical="center"/>
      <protection hidden="1"/>
    </xf>
    <xf numFmtId="0" fontId="34" fillId="4" borderId="15" xfId="0" applyFont="1" applyFill="1" applyBorder="1" applyAlignment="1" applyProtection="1">
      <alignment horizontal="center" vertical="center"/>
      <protection hidden="1"/>
    </xf>
    <xf numFmtId="0" fontId="34" fillId="4" borderId="16"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wrapText="1"/>
      <protection hidden="1"/>
    </xf>
    <xf numFmtId="0" fontId="7" fillId="4" borderId="0" xfId="0" applyFont="1" applyFill="1" applyAlignment="1" applyProtection="1">
      <alignment horizontal="center" vertical="center" wrapText="1"/>
      <protection hidden="1"/>
    </xf>
    <xf numFmtId="0" fontId="7" fillId="4" borderId="76" xfId="0" applyFont="1" applyFill="1" applyBorder="1" applyAlignment="1" applyProtection="1">
      <alignment horizontal="center" vertical="center" wrapText="1"/>
      <protection hidden="1"/>
    </xf>
    <xf numFmtId="0" fontId="7" fillId="4" borderId="8" xfId="0" applyFont="1" applyFill="1" applyBorder="1" applyAlignment="1" applyProtection="1">
      <alignment horizontal="center" vertical="top" wrapText="1"/>
      <protection hidden="1"/>
    </xf>
    <xf numFmtId="0" fontId="7" fillId="4" borderId="0" xfId="0" applyFont="1" applyFill="1" applyAlignment="1" applyProtection="1">
      <alignment horizontal="center" vertical="top" wrapText="1"/>
      <protection hidden="1"/>
    </xf>
    <xf numFmtId="0" fontId="7" fillId="4" borderId="76" xfId="0" applyFont="1" applyFill="1" applyBorder="1" applyAlignment="1" applyProtection="1">
      <alignment horizontal="center" vertical="top" wrapText="1"/>
      <protection hidden="1"/>
    </xf>
    <xf numFmtId="182" fontId="4" fillId="0" borderId="9" xfId="0" applyNumberFormat="1" applyFont="1" applyBorder="1" applyAlignment="1" applyProtection="1">
      <alignment horizontal="right" vertical="center" wrapText="1"/>
      <protection locked="0"/>
    </xf>
    <xf numFmtId="182" fontId="4" fillId="0" borderId="10"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20" fillId="0" borderId="0" xfId="0" applyFont="1" applyAlignment="1">
      <alignment horizontal="center" vertical="center"/>
    </xf>
    <xf numFmtId="0" fontId="20" fillId="0" borderId="18" xfId="0" applyFont="1" applyBorder="1" applyAlignment="1">
      <alignment horizontal="center" vertical="center"/>
    </xf>
    <xf numFmtId="0" fontId="34" fillId="0" borderId="0" xfId="0" applyFont="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4" borderId="118" xfId="0" applyFont="1" applyFill="1" applyBorder="1" applyAlignment="1" applyProtection="1">
      <alignment horizontal="center" vertical="center"/>
      <protection hidden="1"/>
    </xf>
    <xf numFmtId="0" fontId="34" fillId="4" borderId="18" xfId="0" applyFont="1" applyFill="1" applyBorder="1" applyAlignment="1" applyProtection="1">
      <alignment horizontal="center" vertical="center"/>
      <protection hidden="1"/>
    </xf>
    <xf numFmtId="0" fontId="34" fillId="4" borderId="19" xfId="0" applyFont="1" applyFill="1" applyBorder="1" applyAlignment="1" applyProtection="1">
      <alignment horizontal="center" vertical="center"/>
      <protection hidden="1"/>
    </xf>
    <xf numFmtId="0" fontId="34" fillId="0" borderId="12" xfId="0" applyFont="1" applyBorder="1" applyAlignment="1">
      <alignment horizontal="right" vertical="center"/>
    </xf>
    <xf numFmtId="0" fontId="34" fillId="0" borderId="17" xfId="0" applyFont="1" applyBorder="1" applyAlignment="1">
      <alignment horizontal="right" vertical="center"/>
    </xf>
    <xf numFmtId="0" fontId="34" fillId="0" borderId="0" xfId="0" applyFont="1" applyAlignment="1">
      <alignment horizontal="left" vertical="center"/>
    </xf>
    <xf numFmtId="0" fontId="34" fillId="0" borderId="18" xfId="0" applyFont="1" applyBorder="1" applyAlignment="1">
      <alignment horizontal="left" vertical="center"/>
    </xf>
    <xf numFmtId="0" fontId="34" fillId="4" borderId="138" xfId="0" applyFont="1" applyFill="1" applyBorder="1" applyAlignment="1" applyProtection="1">
      <alignment horizontal="center" vertical="center" textRotation="255"/>
      <protection hidden="1"/>
    </xf>
    <xf numFmtId="0" fontId="34" fillId="4" borderId="8" xfId="0" applyFont="1" applyFill="1" applyBorder="1" applyAlignment="1" applyProtection="1">
      <alignment horizontal="center" vertical="center" textRotation="255"/>
      <protection hidden="1"/>
    </xf>
    <xf numFmtId="0" fontId="34" fillId="4" borderId="22" xfId="0" applyFont="1" applyFill="1" applyBorder="1" applyAlignment="1" applyProtection="1">
      <alignment horizontal="center" vertical="center" textRotation="255"/>
      <protection hidden="1"/>
    </xf>
    <xf numFmtId="0" fontId="10" fillId="4" borderId="47" xfId="0" applyFont="1" applyFill="1" applyBorder="1" applyAlignment="1" applyProtection="1">
      <alignment horizontal="center" vertical="center" wrapText="1"/>
      <protection hidden="1"/>
    </xf>
    <xf numFmtId="0" fontId="10" fillId="4" borderId="10" xfId="0" applyFont="1" applyFill="1" applyBorder="1" applyAlignment="1" applyProtection="1">
      <alignment horizontal="center" vertical="center" wrapText="1"/>
      <protection hidden="1"/>
    </xf>
    <xf numFmtId="0" fontId="10" fillId="4" borderId="66" xfId="0" applyFont="1" applyFill="1" applyBorder="1" applyAlignment="1" applyProtection="1">
      <alignment horizontal="center" vertical="center" wrapText="1"/>
      <protection hidden="1"/>
    </xf>
    <xf numFmtId="0" fontId="4" fillId="0" borderId="59"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20" fillId="0" borderId="15" xfId="0" applyFont="1" applyBorder="1" applyAlignment="1" applyProtection="1">
      <alignment horizontal="left" vertical="center" wrapText="1"/>
      <protection hidden="1"/>
    </xf>
    <xf numFmtId="0" fontId="20" fillId="0" borderId="127" xfId="0" applyFont="1" applyBorder="1" applyAlignment="1" applyProtection="1">
      <alignment horizontal="left" vertical="center" wrapText="1"/>
      <protection hidden="1"/>
    </xf>
    <xf numFmtId="0" fontId="34" fillId="7" borderId="9" xfId="0" applyFont="1" applyFill="1" applyBorder="1" applyAlignment="1" applyProtection="1">
      <alignment horizontal="center" vertical="center" wrapText="1"/>
      <protection hidden="1"/>
    </xf>
    <xf numFmtId="0" fontId="34" fillId="7" borderId="10" xfId="0" applyFont="1" applyFill="1" applyBorder="1" applyAlignment="1" applyProtection="1">
      <alignment horizontal="center" vertical="center" wrapText="1"/>
      <protection hidden="1"/>
    </xf>
    <xf numFmtId="0" fontId="34" fillId="7" borderId="11" xfId="0" applyFont="1" applyFill="1" applyBorder="1" applyAlignment="1" applyProtection="1">
      <alignment horizontal="center" vertical="center" wrapText="1"/>
      <protection hidden="1"/>
    </xf>
    <xf numFmtId="0" fontId="7" fillId="4" borderId="47"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7" fillId="0" borderId="59"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182" fontId="4" fillId="0" borderId="25" xfId="0" applyNumberFormat="1" applyFont="1" applyBorder="1" applyAlignment="1" applyProtection="1">
      <alignment horizontal="right" vertical="center"/>
      <protection locked="0"/>
    </xf>
    <xf numFmtId="182" fontId="4" fillId="0" borderId="32" xfId="0" applyNumberFormat="1" applyFont="1" applyBorder="1" applyAlignment="1" applyProtection="1">
      <alignment horizontal="right" vertical="center"/>
      <protection locked="0"/>
    </xf>
    <xf numFmtId="182" fontId="4" fillId="0" borderId="52" xfId="0" applyNumberFormat="1" applyFont="1" applyBorder="1" applyAlignment="1" applyProtection="1">
      <alignment horizontal="right" vertical="center"/>
      <protection locked="0"/>
    </xf>
    <xf numFmtId="0" fontId="34" fillId="4" borderId="53" xfId="0" applyFont="1" applyFill="1" applyBorder="1" applyAlignment="1" applyProtection="1">
      <alignment horizontal="center" vertical="center" textRotation="255"/>
      <protection hidden="1"/>
    </xf>
    <xf numFmtId="0" fontId="34" fillId="4" borderId="54" xfId="0" applyFont="1" applyFill="1" applyBorder="1" applyAlignment="1" applyProtection="1">
      <alignment horizontal="center" vertical="center" textRotation="255"/>
      <protection hidden="1"/>
    </xf>
    <xf numFmtId="0" fontId="34" fillId="4" borderId="35" xfId="0" applyFont="1" applyFill="1" applyBorder="1" applyAlignment="1" applyProtection="1">
      <alignment horizontal="center" vertical="center" textRotation="255"/>
      <protection hidden="1"/>
    </xf>
    <xf numFmtId="0" fontId="34" fillId="4" borderId="9" xfId="0" applyFont="1" applyFill="1" applyBorder="1" applyAlignment="1" applyProtection="1">
      <alignment horizontal="center" vertical="center"/>
      <protection hidden="1"/>
    </xf>
    <xf numFmtId="0" fontId="34" fillId="4" borderId="10" xfId="0" applyFont="1" applyFill="1" applyBorder="1" applyAlignment="1" applyProtection="1">
      <alignment horizontal="center" vertical="center"/>
      <protection hidden="1"/>
    </xf>
    <xf numFmtId="0" fontId="20" fillId="0" borderId="76" xfId="0" applyFont="1" applyBorder="1" applyAlignment="1">
      <alignment horizontal="center" vertical="center"/>
    </xf>
    <xf numFmtId="0" fontId="20" fillId="0" borderId="19" xfId="0" applyFont="1" applyBorder="1" applyAlignment="1">
      <alignment horizontal="center" vertical="center"/>
    </xf>
    <xf numFmtId="0" fontId="34" fillId="4" borderId="11" xfId="0" applyFont="1" applyFill="1" applyBorder="1" applyAlignment="1" applyProtection="1">
      <alignment horizontal="center" vertical="center"/>
      <protection hidden="1"/>
    </xf>
    <xf numFmtId="178" fontId="3" fillId="0" borderId="9" xfId="0" quotePrefix="1" applyNumberFormat="1" applyFont="1" applyBorder="1" applyAlignment="1" applyProtection="1">
      <alignment horizontal="center" vertical="center"/>
      <protection locked="0"/>
    </xf>
    <xf numFmtId="178" fontId="3" fillId="0" borderId="10" xfId="0" quotePrefix="1" applyNumberFormat="1" applyFont="1" applyBorder="1" applyAlignment="1" applyProtection="1">
      <alignment horizontal="center" vertical="center"/>
      <protection locked="0"/>
    </xf>
    <xf numFmtId="178" fontId="3" fillId="0" borderId="11" xfId="0" quotePrefix="1"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3" fillId="0" borderId="23" xfId="0" applyFont="1" applyBorder="1" applyAlignment="1" applyProtection="1">
      <alignment horizontal="center" vertical="center"/>
      <protection locked="0" hidden="1"/>
    </xf>
    <xf numFmtId="0" fontId="3" fillId="0" borderId="70" xfId="0" applyFont="1" applyBorder="1" applyAlignment="1" applyProtection="1">
      <alignment horizontal="center" vertical="center"/>
      <protection locked="0" hidden="1"/>
    </xf>
    <xf numFmtId="0" fontId="7" fillId="4" borderId="14"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38" fillId="4" borderId="157" xfId="0" applyFont="1" applyFill="1" applyBorder="1" applyAlignment="1" applyProtection="1">
      <alignment horizontal="center" vertical="center"/>
      <protection hidden="1"/>
    </xf>
    <xf numFmtId="0" fontId="38" fillId="4" borderId="99" xfId="0" applyFont="1" applyFill="1" applyBorder="1" applyAlignment="1" applyProtection="1">
      <alignment horizontal="center" vertical="center"/>
      <protection hidden="1"/>
    </xf>
    <xf numFmtId="0" fontId="38" fillId="4" borderId="100" xfId="0" applyFont="1" applyFill="1" applyBorder="1" applyAlignment="1" applyProtection="1">
      <alignment horizontal="center" vertical="center"/>
      <protection hidden="1"/>
    </xf>
    <xf numFmtId="0" fontId="3" fillId="0" borderId="98" xfId="0" applyFont="1" applyBorder="1" applyAlignment="1" applyProtection="1">
      <alignment horizontal="center" vertical="center"/>
      <protection locked="0" hidden="1"/>
    </xf>
    <xf numFmtId="0" fontId="3" fillId="0" borderId="99" xfId="0" applyFont="1" applyBorder="1" applyAlignment="1" applyProtection="1">
      <alignment horizontal="center" vertical="center"/>
      <protection locked="0" hidden="1"/>
    </xf>
    <xf numFmtId="0" fontId="3" fillId="0" borderId="100" xfId="0" applyFont="1" applyBorder="1" applyAlignment="1" applyProtection="1">
      <alignment horizontal="center" vertical="center"/>
      <protection locked="0" hidden="1"/>
    </xf>
    <xf numFmtId="0" fontId="38" fillId="4" borderId="158" xfId="0" applyFont="1" applyFill="1" applyBorder="1" applyAlignment="1" applyProtection="1">
      <alignment horizontal="center" vertical="center"/>
      <protection hidden="1"/>
    </xf>
    <xf numFmtId="0" fontId="38" fillId="4" borderId="129" xfId="0" applyFont="1" applyFill="1" applyBorder="1" applyAlignment="1" applyProtection="1">
      <alignment horizontal="center" vertical="center"/>
      <protection hidden="1"/>
    </xf>
    <xf numFmtId="0" fontId="38" fillId="4" borderId="159" xfId="0" applyFont="1" applyFill="1" applyBorder="1" applyAlignment="1" applyProtection="1">
      <alignment horizontal="center" vertical="center"/>
      <protection hidden="1"/>
    </xf>
    <xf numFmtId="0" fontId="3" fillId="0" borderId="158"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34" fillId="4" borderId="160" xfId="0" applyFont="1" applyFill="1" applyBorder="1" applyAlignment="1" applyProtection="1">
      <alignment horizontal="center" vertical="center"/>
      <protection hidden="1"/>
    </xf>
    <xf numFmtId="0" fontId="34" fillId="4" borderId="124" xfId="0" applyFont="1" applyFill="1" applyBorder="1" applyAlignment="1" applyProtection="1">
      <alignment horizontal="center" vertical="center"/>
      <protection hidden="1"/>
    </xf>
    <xf numFmtId="0" fontId="34" fillId="4" borderId="125" xfId="0" applyFont="1" applyFill="1" applyBorder="1" applyAlignment="1" applyProtection="1">
      <alignment horizontal="center" vertical="center"/>
      <protection hidden="1"/>
    </xf>
    <xf numFmtId="0" fontId="3" fillId="0" borderId="12" xfId="0" applyFont="1" applyBorder="1" applyAlignment="1" applyProtection="1">
      <alignment horizontal="center" vertical="center"/>
      <protection locked="0" hidden="1"/>
    </xf>
    <xf numFmtId="0" fontId="3" fillId="0" borderId="76" xfId="0" applyFont="1" applyBorder="1" applyAlignment="1" applyProtection="1">
      <alignment horizontal="center" vertical="center"/>
      <protection locked="0" hidden="1"/>
    </xf>
    <xf numFmtId="0" fontId="3" fillId="0" borderId="17" xfId="0" applyFont="1" applyBorder="1" applyAlignment="1" applyProtection="1">
      <alignment horizontal="center" vertical="center"/>
      <protection locked="0" hidden="1"/>
    </xf>
    <xf numFmtId="0" fontId="3" fillId="0" borderId="18" xfId="0" applyFont="1" applyBorder="1" applyAlignment="1" applyProtection="1">
      <alignment horizontal="center" vertical="center"/>
      <protection locked="0" hidden="1"/>
    </xf>
    <xf numFmtId="0" fontId="3" fillId="0" borderId="19" xfId="0" applyFont="1" applyBorder="1" applyAlignment="1" applyProtection="1">
      <alignment horizontal="center" vertical="center"/>
      <protection locked="0" hidden="1"/>
    </xf>
    <xf numFmtId="0" fontId="34" fillId="4" borderId="101" xfId="0" applyFont="1" applyFill="1" applyBorder="1" applyAlignment="1" applyProtection="1">
      <alignment horizontal="center" vertical="center" wrapText="1"/>
      <protection hidden="1"/>
    </xf>
    <xf numFmtId="0" fontId="34" fillId="4" borderId="102" xfId="0" applyFont="1" applyFill="1" applyBorder="1" applyAlignment="1" applyProtection="1">
      <alignment horizontal="center" vertical="center" wrapText="1"/>
      <protection hidden="1"/>
    </xf>
    <xf numFmtId="0" fontId="34" fillId="4" borderId="103" xfId="0" applyFont="1" applyFill="1" applyBorder="1" applyAlignment="1" applyProtection="1">
      <alignment horizontal="center" vertical="center" wrapText="1"/>
      <protection hidden="1"/>
    </xf>
    <xf numFmtId="0" fontId="3" fillId="0" borderId="101" xfId="0" applyFont="1" applyBorder="1" applyAlignment="1" applyProtection="1">
      <alignment horizontal="center" vertical="center" wrapText="1"/>
      <protection locked="0"/>
    </xf>
    <xf numFmtId="0" fontId="3" fillId="0" borderId="102" xfId="0" applyFont="1" applyBorder="1" applyAlignment="1" applyProtection="1">
      <alignment horizontal="center" vertical="center" wrapText="1"/>
      <protection locked="0"/>
    </xf>
    <xf numFmtId="0" fontId="3" fillId="0" borderId="103" xfId="0" applyFont="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hidden="1"/>
    </xf>
    <xf numFmtId="0" fontId="34" fillId="4" borderId="10" xfId="0" applyFont="1" applyFill="1" applyBorder="1" applyAlignment="1" applyProtection="1">
      <alignment horizontal="center" vertical="center" wrapText="1"/>
      <protection hidden="1"/>
    </xf>
    <xf numFmtId="0" fontId="34" fillId="4" borderId="11"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4" fillId="4" borderId="77" xfId="0" applyFont="1" applyFill="1" applyBorder="1" applyAlignment="1" applyProtection="1">
      <alignment horizontal="center" vertical="center"/>
      <protection locked="0" hidden="1"/>
    </xf>
    <xf numFmtId="0" fontId="34" fillId="4" borderId="4" xfId="0" applyFont="1" applyFill="1" applyBorder="1" applyAlignment="1" applyProtection="1">
      <alignment horizontal="center" vertical="center"/>
      <protection locked="0" hidden="1"/>
    </xf>
    <xf numFmtId="0" fontId="34" fillId="4" borderId="5" xfId="0" applyFont="1" applyFill="1" applyBorder="1" applyAlignment="1" applyProtection="1">
      <alignment horizontal="center" vertical="center"/>
      <protection locked="0"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wrapText="1" indent="1"/>
      <protection hidden="1"/>
    </xf>
    <xf numFmtId="0" fontId="20" fillId="0" borderId="9"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15" fillId="0" borderId="83" xfId="0" applyFont="1" applyBorder="1" applyAlignment="1" applyProtection="1">
      <alignment horizontal="left" vertical="center"/>
      <protection hidden="1"/>
    </xf>
    <xf numFmtId="0" fontId="15" fillId="0" borderId="84" xfId="0" applyFont="1" applyBorder="1" applyAlignment="1" applyProtection="1">
      <alignment horizontal="left" vertical="center"/>
      <protection hidden="1"/>
    </xf>
    <xf numFmtId="0" fontId="15" fillId="0" borderId="61" xfId="0" applyFont="1" applyBorder="1" applyAlignment="1" applyProtection="1">
      <alignment horizontal="left" vertical="center"/>
      <protection hidden="1"/>
    </xf>
    <xf numFmtId="177" fontId="3" fillId="0" borderId="0" xfId="0" quotePrefix="1" applyNumberFormat="1" applyFont="1" applyAlignment="1" applyProtection="1">
      <alignment horizontal="left" vertical="center"/>
      <protection locked="0"/>
    </xf>
    <xf numFmtId="0" fontId="3" fillId="0" borderId="3" xfId="0" applyFont="1" applyBorder="1" applyAlignment="1" applyProtection="1">
      <alignment horizontal="left" vertical="center"/>
      <protection locked="0" hidden="1"/>
    </xf>
    <xf numFmtId="0" fontId="3" fillId="0" borderId="4" xfId="0" applyFont="1" applyBorder="1" applyAlignment="1" applyProtection="1">
      <alignment horizontal="left" vertical="center"/>
      <protection locked="0" hidden="1"/>
    </xf>
    <xf numFmtId="0" fontId="3" fillId="0" borderId="78" xfId="0" applyFont="1" applyBorder="1" applyAlignment="1" applyProtection="1">
      <alignment horizontal="left" vertical="center"/>
      <protection locked="0" hidden="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pplyProtection="1">
      <alignment horizontal="left" vertical="center"/>
      <protection locked="0" hidden="1"/>
    </xf>
    <xf numFmtId="0" fontId="3" fillId="0" borderId="18" xfId="0" applyFont="1" applyBorder="1" applyAlignment="1" applyProtection="1">
      <alignment horizontal="left" vertical="center"/>
      <protection locked="0" hidden="1"/>
    </xf>
    <xf numFmtId="0" fontId="3" fillId="0" borderId="20" xfId="0" applyFont="1" applyBorder="1" applyAlignment="1" applyProtection="1">
      <alignment horizontal="left" vertical="center"/>
      <protection locked="0" hidden="1"/>
    </xf>
    <xf numFmtId="180" fontId="4" fillId="0" borderId="145" xfId="0" applyNumberFormat="1" applyFont="1" applyBorder="1" applyAlignment="1" applyProtection="1">
      <alignment horizontal="distributed" vertical="center"/>
      <protection locked="0" hidden="1"/>
    </xf>
    <xf numFmtId="180" fontId="4" fillId="0" borderId="84" xfId="0" applyNumberFormat="1" applyFont="1" applyBorder="1" applyAlignment="1" applyProtection="1">
      <alignment horizontal="distributed" vertical="center"/>
      <protection locked="0" hidden="1"/>
    </xf>
    <xf numFmtId="180" fontId="4" fillId="0" borderId="61" xfId="0" applyNumberFormat="1" applyFont="1" applyBorder="1" applyAlignment="1" applyProtection="1">
      <alignment horizontal="distributed" vertical="center"/>
      <protection locked="0" hidden="1"/>
    </xf>
    <xf numFmtId="0" fontId="3" fillId="3" borderId="83" xfId="0" applyFont="1" applyFill="1" applyBorder="1" applyAlignment="1">
      <alignment horizontal="justify" vertical="center" wrapText="1"/>
    </xf>
    <xf numFmtId="0" fontId="3" fillId="3" borderId="84" xfId="0" applyFont="1" applyFill="1" applyBorder="1" applyAlignment="1">
      <alignment horizontal="justify" vertical="center" wrapText="1"/>
    </xf>
    <xf numFmtId="0" fontId="9" fillId="0" borderId="83" xfId="0" applyFont="1" applyBorder="1" applyAlignment="1">
      <alignment vertical="center" wrapText="1"/>
    </xf>
    <xf numFmtId="0" fontId="9" fillId="0" borderId="84" xfId="0" applyFont="1" applyBorder="1" applyAlignment="1">
      <alignment vertical="center" wrapText="1"/>
    </xf>
    <xf numFmtId="0" fontId="9" fillId="0" borderId="8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6" xfId="0" applyFont="1" applyBorder="1" applyAlignment="1">
      <alignment vertical="center" wrapText="1"/>
    </xf>
    <xf numFmtId="0" fontId="3" fillId="0" borderId="69" xfId="0" applyFont="1" applyBorder="1" applyAlignment="1">
      <alignment vertical="center" wrapText="1"/>
    </xf>
    <xf numFmtId="49" fontId="27" fillId="3" borderId="30"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3" fillId="0" borderId="63" xfId="0" applyFont="1" applyBorder="1" applyAlignment="1">
      <alignment vertical="center" textRotation="255" wrapText="1"/>
    </xf>
    <xf numFmtId="0" fontId="3" fillId="0" borderId="36" xfId="0" applyFont="1" applyBorder="1" applyAlignment="1">
      <alignment vertical="center" textRotation="255" wrapText="1"/>
    </xf>
    <xf numFmtId="0" fontId="3" fillId="0" borderId="79" xfId="0" applyFont="1" applyBorder="1" applyAlignment="1">
      <alignment vertical="center" textRotation="255" wrapText="1"/>
    </xf>
    <xf numFmtId="0" fontId="3" fillId="0" borderId="80" xfId="0" applyFont="1" applyBorder="1" applyAlignment="1">
      <alignment vertical="center" wrapText="1"/>
    </xf>
    <xf numFmtId="0" fontId="3" fillId="0" borderId="3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1" xfId="0" applyFont="1" applyBorder="1" applyAlignment="1">
      <alignment vertical="center" wrapText="1"/>
    </xf>
    <xf numFmtId="0" fontId="3" fillId="0" borderId="82" xfId="0" applyFont="1" applyBorder="1" applyAlignment="1">
      <alignment vertical="center" wrapText="1"/>
    </xf>
    <xf numFmtId="0" fontId="3" fillId="0" borderId="87" xfId="0" applyFont="1" applyBorder="1" applyAlignment="1">
      <alignment vertical="center" textRotation="255" wrapText="1"/>
    </xf>
    <xf numFmtId="0" fontId="3" fillId="0" borderId="88" xfId="0" applyFont="1" applyBorder="1" applyAlignment="1">
      <alignment vertical="center" wrapText="1"/>
    </xf>
    <xf numFmtId="0" fontId="3" fillId="0" borderId="67" xfId="0" applyFont="1" applyBorder="1" applyAlignment="1">
      <alignment vertical="center" wrapText="1"/>
    </xf>
    <xf numFmtId="0" fontId="8" fillId="0" borderId="89" xfId="0" applyFont="1" applyBorder="1" applyAlignment="1">
      <alignment vertical="center" textRotation="255" wrapText="1"/>
    </xf>
    <xf numFmtId="0" fontId="8" fillId="0" borderId="79" xfId="0" applyFont="1" applyBorder="1" applyAlignment="1">
      <alignment vertical="center" textRotation="255" wrapText="1"/>
    </xf>
    <xf numFmtId="0" fontId="29" fillId="0" borderId="93" xfId="0" applyFont="1" applyBorder="1" applyAlignment="1">
      <alignment vertical="center" wrapText="1"/>
    </xf>
    <xf numFmtId="0" fontId="29" fillId="0" borderId="94" xfId="0" applyFont="1" applyBorder="1" applyAlignment="1">
      <alignment vertical="center" wrapText="1"/>
    </xf>
    <xf numFmtId="0" fontId="3" fillId="0" borderId="95" xfId="0" applyFont="1" applyBorder="1" applyAlignment="1">
      <alignment vertical="center" wrapText="1"/>
    </xf>
    <xf numFmtId="0" fontId="6" fillId="0" borderId="94" xfId="0" applyFont="1" applyBorder="1" applyAlignment="1">
      <alignment vertical="center" wrapText="1"/>
    </xf>
    <xf numFmtId="0" fontId="6" fillId="0" borderId="96" xfId="0" applyFont="1" applyBorder="1" applyAlignment="1">
      <alignment vertical="center" wrapText="1"/>
    </xf>
    <xf numFmtId="0" fontId="3" fillId="0" borderId="95" xfId="0" quotePrefix="1" applyFont="1" applyBorder="1" applyAlignment="1">
      <alignment horizontal="left" vertical="center"/>
    </xf>
    <xf numFmtId="0" fontId="6" fillId="0" borderId="94" xfId="0" applyFont="1" applyBorder="1" applyAlignment="1">
      <alignment vertical="center"/>
    </xf>
    <xf numFmtId="0" fontId="6" fillId="0" borderId="96" xfId="0" applyFont="1" applyBorder="1" applyAlignment="1">
      <alignment vertical="center"/>
    </xf>
    <xf numFmtId="0" fontId="3" fillId="0" borderId="94" xfId="0" applyFont="1" applyBorder="1" applyAlignment="1">
      <alignment vertical="center" wrapText="1"/>
    </xf>
    <xf numFmtId="0" fontId="3" fillId="0" borderId="63" xfId="0" applyFont="1" applyBorder="1" applyAlignment="1">
      <alignment vertical="center" textRotation="255"/>
    </xf>
    <xf numFmtId="0" fontId="0" fillId="0" borderId="36" xfId="0" applyBorder="1" applyAlignment="1">
      <alignment vertical="center" textRotation="255"/>
    </xf>
    <xf numFmtId="0" fontId="0" fillId="0" borderId="79" xfId="0" applyBorder="1" applyAlignment="1">
      <alignment vertical="center" textRotation="255"/>
    </xf>
    <xf numFmtId="0" fontId="3" fillId="0" borderId="90" xfId="0" applyFont="1" applyBorder="1" applyAlignment="1">
      <alignment vertical="center"/>
    </xf>
    <xf numFmtId="0" fontId="3" fillId="0" borderId="91"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69" xfId="0" applyFont="1" applyBorder="1" applyAlignment="1">
      <alignment vertical="center"/>
    </xf>
    <xf numFmtId="0" fontId="3" fillId="0" borderId="92" xfId="0" applyFont="1" applyBorder="1" applyAlignment="1">
      <alignment vertical="center"/>
    </xf>
    <xf numFmtId="0" fontId="3" fillId="2" borderId="21" xfId="0" applyFont="1" applyFill="1" applyBorder="1" applyAlignment="1">
      <alignment vertical="center"/>
    </xf>
    <xf numFmtId="0" fontId="3" fillId="2" borderId="10" xfId="0" applyFont="1" applyFill="1" applyBorder="1" applyAlignment="1">
      <alignment vertical="center"/>
    </xf>
    <xf numFmtId="0" fontId="3" fillId="2" borderId="36" xfId="0" quotePrefix="1" applyFont="1" applyFill="1" applyBorder="1" applyAlignment="1">
      <alignment horizontal="left" vertical="center" textRotation="255" wrapText="1"/>
    </xf>
    <xf numFmtId="0" fontId="0" fillId="0" borderId="36" xfId="0" applyBorder="1" applyAlignment="1">
      <alignment horizontal="left" vertical="center" textRotation="255"/>
    </xf>
    <xf numFmtId="0" fontId="0" fillId="0" borderId="48" xfId="0" applyBorder="1" applyAlignment="1">
      <alignment horizontal="left" vertical="center" textRotation="255"/>
    </xf>
    <xf numFmtId="0" fontId="3" fillId="0" borderId="97" xfId="0" applyFont="1" applyBorder="1" applyAlignment="1">
      <alignment vertical="center" wrapText="1"/>
    </xf>
    <xf numFmtId="0" fontId="3" fillId="0" borderId="91" xfId="0" applyFont="1" applyBorder="1" applyAlignment="1">
      <alignment vertical="center" wrapText="1"/>
    </xf>
    <xf numFmtId="0" fontId="3" fillId="0" borderId="8" xfId="0" applyFont="1" applyBorder="1" applyAlignment="1">
      <alignment vertical="center" wrapText="1"/>
    </xf>
    <xf numFmtId="0" fontId="3" fillId="0" borderId="76" xfId="0" applyFont="1" applyBorder="1" applyAlignment="1">
      <alignment vertical="center" wrapText="1"/>
    </xf>
    <xf numFmtId="0" fontId="3" fillId="0" borderId="92"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14" fillId="6" borderId="12" xfId="0" applyFont="1" applyFill="1" applyBorder="1" applyAlignment="1">
      <alignment horizontal="left" vertical="center"/>
    </xf>
    <xf numFmtId="0" fontId="14" fillId="6" borderId="0" xfId="0" applyFont="1" applyFill="1" applyAlignment="1">
      <alignment horizontal="left" vertical="center"/>
    </xf>
    <xf numFmtId="0" fontId="9" fillId="6" borderId="12" xfId="0" applyFont="1" applyFill="1" applyBorder="1" applyAlignment="1" applyProtection="1">
      <alignment horizontal="left" vertical="top" indent="1"/>
      <protection locked="0"/>
    </xf>
    <xf numFmtId="0" fontId="9" fillId="6" borderId="0" xfId="0" applyFont="1" applyFill="1" applyAlignment="1" applyProtection="1">
      <alignment horizontal="left" vertical="top" indent="1"/>
      <protection locked="0"/>
    </xf>
    <xf numFmtId="0" fontId="9" fillId="6" borderId="76" xfId="0" applyFont="1" applyFill="1" applyBorder="1" applyAlignment="1" applyProtection="1">
      <alignment horizontal="left" vertical="top" indent="1"/>
      <protection locked="0"/>
    </xf>
    <xf numFmtId="0" fontId="9" fillId="6" borderId="17" xfId="0" applyFont="1" applyFill="1" applyBorder="1" applyAlignment="1" applyProtection="1">
      <alignment horizontal="left" vertical="top" indent="1"/>
      <protection locked="0"/>
    </xf>
    <xf numFmtId="0" fontId="9" fillId="6" borderId="18" xfId="0" applyFont="1" applyFill="1" applyBorder="1" applyAlignment="1" applyProtection="1">
      <alignment horizontal="left" vertical="top" indent="1"/>
      <protection locked="0"/>
    </xf>
    <xf numFmtId="0" fontId="9" fillId="6" borderId="19" xfId="0" applyFont="1" applyFill="1" applyBorder="1" applyAlignment="1" applyProtection="1">
      <alignment horizontal="left" vertical="top" indent="1"/>
      <protection locked="0"/>
    </xf>
    <xf numFmtId="0" fontId="9" fillId="0" borderId="12" xfId="0" applyFont="1" applyBorder="1" applyAlignment="1" applyProtection="1">
      <alignment horizontal="left" vertical="top" indent="1"/>
      <protection locked="0"/>
    </xf>
    <xf numFmtId="0" fontId="9" fillId="0" borderId="0" xfId="0" applyFont="1" applyAlignment="1" applyProtection="1">
      <alignment horizontal="left" vertical="top" indent="1"/>
      <protection locked="0"/>
    </xf>
    <xf numFmtId="0" fontId="9" fillId="0" borderId="76" xfId="0" applyFont="1" applyBorder="1" applyAlignment="1" applyProtection="1">
      <alignment horizontal="left" vertical="top" indent="1"/>
      <protection locked="0"/>
    </xf>
    <xf numFmtId="0" fontId="9" fillId="0" borderId="17" xfId="0" applyFont="1" applyBorder="1" applyAlignment="1" applyProtection="1">
      <alignment horizontal="left" vertical="top" indent="1"/>
      <protection locked="0"/>
    </xf>
    <xf numFmtId="0" fontId="9" fillId="0" borderId="18" xfId="0" applyFont="1" applyBorder="1" applyAlignment="1" applyProtection="1">
      <alignment horizontal="left" vertical="top" indent="1"/>
      <protection locked="0"/>
    </xf>
    <xf numFmtId="0" fontId="9" fillId="0" borderId="19" xfId="0" applyFont="1" applyBorder="1" applyAlignment="1" applyProtection="1">
      <alignment horizontal="left" vertical="top" indent="1"/>
      <protection locked="0"/>
    </xf>
    <xf numFmtId="0" fontId="9" fillId="0" borderId="0" xfId="0" applyFont="1" applyAlignment="1" applyProtection="1">
      <alignment horizontal="left" vertical="top" indent="2"/>
      <protection locked="0"/>
    </xf>
    <xf numFmtId="0" fontId="9" fillId="0" borderId="76" xfId="0" applyFont="1" applyBorder="1" applyAlignment="1" applyProtection="1">
      <alignment horizontal="left" vertical="top" indent="2"/>
      <protection locked="0"/>
    </xf>
    <xf numFmtId="0" fontId="9" fillId="0" borderId="18" xfId="0" applyFont="1" applyBorder="1" applyAlignment="1" applyProtection="1">
      <alignment horizontal="left" vertical="top" indent="2"/>
      <protection locked="0"/>
    </xf>
    <xf numFmtId="0" fontId="9" fillId="0" borderId="19" xfId="0" applyFont="1" applyBorder="1" applyAlignment="1" applyProtection="1">
      <alignment horizontal="left" vertical="top" indent="2"/>
      <protection locked="0"/>
    </xf>
    <xf numFmtId="0" fontId="14" fillId="0" borderId="13" xfId="0" applyFont="1" applyBorder="1" applyAlignment="1">
      <alignment horizontal="center" vertical="center" wrapText="1"/>
    </xf>
    <xf numFmtId="0" fontId="14" fillId="4" borderId="54" xfId="0" applyFont="1" applyFill="1" applyBorder="1" applyAlignment="1">
      <alignment horizontal="justify" vertical="center" textRotation="255" wrapText="1"/>
    </xf>
    <xf numFmtId="0" fontId="14" fillId="4" borderId="72" xfId="0" applyFont="1" applyFill="1" applyBorder="1" applyAlignment="1">
      <alignment horizontal="justify" vertical="center" textRotation="255" wrapText="1"/>
    </xf>
    <xf numFmtId="0" fontId="14" fillId="4" borderId="162" xfId="0" applyFont="1" applyFill="1" applyBorder="1" applyAlignment="1">
      <alignment horizontal="center" vertical="center" wrapText="1"/>
    </xf>
    <xf numFmtId="0" fontId="14" fillId="4" borderId="170"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136" xfId="0" applyFont="1" applyFill="1" applyBorder="1" applyAlignment="1">
      <alignment horizontal="center" vertical="center" wrapText="1"/>
    </xf>
    <xf numFmtId="0" fontId="14" fillId="4" borderId="131" xfId="0" applyFont="1" applyFill="1" applyBorder="1" applyAlignment="1">
      <alignment horizontal="center" vertical="center" wrapText="1"/>
    </xf>
    <xf numFmtId="0" fontId="14" fillId="4" borderId="134" xfId="0" applyFont="1" applyFill="1" applyBorder="1" applyAlignment="1">
      <alignment horizontal="center" vertical="center" wrapText="1"/>
    </xf>
    <xf numFmtId="0" fontId="14" fillId="4" borderId="150"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0" xfId="0" applyFont="1"/>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4" fillId="6" borderId="14" xfId="0" applyFont="1" applyFill="1" applyBorder="1" applyAlignment="1">
      <alignment horizontal="left" vertical="center"/>
    </xf>
    <xf numFmtId="0" fontId="14" fillId="6" borderId="15" xfId="0" applyFont="1" applyFill="1" applyBorder="1" applyAlignment="1">
      <alignment horizontal="left" vertical="center"/>
    </xf>
    <xf numFmtId="0" fontId="14" fillId="6" borderId="16" xfId="0" applyFont="1" applyFill="1" applyBorder="1" applyAlignment="1">
      <alignment horizontal="left" vertical="center"/>
    </xf>
    <xf numFmtId="0" fontId="14" fillId="6" borderId="76" xfId="0" applyFont="1" applyFill="1" applyBorder="1" applyAlignment="1">
      <alignment horizontal="left" vertical="center"/>
    </xf>
    <xf numFmtId="0" fontId="14" fillId="4" borderId="132" xfId="0" applyFont="1" applyFill="1" applyBorder="1" applyAlignment="1">
      <alignment horizontal="center" vertical="center" wrapText="1"/>
    </xf>
    <xf numFmtId="0" fontId="14" fillId="4" borderId="135" xfId="0" applyFont="1" applyFill="1" applyBorder="1" applyAlignment="1">
      <alignment horizontal="center" vertical="center" wrapText="1"/>
    </xf>
    <xf numFmtId="0" fontId="14" fillId="4" borderId="7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86" xfId="0" applyFont="1" applyFill="1" applyBorder="1" applyAlignment="1">
      <alignment horizontal="center" vertical="top" wrapText="1"/>
    </xf>
    <xf numFmtId="0" fontId="14" fillId="4" borderId="2" xfId="0" applyFont="1" applyFill="1" applyBorder="1" applyAlignment="1">
      <alignment horizontal="center" vertical="center"/>
    </xf>
    <xf numFmtId="0" fontId="14" fillId="4" borderId="42" xfId="0" applyFont="1" applyFill="1" applyBorder="1" applyAlignment="1">
      <alignment horizontal="center" vertical="center"/>
    </xf>
    <xf numFmtId="0" fontId="23" fillId="4" borderId="17" xfId="0" applyFont="1" applyFill="1" applyBorder="1" applyAlignment="1">
      <alignment horizontal="center" vertical="top" wrapText="1"/>
    </xf>
    <xf numFmtId="0" fontId="23" fillId="4" borderId="18" xfId="0" applyFont="1" applyFill="1" applyBorder="1" applyAlignment="1">
      <alignment horizontal="center" vertical="top" wrapText="1"/>
    </xf>
    <xf numFmtId="0" fontId="23" fillId="4" borderId="19" xfId="0" applyFont="1" applyFill="1" applyBorder="1" applyAlignment="1">
      <alignment horizontal="center" vertical="top" wrapText="1"/>
    </xf>
    <xf numFmtId="0" fontId="14" fillId="4" borderId="3"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133" xfId="0" applyFont="1" applyFill="1" applyBorder="1" applyAlignment="1">
      <alignment horizontal="center" vertical="center" wrapText="1"/>
    </xf>
    <xf numFmtId="0" fontId="14" fillId="4" borderId="12" xfId="0" applyFont="1" applyFill="1" applyBorder="1" applyAlignment="1">
      <alignment horizontal="center" vertical="top" wrapText="1"/>
    </xf>
    <xf numFmtId="0" fontId="14" fillId="4" borderId="113" xfId="0" applyFont="1" applyFill="1" applyBorder="1" applyAlignment="1">
      <alignment horizontal="center" vertical="top"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0" xfId="0" applyFont="1" applyFill="1" applyAlignment="1">
      <alignment horizontal="center" vertical="top" wrapText="1"/>
    </xf>
    <xf numFmtId="0" fontId="14" fillId="4" borderId="13" xfId="0" applyFont="1" applyFill="1" applyBorder="1" applyAlignment="1">
      <alignment horizontal="center" vertical="top" wrapText="1"/>
    </xf>
    <xf numFmtId="0" fontId="34" fillId="0" borderId="111" xfId="0" applyFont="1" applyBorder="1" applyAlignment="1" applyProtection="1">
      <alignment horizontal="center" vertical="center" textRotation="255"/>
      <protection hidden="1"/>
    </xf>
    <xf numFmtId="0" fontId="34" fillId="0" borderId="31" xfId="0" applyFont="1" applyBorder="1" applyAlignment="1" applyProtection="1">
      <alignment horizontal="center" vertical="center" textRotation="255"/>
      <protection hidden="1"/>
    </xf>
    <xf numFmtId="0" fontId="34" fillId="4" borderId="104" xfId="0" applyFont="1" applyFill="1" applyBorder="1" applyAlignment="1" applyProtection="1">
      <alignment horizontal="center" vertical="center"/>
      <protection hidden="1"/>
    </xf>
    <xf numFmtId="0" fontId="34" fillId="4" borderId="105" xfId="0" applyFont="1" applyFill="1" applyBorder="1" applyAlignment="1" applyProtection="1">
      <alignment horizontal="center" vertical="center"/>
      <protection hidden="1"/>
    </xf>
    <xf numFmtId="0" fontId="34" fillId="4" borderId="112" xfId="0" applyFont="1" applyFill="1" applyBorder="1" applyAlignment="1" applyProtection="1">
      <alignment horizontal="center" vertical="center"/>
      <protection hidden="1"/>
    </xf>
    <xf numFmtId="0" fontId="34" fillId="0" borderId="87" xfId="0" applyFont="1" applyBorder="1" applyAlignment="1" applyProtection="1">
      <alignment horizontal="center" vertical="center" textRotation="255"/>
      <protection hidden="1"/>
    </xf>
    <xf numFmtId="0" fontId="6" fillId="0" borderId="53"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34" fillId="0" borderId="14" xfId="0" applyFont="1" applyBorder="1" applyAlignment="1" applyProtection="1">
      <alignment horizontal="left" vertical="center"/>
      <protection hidden="1"/>
    </xf>
    <xf numFmtId="0" fontId="34" fillId="0" borderId="17" xfId="0" applyFont="1" applyBorder="1" applyAlignment="1" applyProtection="1">
      <alignment horizontal="left" vertical="center"/>
      <protection hidden="1"/>
    </xf>
    <xf numFmtId="0" fontId="34" fillId="0" borderId="9"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14" fillId="0" borderId="121" xfId="0" applyFont="1" applyBorder="1" applyAlignment="1" applyProtection="1">
      <alignment horizontal="center" vertical="center" textRotation="255"/>
      <protection hidden="1"/>
    </xf>
    <xf numFmtId="0" fontId="14" fillId="0" borderId="111" xfId="0" applyFont="1" applyBorder="1" applyAlignment="1" applyProtection="1">
      <alignment horizontal="center" vertical="center" textRotation="255"/>
      <protection hidden="1"/>
    </xf>
    <xf numFmtId="0" fontId="14" fillId="0" borderId="31" xfId="0" applyFont="1" applyBorder="1" applyAlignment="1" applyProtection="1">
      <alignment horizontal="center" vertical="center" textRotation="255"/>
      <protection hidden="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2" xfId="0" applyFont="1" applyBorder="1" applyAlignment="1">
      <alignment horizontal="center" vertical="top" wrapText="1"/>
    </xf>
    <xf numFmtId="0" fontId="14" fillId="0" borderId="0" xfId="0" applyFont="1" applyAlignment="1">
      <alignment horizontal="center" vertical="top" wrapText="1"/>
    </xf>
    <xf numFmtId="0" fontId="14" fillId="0" borderId="76" xfId="0" applyFont="1" applyBorder="1" applyAlignment="1">
      <alignment horizontal="center" vertical="top"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3" xfId="0" applyFont="1" applyBorder="1" applyAlignment="1">
      <alignment horizontal="center" vertical="top" wrapText="1"/>
    </xf>
    <xf numFmtId="0" fontId="14" fillId="0" borderId="54" xfId="0" applyFont="1" applyBorder="1" applyAlignment="1">
      <alignment horizontal="center" vertical="top" wrapText="1"/>
    </xf>
    <xf numFmtId="0" fontId="14" fillId="0" borderId="37" xfId="0" applyFont="1" applyBorder="1" applyAlignment="1">
      <alignment horizontal="center" vertical="top" wrapText="1"/>
    </xf>
    <xf numFmtId="0" fontId="14" fillId="0" borderId="16" xfId="0" applyFont="1" applyBorder="1" applyAlignment="1">
      <alignment horizontal="center" vertical="center"/>
    </xf>
    <xf numFmtId="0" fontId="14" fillId="0" borderId="13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132" xfId="0" applyFont="1" applyBorder="1" applyAlignment="1">
      <alignment horizontal="center" vertical="center" wrapText="1"/>
    </xf>
    <xf numFmtId="0" fontId="14" fillId="0" borderId="117" xfId="0" applyFont="1" applyBorder="1" applyAlignment="1">
      <alignment horizontal="center" vertical="center"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3" fillId="0" borderId="19" xfId="0" applyFont="1" applyBorder="1" applyAlignment="1">
      <alignment horizontal="center" vertical="top" wrapText="1"/>
    </xf>
    <xf numFmtId="0" fontId="14" fillId="0" borderId="149" xfId="0" applyFont="1" applyBorder="1" applyAlignment="1">
      <alignment horizontal="center" vertical="center" wrapText="1"/>
    </xf>
    <xf numFmtId="0" fontId="51" fillId="4" borderId="9" xfId="0" applyFont="1" applyFill="1" applyBorder="1" applyAlignment="1">
      <alignment horizontal="center" vertical="distributed" wrapText="1"/>
    </xf>
    <xf numFmtId="0" fontId="51" fillId="4" borderId="11" xfId="0" applyFont="1" applyFill="1" applyBorder="1" applyAlignment="1">
      <alignment horizontal="center" vertical="distributed" wrapText="1"/>
    </xf>
    <xf numFmtId="0" fontId="9" fillId="0" borderId="9" xfId="0" applyFont="1" applyBorder="1" applyAlignment="1">
      <alignment horizontal="center" vertical="distributed" wrapText="1"/>
    </xf>
    <xf numFmtId="0" fontId="9" fillId="0" borderId="11" xfId="0" applyFont="1" applyBorder="1" applyAlignment="1">
      <alignment horizontal="center" vertical="distributed" wrapText="1"/>
    </xf>
    <xf numFmtId="0" fontId="59" fillId="0" borderId="0" xfId="0" applyFont="1" applyAlignment="1">
      <alignment horizontal="center" vertical="center"/>
    </xf>
    <xf numFmtId="0" fontId="36" fillId="6" borderId="0" xfId="0" applyFont="1" applyFill="1" applyAlignment="1">
      <alignment horizontal="center" vertical="center"/>
    </xf>
    <xf numFmtId="0" fontId="59" fillId="0" borderId="15" xfId="0" applyFont="1" applyBorder="1" applyAlignment="1">
      <alignment horizontal="center" vertical="center"/>
    </xf>
    <xf numFmtId="0" fontId="59" fillId="6" borderId="15" xfId="0" applyFont="1" applyFill="1" applyBorder="1" applyAlignment="1">
      <alignment horizontal="center" vertical="center"/>
    </xf>
    <xf numFmtId="0" fontId="59" fillId="6" borderId="0" xfId="0" applyFont="1" applyFill="1" applyAlignment="1">
      <alignment horizontal="center" vertical="center"/>
    </xf>
    <xf numFmtId="0" fontId="22" fillId="0" borderId="0" xfId="0" applyFont="1" applyAlignment="1">
      <alignment horizontal="left" vertical="center"/>
    </xf>
    <xf numFmtId="0" fontId="22" fillId="0" borderId="18" xfId="0" applyFont="1" applyBorder="1" applyAlignment="1">
      <alignment horizontal="left" vertical="center"/>
    </xf>
    <xf numFmtId="0" fontId="34" fillId="0" borderId="0" xfId="0" applyFont="1" applyAlignment="1">
      <alignment horizontal="left" vertical="center" wrapText="1"/>
    </xf>
  </cellXfs>
  <cellStyles count="2">
    <cellStyle name="標準" xfId="0" builtinId="0"/>
    <cellStyle name="標準 2" xfId="1" xr:uid="{00000000-0005-0000-0000-000001000000}"/>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12</xdr:col>
      <xdr:colOff>7327</xdr:colOff>
      <xdr:row>37</xdr:row>
      <xdr:rowOff>43962</xdr:rowOff>
    </xdr:from>
    <xdr:to>
      <xdr:col>31</xdr:col>
      <xdr:colOff>2898</xdr:colOff>
      <xdr:row>46</xdr:row>
      <xdr:rowOff>0</xdr:rowOff>
    </xdr:to>
    <xdr:sp textlink="">
      <xdr:nvSpPr>
        <xdr:cNvPr id="2" name="矢印: 右 1">
          <a:extLst>
            <a:ext uri="{FF2B5EF4-FFF2-40B4-BE49-F238E27FC236}">
              <a16:creationId xmlns:a16="http://schemas.microsoft.com/office/drawing/2014/main" id="{269A7B6B-8696-4A5A-873D-DAAEC960E7FF}"/>
            </a:ext>
          </a:extLst>
        </xdr:cNvPr>
        <xdr:cNvSpPr/>
      </xdr:nvSpPr>
      <xdr:spPr bwMode="auto">
        <a:xfrm>
          <a:off x="3322027" y="9340362"/>
          <a:ext cx="5243846" cy="2946888"/>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貴事業所から発生した産業廃棄物等の状況について記入してください。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16</xdr:col>
      <xdr:colOff>0</xdr:colOff>
      <xdr:row>4</xdr:row>
      <xdr:rowOff>0</xdr:rowOff>
    </xdr:from>
    <xdr:to>
      <xdr:col>30</xdr:col>
      <xdr:colOff>0</xdr:colOff>
      <xdr:row>10</xdr:row>
      <xdr:rowOff>67235</xdr:rowOff>
    </xdr:to>
    <xdr:sp textlink="">
      <xdr:nvSpPr>
        <xdr:cNvPr id="3" name="四角形: メモ 2">
          <a:extLst>
            <a:ext uri="{FF2B5EF4-FFF2-40B4-BE49-F238E27FC236}">
              <a16:creationId xmlns:a16="http://schemas.microsoft.com/office/drawing/2014/main" id="{F68B662E-D935-445C-88CD-DEA23B9C3F40}"/>
            </a:ext>
          </a:extLst>
        </xdr:cNvPr>
        <xdr:cNvSpPr/>
      </xdr:nvSpPr>
      <xdr:spPr bwMode="auto">
        <a:xfrm>
          <a:off x="4419600" y="762000"/>
          <a:ext cx="3867150" cy="1438835"/>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212480</xdr:colOff>
      <xdr:row>38</xdr:row>
      <xdr:rowOff>83527</xdr:rowOff>
    </xdr:from>
    <xdr:to>
      <xdr:col>11</xdr:col>
      <xdr:colOff>278422</xdr:colOff>
      <xdr:row>38</xdr:row>
      <xdr:rowOff>542192</xdr:rowOff>
    </xdr:to>
    <xdr:sp textlink="">
      <xdr:nvSpPr>
        <xdr:cNvPr id="8" name="矢印: 右 7">
          <a:extLst>
            <a:ext uri="{FF2B5EF4-FFF2-40B4-BE49-F238E27FC236}">
              <a16:creationId xmlns:a16="http://schemas.microsoft.com/office/drawing/2014/main" id="{071401A9-9DF7-4B3A-8F24-8EF0AF059C76}"/>
            </a:ext>
          </a:extLst>
        </xdr:cNvPr>
        <xdr:cNvSpPr/>
      </xdr:nvSpPr>
      <xdr:spPr bwMode="auto">
        <a:xfrm>
          <a:off x="2974730" y="10008577"/>
          <a:ext cx="342167"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226035</xdr:colOff>
      <xdr:row>39</xdr:row>
      <xdr:rowOff>273299</xdr:rowOff>
    </xdr:from>
    <xdr:to>
      <xdr:col>7</xdr:col>
      <xdr:colOff>92685</xdr:colOff>
      <xdr:row>42</xdr:row>
      <xdr:rowOff>36635</xdr:rowOff>
    </xdr:to>
    <xdr:sp textlink="">
      <xdr:nvSpPr>
        <xdr:cNvPr id="9" name="矢印: 右 8">
          <a:extLst>
            <a:ext uri="{FF2B5EF4-FFF2-40B4-BE49-F238E27FC236}">
              <a16:creationId xmlns:a16="http://schemas.microsoft.com/office/drawing/2014/main" id="{AC4EC401-51FE-4F44-82FD-95C676043C65}"/>
            </a:ext>
          </a:extLst>
        </xdr:cNvPr>
        <xdr:cNvSpPr/>
      </xdr:nvSpPr>
      <xdr:spPr bwMode="auto">
        <a:xfrm rot="5400000">
          <a:off x="1620717" y="10946792"/>
          <a:ext cx="391986" cy="419100"/>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0</xdr:colOff>
      <xdr:row>22</xdr:row>
      <xdr:rowOff>0</xdr:rowOff>
    </xdr:from>
    <xdr:to>
      <xdr:col>27</xdr:col>
      <xdr:colOff>0</xdr:colOff>
      <xdr:row>22</xdr:row>
      <xdr:rowOff>299758</xdr:rowOff>
    </xdr:to>
    <xdr:cxnSp macro="">
      <xdr:nvCxnSpPr>
        <xdr:cNvPr id="16" name="直線コネクタ 15">
          <a:extLst>
            <a:ext uri="{FF2B5EF4-FFF2-40B4-BE49-F238E27FC236}">
              <a16:creationId xmlns:a16="http://schemas.microsoft.com/office/drawing/2014/main" id="{D006A980-CB56-468C-B6C8-ACFD43A8763E}"/>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17" name="直線コネクタ 16">
          <a:extLst>
            <a:ext uri="{FF2B5EF4-FFF2-40B4-BE49-F238E27FC236}">
              <a16:creationId xmlns:a16="http://schemas.microsoft.com/office/drawing/2014/main" id="{F267A116-4DEE-4B87-B5F5-4927D1088A0E}"/>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18" name="直線コネクタ 17">
          <a:extLst>
            <a:ext uri="{FF2B5EF4-FFF2-40B4-BE49-F238E27FC236}">
              <a16:creationId xmlns:a16="http://schemas.microsoft.com/office/drawing/2014/main" id="{17334E43-3906-48C2-B731-6BBCF0BE68F1}"/>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0</xdr:colOff>
      <xdr:row>22</xdr:row>
      <xdr:rowOff>0</xdr:rowOff>
    </xdr:from>
    <xdr:to>
      <xdr:col>27</xdr:col>
      <xdr:colOff>0</xdr:colOff>
      <xdr:row>22</xdr:row>
      <xdr:rowOff>299758</xdr:rowOff>
    </xdr:to>
    <xdr:cxnSp macro="">
      <xdr:nvCxnSpPr>
        <xdr:cNvPr id="4" name="直線コネクタ 3">
          <a:extLst>
            <a:ext uri="{FF2B5EF4-FFF2-40B4-BE49-F238E27FC236}">
              <a16:creationId xmlns:a16="http://schemas.microsoft.com/office/drawing/2014/main" id="{2514D838-B8DE-41EE-A891-2DDEBCB1A97B}"/>
            </a:ext>
          </a:extLst>
        </xdr:cNvPr>
        <xdr:cNvCxnSpPr/>
      </xdr:nvCxnSpPr>
      <xdr:spPr bwMode="auto">
        <a:xfrm flipV="1">
          <a:off x="6789420" y="489204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5" name="直線コネクタ 4">
          <a:extLst>
            <a:ext uri="{FF2B5EF4-FFF2-40B4-BE49-F238E27FC236}">
              <a16:creationId xmlns:a16="http://schemas.microsoft.com/office/drawing/2014/main" id="{FAE44A17-B145-43C0-9295-02E7985C18BC}"/>
            </a:ext>
          </a:extLst>
        </xdr:cNvPr>
        <xdr:cNvCxnSpPr/>
      </xdr:nvCxnSpPr>
      <xdr:spPr bwMode="auto">
        <a:xfrm flipV="1">
          <a:off x="7052086" y="489204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6" name="直線コネクタ 5">
          <a:extLst>
            <a:ext uri="{FF2B5EF4-FFF2-40B4-BE49-F238E27FC236}">
              <a16:creationId xmlns:a16="http://schemas.microsoft.com/office/drawing/2014/main" id="{309C1D86-693C-4D30-847B-5D3EAF0BF008}"/>
            </a:ext>
          </a:extLst>
        </xdr:cNvPr>
        <xdr:cNvCxnSpPr/>
      </xdr:nvCxnSpPr>
      <xdr:spPr bwMode="auto">
        <a:xfrm flipV="1">
          <a:off x="7288823" y="489204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485776</xdr:colOff>
      <xdr:row>1</xdr:row>
      <xdr:rowOff>66675</xdr:rowOff>
    </xdr:from>
    <xdr:to>
      <xdr:col>6</xdr:col>
      <xdr:colOff>1</xdr:colOff>
      <xdr:row>3</xdr:row>
      <xdr:rowOff>66675</xdr:rowOff>
    </xdr:to>
    <xdr:sp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4114801" y="314325"/>
          <a:ext cx="3676650"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爆発性、毒性、感染性、腐食性などの有害な性状を有している産業</a:t>
          </a:r>
        </a:p>
        <a:p>
          <a:pPr algn="l" rtl="0">
            <a:defRPr sz="1000"/>
          </a:pPr>
          <a:r>
            <a:rPr lang="ja-JP" altLang="en-US" sz="800" b="0" i="0" strike="noStrike">
              <a:solidFill>
                <a:srgbClr val="000000"/>
              </a:solidFill>
              <a:latin typeface="ＭＳ ゴシック"/>
              <a:ea typeface="ＭＳ ゴシック"/>
            </a:rPr>
            <a:t>　廃棄物は特別管理産業廃棄物として分類されます。</a:t>
          </a:r>
          <a:endParaRPr lang="ja-JP" altLang="en-US" sz="800" b="0" i="0" strike="noStrike">
            <a:solidFill>
              <a:srgbClr val="000000"/>
            </a:solidFill>
            <a:latin typeface="Times New Roman"/>
            <a:cs typeface="Times New Roman"/>
          </a:endParaRPr>
        </a:p>
      </xdr:txBody>
    </xdr:sp>
    <xdr:clientData/>
  </xdr:twoCellAnchor>
  <xdr:twoCellAnchor>
    <xdr:from>
      <xdr:col>0</xdr:col>
      <xdr:colOff>2266950</xdr:colOff>
      <xdr:row>32</xdr:row>
      <xdr:rowOff>66675</xdr:rowOff>
    </xdr:from>
    <xdr:to>
      <xdr:col>0</xdr:col>
      <xdr:colOff>2552700</xdr:colOff>
      <xdr:row>33</xdr:row>
      <xdr:rowOff>0</xdr:rowOff>
    </xdr:to>
    <xdr:sp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428625" y="8696325"/>
          <a:ext cx="0" cy="15240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ＭＳ Ｐゴシック"/>
              <a:ea typeface="ＭＳ Ｐゴシック"/>
            </a:rPr>
            <a:t>廃アルカリ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2898</xdr:colOff>
      <xdr:row>4</xdr:row>
      <xdr:rowOff>0</xdr:rowOff>
    </xdr:from>
    <xdr:to>
      <xdr:col>4</xdr:col>
      <xdr:colOff>0</xdr:colOff>
      <xdr:row>21</xdr:row>
      <xdr:rowOff>0</xdr:rowOff>
    </xdr:to>
    <xdr:sp textlink="">
      <xdr:nvSpPr>
        <xdr:cNvPr id="2" name="Text Box 6">
          <a:extLst>
            <a:ext uri="{FF2B5EF4-FFF2-40B4-BE49-F238E27FC236}">
              <a16:creationId xmlns:a16="http://schemas.microsoft.com/office/drawing/2014/main" id="{56B41B1E-461E-42ED-BACB-DC68F6993EEB}"/>
            </a:ext>
          </a:extLst>
        </xdr:cNvPr>
        <xdr:cNvSpPr txBox="1">
          <a:spLocks noChangeArrowheads="1"/>
        </xdr:cNvSpPr>
      </xdr:nvSpPr>
      <xdr:spPr bwMode="auto">
        <a:xfrm>
          <a:off x="202923" y="742950"/>
          <a:ext cx="3607077" cy="291465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貴事業所で発生した廃棄物（又は有償化物）の名称を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123265</xdr:colOff>
      <xdr:row>4</xdr:row>
      <xdr:rowOff>0</xdr:rowOff>
    </xdr:from>
    <xdr:to>
      <xdr:col>10</xdr:col>
      <xdr:colOff>717176</xdr:colOff>
      <xdr:row>21</xdr:row>
      <xdr:rowOff>0</xdr:rowOff>
    </xdr:to>
    <xdr:sp textlink="">
      <xdr:nvSpPr>
        <xdr:cNvPr id="3" name="Text Box 7">
          <a:extLst>
            <a:ext uri="{FF2B5EF4-FFF2-40B4-BE49-F238E27FC236}">
              <a16:creationId xmlns:a16="http://schemas.microsoft.com/office/drawing/2014/main" id="{EB166F03-2004-4574-9AE5-62685398AFC3}"/>
            </a:ext>
          </a:extLst>
        </xdr:cNvPr>
        <xdr:cNvSpPr txBox="1">
          <a:spLocks noChangeArrowheads="1"/>
        </xdr:cNvSpPr>
      </xdr:nvSpPr>
      <xdr:spPr bwMode="auto">
        <a:xfrm>
          <a:off x="3933265" y="742950"/>
          <a:ext cx="3927661" cy="291465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自社で中間処理を行っていない場合は、④、⑤を記入</a:t>
          </a:r>
          <a:endParaRPr lang="ja-JP" altLang="ja-JP">
            <a:effectLst/>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する必要はありません。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④自社での中間処理方法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「❹自社中間処理方法」から選んで、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焼却（２次処理）の</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⑤自社中間処理後量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123265</xdr:colOff>
      <xdr:row>2</xdr:row>
      <xdr:rowOff>0</xdr:rowOff>
    </xdr:from>
    <xdr:to>
      <xdr:col>10</xdr:col>
      <xdr:colOff>717176</xdr:colOff>
      <xdr:row>4</xdr:row>
      <xdr:rowOff>0</xdr:rowOff>
    </xdr:to>
    <xdr:sp textlink="">
      <xdr:nvSpPr>
        <xdr:cNvPr id="4" name="Text Box 51">
          <a:extLst>
            <a:ext uri="{FF2B5EF4-FFF2-40B4-BE49-F238E27FC236}">
              <a16:creationId xmlns:a16="http://schemas.microsoft.com/office/drawing/2014/main" id="{E991B401-9D3A-4AEE-A21B-7CB009621567}"/>
            </a:ext>
          </a:extLst>
        </xdr:cNvPr>
        <xdr:cNvSpPr txBox="1">
          <a:spLocks noChangeArrowheads="1"/>
        </xdr:cNvSpPr>
      </xdr:nvSpPr>
      <xdr:spPr bwMode="auto">
        <a:xfrm>
          <a:off x="3933265" y="400050"/>
          <a:ext cx="3927661"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5" name="Line 53">
          <a:extLst>
            <a:ext uri="{FF2B5EF4-FFF2-40B4-BE49-F238E27FC236}">
              <a16:creationId xmlns:a16="http://schemas.microsoft.com/office/drawing/2014/main" id="{C86927CC-A0F6-49BC-937F-505B5992EB73}"/>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6" name="Line 54">
          <a:extLst>
            <a:ext uri="{FF2B5EF4-FFF2-40B4-BE49-F238E27FC236}">
              <a16:creationId xmlns:a16="http://schemas.microsoft.com/office/drawing/2014/main" id="{19037B87-9EBF-47CB-8FF9-FAF659635AEF}"/>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17</xdr:col>
      <xdr:colOff>0</xdr:colOff>
      <xdr:row>21</xdr:row>
      <xdr:rowOff>28575</xdr:rowOff>
    </xdr:from>
    <xdr:to>
      <xdr:col>17</xdr:col>
      <xdr:colOff>0</xdr:colOff>
      <xdr:row>21</xdr:row>
      <xdr:rowOff>142875</xdr:rowOff>
    </xdr:to>
    <xdr:sp textlink="">
      <xdr:nvSpPr>
        <xdr:cNvPr id="7" name="Line 56">
          <a:extLst>
            <a:ext uri="{FF2B5EF4-FFF2-40B4-BE49-F238E27FC236}">
              <a16:creationId xmlns:a16="http://schemas.microsoft.com/office/drawing/2014/main" id="{814447D3-03B5-4FE3-B8AC-EC30D7317F0C}"/>
            </a:ext>
          </a:extLst>
        </xdr:cNvPr>
        <xdr:cNvSpPr>
          <a:spLocks noChangeShapeType="1"/>
        </xdr:cNvSpPr>
      </xdr:nvSpPr>
      <xdr:spPr bwMode="auto">
        <a:xfrm>
          <a:off x="14944725" y="3686175"/>
          <a:ext cx="0" cy="114300"/>
        </a:xfrm>
        <a:prstGeom prst="line">
          <a:avLst/>
        </a:prstGeom>
        <a:noFill/>
        <a:ln w="9525">
          <a:noFill/>
          <a:round/>
          <a:headEnd/>
          <a:tailEnd/>
        </a:ln>
      </xdr:spPr>
    </xdr:sp>
    <xdr:clientData/>
  </xdr:twoCellAnchor>
  <xdr:twoCellAnchor>
    <xdr:from>
      <xdr:col>17</xdr:col>
      <xdr:colOff>0</xdr:colOff>
      <xdr:row>21</xdr:row>
      <xdr:rowOff>28575</xdr:rowOff>
    </xdr:from>
    <xdr:to>
      <xdr:col>17</xdr:col>
      <xdr:colOff>0</xdr:colOff>
      <xdr:row>21</xdr:row>
      <xdr:rowOff>28575</xdr:rowOff>
    </xdr:to>
    <xdr:sp textlink="">
      <xdr:nvSpPr>
        <xdr:cNvPr id="8" name="Line 63">
          <a:extLst>
            <a:ext uri="{FF2B5EF4-FFF2-40B4-BE49-F238E27FC236}">
              <a16:creationId xmlns:a16="http://schemas.microsoft.com/office/drawing/2014/main" id="{134E5110-4904-4D92-BA52-9485FB41E8C6}"/>
            </a:ext>
          </a:extLst>
        </xdr:cNvPr>
        <xdr:cNvSpPr>
          <a:spLocks noChangeShapeType="1"/>
        </xdr:cNvSpPr>
      </xdr:nvSpPr>
      <xdr:spPr bwMode="auto">
        <a:xfrm flipH="1">
          <a:off x="14944725" y="3686175"/>
          <a:ext cx="0" cy="0"/>
        </a:xfrm>
        <a:prstGeom prst="line">
          <a:avLst/>
        </a:prstGeom>
        <a:noFill/>
        <a:ln w="9525">
          <a:noFill/>
          <a:round/>
          <a:headEnd/>
          <a:tailEnd/>
        </a:ln>
      </xdr:spPr>
    </xdr:sp>
    <xdr:clientData/>
  </xdr:twoCellAnchor>
  <xdr:twoCellAnchor>
    <xdr:from>
      <xdr:col>14</xdr:col>
      <xdr:colOff>2039471</xdr:colOff>
      <xdr:row>2</xdr:row>
      <xdr:rowOff>1</xdr:rowOff>
    </xdr:from>
    <xdr:to>
      <xdr:col>20</xdr:col>
      <xdr:colOff>336176</xdr:colOff>
      <xdr:row>21</xdr:row>
      <xdr:rowOff>1</xdr:rowOff>
    </xdr:to>
    <xdr:sp textlink="">
      <xdr:nvSpPr>
        <xdr:cNvPr id="9" name="Text Box 18">
          <a:extLst>
            <a:ext uri="{FF2B5EF4-FFF2-40B4-BE49-F238E27FC236}">
              <a16:creationId xmlns:a16="http://schemas.microsoft.com/office/drawing/2014/main" id="{20EE3F62-903E-4063-AA09-3F66761C326A}"/>
            </a:ext>
          </a:extLst>
        </xdr:cNvPr>
        <xdr:cNvSpPr txBox="1">
          <a:spLocks noChangeArrowheads="1"/>
        </xdr:cNvSpPr>
      </xdr:nvSpPr>
      <xdr:spPr bwMode="auto">
        <a:xfrm>
          <a:off x="12116921" y="400051"/>
          <a:ext cx="4830855" cy="3257550"/>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と回答された</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場合は、委託先で中間処理された内容に該当する処理方法の記号を</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下欄の「❽委託中間処理方法」から選んで、中間処理の過程順に</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⑨委託中間処理後の再利用・処分の方法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委託先で中間処理された後の廃棄物の処理方法に該当する番号を</a:t>
          </a:r>
          <a:r>
            <a:rPr lang="ja-JP" altLang="en-US" sz="1000" b="0" i="0" strike="noStrike">
              <a:solidFill>
                <a:srgbClr val="000000"/>
              </a:solidFill>
              <a:latin typeface="HG丸ｺﾞｼｯｸM-PRO" pitchFamily="50" charset="-128"/>
              <a:ea typeface="HG丸ｺﾞｼｯｸM-PRO" pitchFamily="50" charset="-128"/>
            </a:rPr>
            <a:t>下欄の</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「❾処理後の処分方法」から選択してください。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123265</xdr:colOff>
      <xdr:row>2</xdr:row>
      <xdr:rowOff>10480</xdr:rowOff>
    </xdr:from>
    <xdr:to>
      <xdr:col>23</xdr:col>
      <xdr:colOff>918882</xdr:colOff>
      <xdr:row>18</xdr:row>
      <xdr:rowOff>2867</xdr:rowOff>
    </xdr:to>
    <xdr:sp textlink="">
      <xdr:nvSpPr>
        <xdr:cNvPr id="10" name="Text Box 2">
          <a:extLst>
            <a:ext uri="{FF2B5EF4-FFF2-40B4-BE49-F238E27FC236}">
              <a16:creationId xmlns:a16="http://schemas.microsoft.com/office/drawing/2014/main" id="{03FDB41B-88CD-4E71-819D-F141F82CB50A}"/>
            </a:ext>
          </a:extLst>
        </xdr:cNvPr>
        <xdr:cNvSpPr txBox="1">
          <a:spLocks noChangeArrowheads="1"/>
        </xdr:cNvSpPr>
      </xdr:nvSpPr>
      <xdr:spPr bwMode="auto">
        <a:xfrm>
          <a:off x="17087290" y="410530"/>
          <a:ext cx="2567267" cy="2735587"/>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⑩再生利用・リサイクルの用途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⑥の「処理・処分の記号」で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「⑨処理後の処分方法」で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「❿資源化用途」から該当する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14</xdr:col>
      <xdr:colOff>896471</xdr:colOff>
      <xdr:row>21</xdr:row>
      <xdr:rowOff>0</xdr:rowOff>
    </xdr:from>
    <xdr:to>
      <xdr:col>14</xdr:col>
      <xdr:colOff>896471</xdr:colOff>
      <xdr:row>22</xdr:row>
      <xdr:rowOff>0</xdr:rowOff>
    </xdr:to>
    <xdr:sp textlink="">
      <xdr:nvSpPr>
        <xdr:cNvPr id="11" name="Line 57">
          <a:extLst>
            <a:ext uri="{FF2B5EF4-FFF2-40B4-BE49-F238E27FC236}">
              <a16:creationId xmlns:a16="http://schemas.microsoft.com/office/drawing/2014/main" id="{56F35E08-A30A-48FF-941B-59592410CAA8}"/>
            </a:ext>
          </a:extLst>
        </xdr:cNvPr>
        <xdr:cNvSpPr>
          <a:spLocks noChangeShapeType="1"/>
        </xdr:cNvSpPr>
      </xdr:nvSpPr>
      <xdr:spPr bwMode="auto">
        <a:xfrm>
          <a:off x="10973921"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2898</xdr:colOff>
      <xdr:row>2</xdr:row>
      <xdr:rowOff>0</xdr:rowOff>
    </xdr:from>
    <xdr:to>
      <xdr:col>4</xdr:col>
      <xdr:colOff>0</xdr:colOff>
      <xdr:row>4</xdr:row>
      <xdr:rowOff>0</xdr:rowOff>
    </xdr:to>
    <xdr:sp textlink="">
      <xdr:nvSpPr>
        <xdr:cNvPr id="12" name="Text Box 51">
          <a:extLst>
            <a:ext uri="{FF2B5EF4-FFF2-40B4-BE49-F238E27FC236}">
              <a16:creationId xmlns:a16="http://schemas.microsoft.com/office/drawing/2014/main" id="{3BE30FE2-5F43-47A9-877A-A857AF11A9C6}"/>
            </a:ext>
          </a:extLst>
        </xdr:cNvPr>
        <xdr:cNvSpPr txBox="1">
          <a:spLocks noChangeArrowheads="1"/>
        </xdr:cNvSpPr>
      </xdr:nvSpPr>
      <xdr:spPr bwMode="auto">
        <a:xfrm>
          <a:off x="202923" y="400050"/>
          <a:ext cx="3607077"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事 業 所 で 発 生 し た 産 業 廃 棄 物 の 内 容</a:t>
          </a:r>
        </a:p>
      </xdr:txBody>
    </xdr:sp>
    <xdr:clientData/>
  </xdr:twoCellAnchor>
  <xdr:twoCellAnchor>
    <xdr:from>
      <xdr:col>9</xdr:col>
      <xdr:colOff>0</xdr:colOff>
      <xdr:row>21</xdr:row>
      <xdr:rowOff>28575</xdr:rowOff>
    </xdr:from>
    <xdr:to>
      <xdr:col>9</xdr:col>
      <xdr:colOff>0</xdr:colOff>
      <xdr:row>22</xdr:row>
      <xdr:rowOff>161925</xdr:rowOff>
    </xdr:to>
    <xdr:sp textlink="">
      <xdr:nvSpPr>
        <xdr:cNvPr id="13" name="Line 53">
          <a:extLst>
            <a:ext uri="{FF2B5EF4-FFF2-40B4-BE49-F238E27FC236}">
              <a16:creationId xmlns:a16="http://schemas.microsoft.com/office/drawing/2014/main" id="{A79B15BF-2F01-4733-80EE-2398F547A545}"/>
            </a:ext>
          </a:extLst>
        </xdr:cNvPr>
        <xdr:cNvSpPr>
          <a:spLocks noChangeShapeType="1"/>
        </xdr:cNvSpPr>
      </xdr:nvSpPr>
      <xdr:spPr bwMode="auto">
        <a:xfrm>
          <a:off x="6791325" y="3686175"/>
          <a:ext cx="0" cy="304800"/>
        </a:xfrm>
        <a:prstGeom prst="line">
          <a:avLst/>
        </a:prstGeom>
        <a:noFill/>
        <a:ln w="9525">
          <a:noFill/>
          <a:round/>
          <a:headEnd/>
          <a:tailEnd type="triangle" w="med" len="med"/>
        </a:ln>
      </xdr:spPr>
    </xdr:sp>
    <xdr:clientData/>
  </xdr:twoCellAnchor>
  <xdr:twoCellAnchor>
    <xdr:from>
      <xdr:col>10</xdr:col>
      <xdr:colOff>0</xdr:colOff>
      <xdr:row>21</xdr:row>
      <xdr:rowOff>0</xdr:rowOff>
    </xdr:from>
    <xdr:to>
      <xdr:col>10</xdr:col>
      <xdr:colOff>0</xdr:colOff>
      <xdr:row>22</xdr:row>
      <xdr:rowOff>9525</xdr:rowOff>
    </xdr:to>
    <xdr:sp textlink="">
      <xdr:nvSpPr>
        <xdr:cNvPr id="14" name="Line 55">
          <a:extLst>
            <a:ext uri="{FF2B5EF4-FFF2-40B4-BE49-F238E27FC236}">
              <a16:creationId xmlns:a16="http://schemas.microsoft.com/office/drawing/2014/main" id="{630769C5-51CA-4E05-B0A4-99483FBCB87B}"/>
            </a:ext>
          </a:extLst>
        </xdr:cNvPr>
        <xdr:cNvSpPr>
          <a:spLocks noChangeShapeType="1"/>
        </xdr:cNvSpPr>
      </xdr:nvSpPr>
      <xdr:spPr bwMode="auto">
        <a:xfrm>
          <a:off x="7143750" y="3657600"/>
          <a:ext cx="0" cy="180975"/>
        </a:xfrm>
        <a:prstGeom prst="line">
          <a:avLst/>
        </a:prstGeom>
        <a:noFill/>
        <a:ln w="28575">
          <a:solidFill>
            <a:srgbClr val="000000"/>
          </a:solidFill>
          <a:round/>
          <a:headEnd type="none" w="med" len="med"/>
          <a:tailEnd type="none" w="med" len="med"/>
        </a:ln>
      </xdr:spPr>
    </xdr:sp>
    <xdr:clientData/>
  </xdr:twoCellAnchor>
  <xdr:twoCellAnchor>
    <xdr:from>
      <xdr:col>22</xdr:col>
      <xdr:colOff>465745</xdr:colOff>
      <xdr:row>18</xdr:row>
      <xdr:rowOff>430</xdr:rowOff>
    </xdr:from>
    <xdr:to>
      <xdr:col>22</xdr:col>
      <xdr:colOff>465745</xdr:colOff>
      <xdr:row>24</xdr:row>
      <xdr:rowOff>0</xdr:rowOff>
    </xdr:to>
    <xdr:cxnSp macro="">
      <xdr:nvCxnSpPr>
        <xdr:cNvPr id="15" name="直線矢印コネクタ 14">
          <a:extLst>
            <a:ext uri="{FF2B5EF4-FFF2-40B4-BE49-F238E27FC236}">
              <a16:creationId xmlns:a16="http://schemas.microsoft.com/office/drawing/2014/main" id="{E3C5700F-2067-4C38-AB67-995D113A72CA}"/>
            </a:ext>
          </a:extLst>
        </xdr:cNvPr>
        <xdr:cNvCxnSpPr/>
      </xdr:nvCxnSpPr>
      <xdr:spPr bwMode="auto">
        <a:xfrm>
          <a:off x="18239395" y="3143680"/>
          <a:ext cx="0" cy="1037795"/>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117383</xdr:colOff>
      <xdr:row>18</xdr:row>
      <xdr:rowOff>110086</xdr:rowOff>
    </xdr:from>
    <xdr:to>
      <xdr:col>23</xdr:col>
      <xdr:colOff>916827</xdr:colOff>
      <xdr:row>21</xdr:row>
      <xdr:rowOff>458</xdr:rowOff>
    </xdr:to>
    <xdr:sp textlink="">
      <xdr:nvSpPr>
        <xdr:cNvPr id="16" name="Rectangle 32">
          <a:extLst>
            <a:ext uri="{FF2B5EF4-FFF2-40B4-BE49-F238E27FC236}">
              <a16:creationId xmlns:a16="http://schemas.microsoft.com/office/drawing/2014/main" id="{B3597484-0B45-45EC-BDA0-94A9AA1F5205}"/>
            </a:ext>
          </a:extLst>
        </xdr:cNvPr>
        <xdr:cNvSpPr>
          <a:spLocks noChangeArrowheads="1"/>
        </xdr:cNvSpPr>
      </xdr:nvSpPr>
      <xdr:spPr bwMode="auto">
        <a:xfrm>
          <a:off x="17081408" y="3253336"/>
          <a:ext cx="2571094" cy="404722"/>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⑥でＷ１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⑨で１を回答した場合のみ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2039471</xdr:colOff>
      <xdr:row>2</xdr:row>
      <xdr:rowOff>0</xdr:rowOff>
    </xdr:from>
    <xdr:to>
      <xdr:col>20</xdr:col>
      <xdr:colOff>336175</xdr:colOff>
      <xdr:row>4</xdr:row>
      <xdr:rowOff>1</xdr:rowOff>
    </xdr:to>
    <xdr:sp textlink="">
      <xdr:nvSpPr>
        <xdr:cNvPr id="17" name="Text Box 52">
          <a:extLst>
            <a:ext uri="{FF2B5EF4-FFF2-40B4-BE49-F238E27FC236}">
              <a16:creationId xmlns:a16="http://schemas.microsoft.com/office/drawing/2014/main" id="{8384833E-25FA-41F8-9ABB-C94EE767E696}"/>
            </a:ext>
          </a:extLst>
        </xdr:cNvPr>
        <xdr:cNvSpPr txBox="1">
          <a:spLocks noChangeArrowheads="1"/>
        </xdr:cNvSpPr>
      </xdr:nvSpPr>
      <xdr:spPr bwMode="auto">
        <a:xfrm>
          <a:off x="12116921" y="400050"/>
          <a:ext cx="4830854"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⑥</a:t>
          </a:r>
          <a:r>
            <a:rPr lang="ja-JP" altLang="en-US" sz="1200" b="1" i="0" strike="noStrike" baseline="0">
              <a:solidFill>
                <a:sysClr val="windowText" lastClr="000000"/>
              </a:solidFill>
              <a:latin typeface="ＭＳ Ｐゴシック"/>
              <a:ea typeface="ＭＳ Ｐゴシック"/>
            </a:rPr>
            <a:t>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21</xdr:col>
      <xdr:colOff>123822</xdr:colOff>
      <xdr:row>2</xdr:row>
      <xdr:rowOff>4141</xdr:rowOff>
    </xdr:from>
    <xdr:to>
      <xdr:col>23</xdr:col>
      <xdr:colOff>919075</xdr:colOff>
      <xdr:row>4</xdr:row>
      <xdr:rowOff>161925</xdr:rowOff>
    </xdr:to>
    <xdr:sp textlink="">
      <xdr:nvSpPr>
        <xdr:cNvPr id="18" name="Text Box 52">
          <a:extLst>
            <a:ext uri="{FF2B5EF4-FFF2-40B4-BE49-F238E27FC236}">
              <a16:creationId xmlns:a16="http://schemas.microsoft.com/office/drawing/2014/main" id="{58EDB6F6-0C3C-4828-914B-9AD4D415E1F2}"/>
            </a:ext>
          </a:extLst>
        </xdr:cNvPr>
        <xdr:cNvSpPr txBox="1">
          <a:spLocks noChangeArrowheads="1"/>
        </xdr:cNvSpPr>
      </xdr:nvSpPr>
      <xdr:spPr bwMode="auto">
        <a:xfrm>
          <a:off x="17087847" y="404191"/>
          <a:ext cx="2566903" cy="500684"/>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ja-JP" sz="1200" b="1" i="0">
              <a:effectLst/>
              <a:latin typeface="ＭＳ Ｐゴシック" panose="020B0600070205080204" pitchFamily="50" charset="-128"/>
              <a:ea typeface="ＭＳ Ｐゴシック" panose="020B0600070205080204" pitchFamily="50" charset="-128"/>
              <a:cs typeface="+mn-cs"/>
            </a:rPr>
            <a:t>⑥で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⑨</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1042146</xdr:colOff>
      <xdr:row>2</xdr:row>
      <xdr:rowOff>0</xdr:rowOff>
    </xdr:from>
    <xdr:to>
      <xdr:col>26</xdr:col>
      <xdr:colOff>0</xdr:colOff>
      <xdr:row>20</xdr:row>
      <xdr:rowOff>168087</xdr:rowOff>
    </xdr:to>
    <xdr:sp textlink="">
      <xdr:nvSpPr>
        <xdr:cNvPr id="19" name="Text Box 1">
          <a:extLst>
            <a:ext uri="{FF2B5EF4-FFF2-40B4-BE49-F238E27FC236}">
              <a16:creationId xmlns:a16="http://schemas.microsoft.com/office/drawing/2014/main" id="{CE36A422-D1AB-4A4C-A29A-6E7A5AA271F6}"/>
            </a:ext>
          </a:extLst>
        </xdr:cNvPr>
        <xdr:cNvSpPr txBox="1">
          <a:spLocks noChangeArrowheads="1"/>
        </xdr:cNvSpPr>
      </xdr:nvSpPr>
      <xdr:spPr bwMode="auto">
        <a:xfrm>
          <a:off x="19777821" y="400050"/>
          <a:ext cx="3215529" cy="3254187"/>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⑪再生処分業者又は最終処分業者の</a:t>
          </a: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　　所在地等</a:t>
          </a:r>
          <a:endParaRPr lang="en-US" altLang="ja-JP" sz="1100" b="0" i="0" strike="noStrike">
            <a:solidFill>
              <a:srgbClr val="000000"/>
            </a:solidFill>
            <a:latin typeface="ＤＦＰ特太ゴシック体"/>
            <a:ea typeface="+mn-ea"/>
          </a:endParaRPr>
        </a:p>
        <a:p>
          <a:pPr algn="l" rtl="0">
            <a:defRPr sz="1000"/>
          </a:pPr>
          <a:r>
            <a:rPr lang="ja-JP" altLang="en-US" sz="1000" b="0" i="0" strike="noStrike">
              <a:solidFill>
                <a:srgbClr val="000000"/>
              </a:solidFill>
              <a:latin typeface="HG丸ｺﾞｼｯｸM-PRO"/>
              <a:ea typeface="HG丸ｺﾞｼｯｸM-PRO"/>
            </a:rPr>
            <a:t>　⑨の「処理後の処分方法」で</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１</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リサイクル（売却含む）している。</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　を選択した場合は、再生利用している</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業者（売却先、譲渡先等）について</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記入してください。なお、再生利用</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している業者が不明な場合は記入は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不要です。</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埋立処分している。</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場合は、最終処分業者について記入して</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下さい。　　　　　　　　　　　　　　　 　　　　　　　　　　　　　　　　　　　　　　         　　　　　　　　　　　　</a:t>
          </a:r>
        </a:p>
      </xdr:txBody>
    </xdr:sp>
    <xdr:clientData/>
  </xdr:twoCellAnchor>
  <xdr:twoCellAnchor>
    <xdr:from>
      <xdr:col>23</xdr:col>
      <xdr:colOff>1042146</xdr:colOff>
      <xdr:row>2</xdr:row>
      <xdr:rowOff>116</xdr:rowOff>
    </xdr:from>
    <xdr:to>
      <xdr:col>26</xdr:col>
      <xdr:colOff>0</xdr:colOff>
      <xdr:row>4</xdr:row>
      <xdr:rowOff>117</xdr:rowOff>
    </xdr:to>
    <xdr:sp textlink="">
      <xdr:nvSpPr>
        <xdr:cNvPr id="20" name="Text Box 52">
          <a:extLst>
            <a:ext uri="{FF2B5EF4-FFF2-40B4-BE49-F238E27FC236}">
              <a16:creationId xmlns:a16="http://schemas.microsoft.com/office/drawing/2014/main" id="{BF51B1B0-D961-4359-B96E-912390B5560F}"/>
            </a:ext>
          </a:extLst>
        </xdr:cNvPr>
        <xdr:cNvSpPr txBox="1">
          <a:spLocks noChangeArrowheads="1"/>
        </xdr:cNvSpPr>
      </xdr:nvSpPr>
      <xdr:spPr bwMode="auto">
        <a:xfrm>
          <a:off x="19777821" y="400166"/>
          <a:ext cx="3215529"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⑨で１、２を回答した場合のみ</a:t>
          </a:r>
        </a:p>
      </xdr:txBody>
    </xdr:sp>
    <xdr:clientData/>
  </xdr:twoCellAnchor>
  <xdr:twoCellAnchor>
    <xdr:from>
      <xdr:col>10</xdr:col>
      <xdr:colOff>840441</xdr:colOff>
      <xdr:row>4</xdr:row>
      <xdr:rowOff>4143</xdr:rowOff>
    </xdr:from>
    <xdr:to>
      <xdr:col>14</xdr:col>
      <xdr:colOff>1916206</xdr:colOff>
      <xdr:row>21</xdr:row>
      <xdr:rowOff>4143</xdr:rowOff>
    </xdr:to>
    <xdr:sp textlink="">
      <xdr:nvSpPr>
        <xdr:cNvPr id="21" name="Text Box 17">
          <a:extLst>
            <a:ext uri="{FF2B5EF4-FFF2-40B4-BE49-F238E27FC236}">
              <a16:creationId xmlns:a16="http://schemas.microsoft.com/office/drawing/2014/main" id="{74C0DA61-C075-496C-9E27-4C293C43F7A8}"/>
            </a:ext>
          </a:extLst>
        </xdr:cNvPr>
        <xdr:cNvSpPr txBox="1">
          <a:spLocks noChangeArrowheads="1"/>
        </xdr:cNvSpPr>
      </xdr:nvSpPr>
      <xdr:spPr bwMode="auto">
        <a:xfrm>
          <a:off x="7984191" y="747093"/>
          <a:ext cx="4009465" cy="291465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rPr>
            <a:t>⑥</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下欄の「❻処理・処分方法」</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から選んで記入してください。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rPr>
            <a:t>⑦</a:t>
          </a:r>
          <a:r>
            <a:rPr lang="ja-JP" altLang="en-US" sz="1100" b="0" i="0" strike="noStrike">
              <a:solidFill>
                <a:srgbClr val="000000"/>
              </a:solidFill>
              <a:latin typeface="ＭＳ Ｐゴシック"/>
              <a:ea typeface="ＭＳ Ｐゴシック"/>
            </a:rPr>
            <a:t>処分業者又は再生処理業者の所在地等</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a:t>
          </a:r>
          <a:r>
            <a:rPr lang="ja-JP" altLang="en-US" sz="1000" b="0" i="0" strike="noStrike">
              <a:solidFill>
                <a:srgbClr val="000000"/>
              </a:solidFill>
              <a:latin typeface="HG丸ｺﾞｼｯｸM-PRO"/>
              <a:ea typeface="HG丸ｺﾞｼｯｸM-PRO"/>
            </a:rPr>
            <a:t>を行った業者（委託業者）の名称、電話番号</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及び所在地の都道府県名、市町村名を記入してください。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10</xdr:col>
      <xdr:colOff>840441</xdr:colOff>
      <xdr:row>2</xdr:row>
      <xdr:rowOff>0</xdr:rowOff>
    </xdr:from>
    <xdr:to>
      <xdr:col>14</xdr:col>
      <xdr:colOff>1916206</xdr:colOff>
      <xdr:row>4</xdr:row>
      <xdr:rowOff>4142</xdr:rowOff>
    </xdr:to>
    <xdr:sp textlink="">
      <xdr:nvSpPr>
        <xdr:cNvPr id="22" name="Text Box 52">
          <a:extLst>
            <a:ext uri="{FF2B5EF4-FFF2-40B4-BE49-F238E27FC236}">
              <a16:creationId xmlns:a16="http://schemas.microsoft.com/office/drawing/2014/main" id="{627F2C7B-B9AB-4169-8101-4C796F6C2765}"/>
            </a:ext>
          </a:extLst>
        </xdr:cNvPr>
        <xdr:cNvSpPr txBox="1">
          <a:spLocks noChangeArrowheads="1"/>
        </xdr:cNvSpPr>
      </xdr:nvSpPr>
      <xdr:spPr bwMode="auto">
        <a:xfrm>
          <a:off x="7984191" y="400050"/>
          <a:ext cx="4009465" cy="347042"/>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10</xdr:col>
      <xdr:colOff>0</xdr:colOff>
      <xdr:row>23</xdr:row>
      <xdr:rowOff>0</xdr:rowOff>
    </xdr:from>
    <xdr:to>
      <xdr:col>10</xdr:col>
      <xdr:colOff>0</xdr:colOff>
      <xdr:row>24</xdr:row>
      <xdr:rowOff>0</xdr:rowOff>
    </xdr:to>
    <xdr:sp textlink="">
      <xdr:nvSpPr>
        <xdr:cNvPr id="23" name="Line 55">
          <a:extLst>
            <a:ext uri="{FF2B5EF4-FFF2-40B4-BE49-F238E27FC236}">
              <a16:creationId xmlns:a16="http://schemas.microsoft.com/office/drawing/2014/main" id="{0A1CF6E5-8635-4844-83BB-0DF4DC18A90D}"/>
            </a:ext>
          </a:extLst>
        </xdr:cNvPr>
        <xdr:cNvSpPr>
          <a:spLocks noChangeShapeType="1"/>
        </xdr:cNvSpPr>
      </xdr:nvSpPr>
      <xdr:spPr bwMode="auto">
        <a:xfrm>
          <a:off x="7143750" y="4000500"/>
          <a:ext cx="0" cy="180975"/>
        </a:xfrm>
        <a:prstGeom prst="line">
          <a:avLst/>
        </a:prstGeom>
        <a:noFill/>
        <a:ln w="28575">
          <a:solidFill>
            <a:srgbClr val="000000"/>
          </a:solidFill>
          <a:round/>
          <a:headEnd/>
          <a:tailEnd type="stealth" w="lg" len="med"/>
        </a:ln>
      </xdr:spPr>
    </xdr:sp>
    <xdr:clientData/>
  </xdr:twoCellAnchor>
  <xdr:twoCellAnchor>
    <xdr:from>
      <xdr:col>14</xdr:col>
      <xdr:colOff>896471</xdr:colOff>
      <xdr:row>23</xdr:row>
      <xdr:rowOff>0</xdr:rowOff>
    </xdr:from>
    <xdr:to>
      <xdr:col>14</xdr:col>
      <xdr:colOff>896471</xdr:colOff>
      <xdr:row>23</xdr:row>
      <xdr:rowOff>171450</xdr:rowOff>
    </xdr:to>
    <xdr:sp textlink="">
      <xdr:nvSpPr>
        <xdr:cNvPr id="24" name="Line 57">
          <a:extLst>
            <a:ext uri="{FF2B5EF4-FFF2-40B4-BE49-F238E27FC236}">
              <a16:creationId xmlns:a16="http://schemas.microsoft.com/office/drawing/2014/main" id="{1DF253E7-F542-493D-8096-51D775FB12D4}"/>
            </a:ext>
          </a:extLst>
        </xdr:cNvPr>
        <xdr:cNvSpPr>
          <a:spLocks noChangeShapeType="1"/>
        </xdr:cNvSpPr>
      </xdr:nvSpPr>
      <xdr:spPr bwMode="auto">
        <a:xfrm>
          <a:off x="10973921" y="4000500"/>
          <a:ext cx="0" cy="171450"/>
        </a:xfrm>
        <a:prstGeom prst="line">
          <a:avLst/>
        </a:prstGeom>
        <a:noFill/>
        <a:ln w="28575">
          <a:solidFill>
            <a:srgbClr val="000000"/>
          </a:solidFill>
          <a:round/>
          <a:headEnd/>
          <a:tailEnd type="stealth" w="lg" len="med"/>
        </a:ln>
      </xdr:spPr>
    </xdr:sp>
    <xdr:clientData/>
  </xdr:twoCellAnchor>
  <xdr:twoCellAnchor>
    <xdr:from>
      <xdr:col>19</xdr:col>
      <xdr:colOff>169770</xdr:colOff>
      <xdr:row>21</xdr:row>
      <xdr:rowOff>0</xdr:rowOff>
    </xdr:from>
    <xdr:to>
      <xdr:col>19</xdr:col>
      <xdr:colOff>169770</xdr:colOff>
      <xdr:row>22</xdr:row>
      <xdr:rowOff>0</xdr:rowOff>
    </xdr:to>
    <xdr:sp textlink="">
      <xdr:nvSpPr>
        <xdr:cNvPr id="25" name="Line 57">
          <a:extLst>
            <a:ext uri="{FF2B5EF4-FFF2-40B4-BE49-F238E27FC236}">
              <a16:creationId xmlns:a16="http://schemas.microsoft.com/office/drawing/2014/main" id="{6509B314-AB18-4B04-A486-AAC5CE118E33}"/>
            </a:ext>
          </a:extLst>
        </xdr:cNvPr>
        <xdr:cNvSpPr>
          <a:spLocks noChangeShapeType="1"/>
        </xdr:cNvSpPr>
      </xdr:nvSpPr>
      <xdr:spPr bwMode="auto">
        <a:xfrm>
          <a:off x="16428945" y="3657600"/>
          <a:ext cx="0" cy="171450"/>
        </a:xfrm>
        <a:prstGeom prst="line">
          <a:avLst/>
        </a:prstGeom>
        <a:noFill/>
        <a:ln w="28575">
          <a:solidFill>
            <a:srgbClr val="000000"/>
          </a:solidFill>
          <a:round/>
          <a:headEnd type="none" w="med" len="med"/>
          <a:tailEnd type="none" w="med" len="med"/>
        </a:ln>
      </xdr:spPr>
    </xdr:sp>
    <xdr:clientData/>
  </xdr:twoCellAnchor>
  <xdr:twoCellAnchor>
    <xdr:from>
      <xdr:col>19</xdr:col>
      <xdr:colOff>169770</xdr:colOff>
      <xdr:row>23</xdr:row>
      <xdr:rowOff>0</xdr:rowOff>
    </xdr:from>
    <xdr:to>
      <xdr:col>19</xdr:col>
      <xdr:colOff>169770</xdr:colOff>
      <xdr:row>23</xdr:row>
      <xdr:rowOff>171450</xdr:rowOff>
    </xdr:to>
    <xdr:sp textlink="">
      <xdr:nvSpPr>
        <xdr:cNvPr id="26" name="Line 57">
          <a:extLst>
            <a:ext uri="{FF2B5EF4-FFF2-40B4-BE49-F238E27FC236}">
              <a16:creationId xmlns:a16="http://schemas.microsoft.com/office/drawing/2014/main" id="{38F250BB-5734-4B02-BEE7-80D0CFF3FE19}"/>
            </a:ext>
          </a:extLst>
        </xdr:cNvPr>
        <xdr:cNvSpPr>
          <a:spLocks noChangeShapeType="1"/>
        </xdr:cNvSpPr>
      </xdr:nvSpPr>
      <xdr:spPr bwMode="auto">
        <a:xfrm>
          <a:off x="16428945"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23</xdr:row>
      <xdr:rowOff>0</xdr:rowOff>
    </xdr:from>
    <xdr:to>
      <xdr:col>24</xdr:col>
      <xdr:colOff>0</xdr:colOff>
      <xdr:row>23</xdr:row>
      <xdr:rowOff>171450</xdr:rowOff>
    </xdr:to>
    <xdr:sp textlink="">
      <xdr:nvSpPr>
        <xdr:cNvPr id="27" name="Line 57">
          <a:extLst>
            <a:ext uri="{FF2B5EF4-FFF2-40B4-BE49-F238E27FC236}">
              <a16:creationId xmlns:a16="http://schemas.microsoft.com/office/drawing/2014/main" id="{76813A37-EEF6-4777-BC3D-36BA7BD206D0}"/>
            </a:ext>
          </a:extLst>
        </xdr:cNvPr>
        <xdr:cNvSpPr>
          <a:spLocks noChangeShapeType="1"/>
        </xdr:cNvSpPr>
      </xdr:nvSpPr>
      <xdr:spPr bwMode="auto">
        <a:xfrm>
          <a:off x="2106930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21</xdr:row>
      <xdr:rowOff>0</xdr:rowOff>
    </xdr:from>
    <xdr:to>
      <xdr:col>24</xdr:col>
      <xdr:colOff>0</xdr:colOff>
      <xdr:row>22</xdr:row>
      <xdr:rowOff>0</xdr:rowOff>
    </xdr:to>
    <xdr:cxnSp macro="">
      <xdr:nvCxnSpPr>
        <xdr:cNvPr id="28" name="直線コネクタ 27">
          <a:extLst>
            <a:ext uri="{FF2B5EF4-FFF2-40B4-BE49-F238E27FC236}">
              <a16:creationId xmlns:a16="http://schemas.microsoft.com/office/drawing/2014/main" id="{FF65F649-DE2F-4E64-9522-04A04D50FB58}"/>
            </a:ext>
          </a:extLst>
        </xdr:cNvPr>
        <xdr:cNvCxnSpPr>
          <a:cxnSpLocks/>
        </xdr:cNvCxnSpPr>
      </xdr:nvCxnSpPr>
      <xdr:spPr bwMode="auto">
        <a:xfrm>
          <a:off x="21069300" y="3657600"/>
          <a:ext cx="0" cy="17145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19</xdr:col>
      <xdr:colOff>180976</xdr:colOff>
      <xdr:row>42</xdr:row>
      <xdr:rowOff>8282</xdr:rowOff>
    </xdr:from>
    <xdr:to>
      <xdr:col>19</xdr:col>
      <xdr:colOff>180976</xdr:colOff>
      <xdr:row>44</xdr:row>
      <xdr:rowOff>10480</xdr:rowOff>
    </xdr:to>
    <xdr:cxnSp macro="">
      <xdr:nvCxnSpPr>
        <xdr:cNvPr id="29" name="直線矢印コネクタ 28">
          <a:extLst>
            <a:ext uri="{FF2B5EF4-FFF2-40B4-BE49-F238E27FC236}">
              <a16:creationId xmlns:a16="http://schemas.microsoft.com/office/drawing/2014/main" id="{7A23BBB0-3A28-4EA8-AC26-1A84748001EC}"/>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410822</xdr:colOff>
      <xdr:row>42</xdr:row>
      <xdr:rowOff>0</xdr:rowOff>
    </xdr:from>
    <xdr:to>
      <xdr:col>21</xdr:col>
      <xdr:colOff>410822</xdr:colOff>
      <xdr:row>44</xdr:row>
      <xdr:rowOff>13607</xdr:rowOff>
    </xdr:to>
    <xdr:cxnSp macro="">
      <xdr:nvCxnSpPr>
        <xdr:cNvPr id="30" name="直線矢印コネクタ 29">
          <a:extLst>
            <a:ext uri="{FF2B5EF4-FFF2-40B4-BE49-F238E27FC236}">
              <a16:creationId xmlns:a16="http://schemas.microsoft.com/office/drawing/2014/main" id="{20034190-87EE-4B40-8EFC-9E7DE3496319}"/>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481012</xdr:colOff>
      <xdr:row>42</xdr:row>
      <xdr:rowOff>0</xdr:rowOff>
    </xdr:from>
    <xdr:to>
      <xdr:col>23</xdr:col>
      <xdr:colOff>2124074</xdr:colOff>
      <xdr:row>44</xdr:row>
      <xdr:rowOff>0</xdr:rowOff>
    </xdr:to>
    <xdr:cxnSp macro="">
      <xdr:nvCxnSpPr>
        <xdr:cNvPr id="31" name="コネクタ: カギ線 30">
          <a:extLst>
            <a:ext uri="{FF2B5EF4-FFF2-40B4-BE49-F238E27FC236}">
              <a16:creationId xmlns:a16="http://schemas.microsoft.com/office/drawing/2014/main" id="{779402FC-D602-4D15-BE40-97EE8241DDCD}"/>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200024</xdr:colOff>
      <xdr:row>27</xdr:row>
      <xdr:rowOff>19050</xdr:rowOff>
    </xdr:from>
    <xdr:to>
      <xdr:col>3</xdr:col>
      <xdr:colOff>600075</xdr:colOff>
      <xdr:row>40</xdr:row>
      <xdr:rowOff>1360</xdr:rowOff>
    </xdr:to>
    <xdr:grpSp>
      <xdr:nvGrpSpPr>
        <xdr:cNvPr id="32" name="グループ化 31">
          <a:extLst>
            <a:ext uri="{FF2B5EF4-FFF2-40B4-BE49-F238E27FC236}">
              <a16:creationId xmlns:a16="http://schemas.microsoft.com/office/drawing/2014/main" id="{F5CF8B0F-0AE9-4914-8381-868CC92C6D61}"/>
            </a:ext>
          </a:extLst>
        </xdr:cNvPr>
        <xdr:cNvGrpSpPr/>
      </xdr:nvGrpSpPr>
      <xdr:grpSpPr>
        <a:xfrm>
          <a:off x="3207203" y="4917621"/>
          <a:ext cx="400051" cy="7234918"/>
          <a:chOff x="1628775" y="6572250"/>
          <a:chExt cx="449132" cy="7164160"/>
        </a:xfrm>
      </xdr:grpSpPr>
      <xdr:cxnSp macro="">
        <xdr:nvCxnSpPr>
          <xdr:cNvPr id="33" name="直線コネクタ 32">
            <a:extLst>
              <a:ext uri="{FF2B5EF4-FFF2-40B4-BE49-F238E27FC236}">
                <a16:creationId xmlns:a16="http://schemas.microsoft.com/office/drawing/2014/main" id="{B7730E5E-07A1-4971-B6A4-9D0053D18AD8}"/>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4" name="直線コネクタ 33">
            <a:extLst>
              <a:ext uri="{FF2B5EF4-FFF2-40B4-BE49-F238E27FC236}">
                <a16:creationId xmlns:a16="http://schemas.microsoft.com/office/drawing/2014/main" id="{F8E6054F-2FDB-46BC-B1C3-41B8E9A7692C}"/>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C92B1BB9-6C05-4E38-81C4-E81266F9258C}"/>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3</xdr:col>
      <xdr:colOff>0</xdr:colOff>
      <xdr:row>21</xdr:row>
      <xdr:rowOff>0</xdr:rowOff>
    </xdr:from>
    <xdr:to>
      <xdr:col>3</xdr:col>
      <xdr:colOff>0</xdr:colOff>
      <xdr:row>22</xdr:row>
      <xdr:rowOff>9525</xdr:rowOff>
    </xdr:to>
    <xdr:sp textlink="">
      <xdr:nvSpPr>
        <xdr:cNvPr id="36" name="Line 55">
          <a:extLst>
            <a:ext uri="{FF2B5EF4-FFF2-40B4-BE49-F238E27FC236}">
              <a16:creationId xmlns:a16="http://schemas.microsoft.com/office/drawing/2014/main" id="{B9AD2867-0E73-4F23-9701-59B6CDDA63A7}"/>
            </a:ext>
          </a:extLst>
        </xdr:cNvPr>
        <xdr:cNvSpPr>
          <a:spLocks noChangeShapeType="1"/>
        </xdr:cNvSpPr>
      </xdr:nvSpPr>
      <xdr:spPr bwMode="auto">
        <a:xfrm>
          <a:off x="3000375" y="3657600"/>
          <a:ext cx="0" cy="180975"/>
        </a:xfrm>
        <a:prstGeom prst="line">
          <a:avLst/>
        </a:prstGeom>
        <a:noFill/>
        <a:ln w="28575">
          <a:solidFill>
            <a:srgbClr val="000000"/>
          </a:solidFill>
          <a:round/>
          <a:headEnd type="none" w="med" len="med"/>
          <a:tailEnd type="none" w="med" len="med"/>
        </a:ln>
      </xdr:spPr>
    </xdr:sp>
    <xdr:clientData/>
  </xdr:twoCellAnchor>
  <xdr:twoCellAnchor>
    <xdr:from>
      <xdr:col>3</xdr:col>
      <xdr:colOff>0</xdr:colOff>
      <xdr:row>23</xdr:row>
      <xdr:rowOff>0</xdr:rowOff>
    </xdr:from>
    <xdr:to>
      <xdr:col>3</xdr:col>
      <xdr:colOff>0</xdr:colOff>
      <xdr:row>24</xdr:row>
      <xdr:rowOff>0</xdr:rowOff>
    </xdr:to>
    <xdr:sp textlink="">
      <xdr:nvSpPr>
        <xdr:cNvPr id="37" name="Line 55">
          <a:extLst>
            <a:ext uri="{FF2B5EF4-FFF2-40B4-BE49-F238E27FC236}">
              <a16:creationId xmlns:a16="http://schemas.microsoft.com/office/drawing/2014/main" id="{042B56CC-9654-4BD5-A8AB-494E8DDF7BA4}"/>
            </a:ext>
          </a:extLst>
        </xdr:cNvPr>
        <xdr:cNvSpPr>
          <a:spLocks noChangeShapeType="1"/>
        </xdr:cNvSpPr>
      </xdr:nvSpPr>
      <xdr:spPr bwMode="auto">
        <a:xfrm>
          <a:off x="3000375" y="4000500"/>
          <a:ext cx="0" cy="180975"/>
        </a:xfrm>
        <a:prstGeom prst="line">
          <a:avLst/>
        </a:prstGeom>
        <a:noFill/>
        <a:ln w="28575">
          <a:solidFill>
            <a:srgbClr val="000000"/>
          </a:solidFill>
          <a:round/>
          <a:headEnd/>
          <a:tailEnd type="stealth" w="lg" len="med"/>
        </a:ln>
      </xdr:spPr>
    </xdr:sp>
    <xdr:clientData/>
  </xdr:twoCellAnchor>
  <xdr:twoCellAnchor>
    <xdr:from>
      <xdr:col>13</xdr:col>
      <xdr:colOff>331305</xdr:colOff>
      <xdr:row>42</xdr:row>
      <xdr:rowOff>0</xdr:rowOff>
    </xdr:from>
    <xdr:to>
      <xdr:col>13</xdr:col>
      <xdr:colOff>331305</xdr:colOff>
      <xdr:row>44</xdr:row>
      <xdr:rowOff>2198</xdr:rowOff>
    </xdr:to>
    <xdr:cxnSp macro="">
      <xdr:nvCxnSpPr>
        <xdr:cNvPr id="38" name="直線矢印コネクタ 37">
          <a:extLst>
            <a:ext uri="{FF2B5EF4-FFF2-40B4-BE49-F238E27FC236}">
              <a16:creationId xmlns:a16="http://schemas.microsoft.com/office/drawing/2014/main" id="{9266C891-8C8A-4A31-A7E0-B8277E583A2B}"/>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57150</xdr:colOff>
      <xdr:row>56</xdr:row>
      <xdr:rowOff>9525</xdr:rowOff>
    </xdr:from>
    <xdr:to>
      <xdr:col>23</xdr:col>
      <xdr:colOff>112955</xdr:colOff>
      <xdr:row>64</xdr:row>
      <xdr:rowOff>134470</xdr:rowOff>
    </xdr:to>
    <xdr:sp textlink="">
      <xdr:nvSpPr>
        <xdr:cNvPr id="39" name="左大かっこ 38">
          <a:extLst>
            <a:ext uri="{FF2B5EF4-FFF2-40B4-BE49-F238E27FC236}">
              <a16:creationId xmlns:a16="http://schemas.microsoft.com/office/drawing/2014/main" id="{0375AE67-B968-4ED8-A4CC-CE6EC9AA91E7}"/>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837078</xdr:colOff>
      <xdr:row>56</xdr:row>
      <xdr:rowOff>5043</xdr:rowOff>
    </xdr:from>
    <xdr:to>
      <xdr:col>25</xdr:col>
      <xdr:colOff>892883</xdr:colOff>
      <xdr:row>64</xdr:row>
      <xdr:rowOff>129988</xdr:rowOff>
    </xdr:to>
    <xdr:sp textlink="">
      <xdr:nvSpPr>
        <xdr:cNvPr id="40" name="左大かっこ 39">
          <a:extLst>
            <a:ext uri="{FF2B5EF4-FFF2-40B4-BE49-F238E27FC236}">
              <a16:creationId xmlns:a16="http://schemas.microsoft.com/office/drawing/2014/main" id="{EE13D8B3-8EAA-4BEE-BD37-C9B65DC394E3}"/>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62754</xdr:colOff>
      <xdr:row>56</xdr:row>
      <xdr:rowOff>28575</xdr:rowOff>
    </xdr:from>
    <xdr:to>
      <xdr:col>16</xdr:col>
      <xdr:colOff>108473</xdr:colOff>
      <xdr:row>64</xdr:row>
      <xdr:rowOff>118782</xdr:rowOff>
    </xdr:to>
    <xdr:sp textlink="">
      <xdr:nvSpPr>
        <xdr:cNvPr id="41" name="左大かっこ 40">
          <a:extLst>
            <a:ext uri="{FF2B5EF4-FFF2-40B4-BE49-F238E27FC236}">
              <a16:creationId xmlns:a16="http://schemas.microsoft.com/office/drawing/2014/main" id="{770A08B4-41B3-411D-8C9F-ACC915EE0253}"/>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248771</xdr:colOff>
      <xdr:row>56</xdr:row>
      <xdr:rowOff>24093</xdr:rowOff>
    </xdr:from>
    <xdr:to>
      <xdr:col>19</xdr:col>
      <xdr:colOff>294490</xdr:colOff>
      <xdr:row>64</xdr:row>
      <xdr:rowOff>114300</xdr:rowOff>
    </xdr:to>
    <xdr:sp textlink="">
      <xdr:nvSpPr>
        <xdr:cNvPr id="42" name="左大かっこ 41">
          <a:extLst>
            <a:ext uri="{FF2B5EF4-FFF2-40B4-BE49-F238E27FC236}">
              <a16:creationId xmlns:a16="http://schemas.microsoft.com/office/drawing/2014/main" id="{CD473DF5-4FED-4EC1-9004-C1C0B016437B}"/>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219075</xdr:colOff>
      <xdr:row>58</xdr:row>
      <xdr:rowOff>4483</xdr:rowOff>
    </xdr:from>
    <xdr:to>
      <xdr:col>14</xdr:col>
      <xdr:colOff>276225</xdr:colOff>
      <xdr:row>64</xdr:row>
      <xdr:rowOff>104775</xdr:rowOff>
    </xdr:to>
    <xdr:sp textlink="">
      <xdr:nvSpPr>
        <xdr:cNvPr id="43" name="左大かっこ 42">
          <a:extLst>
            <a:ext uri="{FF2B5EF4-FFF2-40B4-BE49-F238E27FC236}">
              <a16:creationId xmlns:a16="http://schemas.microsoft.com/office/drawing/2014/main" id="{E6D697C0-D499-4DA9-9966-5BDCF360E4F1}"/>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1462366</xdr:colOff>
      <xdr:row>58</xdr:row>
      <xdr:rowOff>0</xdr:rowOff>
    </xdr:from>
    <xdr:to>
      <xdr:col>15</xdr:col>
      <xdr:colOff>1523999</xdr:colOff>
      <xdr:row>64</xdr:row>
      <xdr:rowOff>114300</xdr:rowOff>
    </xdr:to>
    <xdr:sp textlink="">
      <xdr:nvSpPr>
        <xdr:cNvPr id="44" name="左大かっこ 43">
          <a:extLst>
            <a:ext uri="{FF2B5EF4-FFF2-40B4-BE49-F238E27FC236}">
              <a16:creationId xmlns:a16="http://schemas.microsoft.com/office/drawing/2014/main" id="{C16A865B-E663-4BE3-B45C-E5CCEB306C56}"/>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57150</xdr:colOff>
      <xdr:row>56</xdr:row>
      <xdr:rowOff>33057</xdr:rowOff>
    </xdr:from>
    <xdr:to>
      <xdr:col>4</xdr:col>
      <xdr:colOff>102869</xdr:colOff>
      <xdr:row>64</xdr:row>
      <xdr:rowOff>123264</xdr:rowOff>
    </xdr:to>
    <xdr:sp textlink="">
      <xdr:nvSpPr>
        <xdr:cNvPr id="45" name="左大かっこ 44">
          <a:extLst>
            <a:ext uri="{FF2B5EF4-FFF2-40B4-BE49-F238E27FC236}">
              <a16:creationId xmlns:a16="http://schemas.microsoft.com/office/drawing/2014/main" id="{2FEDB4E2-759D-4981-8241-DB0A540D085F}"/>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243167</xdr:colOff>
      <xdr:row>56</xdr:row>
      <xdr:rowOff>28575</xdr:rowOff>
    </xdr:from>
    <xdr:to>
      <xdr:col>9</xdr:col>
      <xdr:colOff>288886</xdr:colOff>
      <xdr:row>64</xdr:row>
      <xdr:rowOff>118782</xdr:rowOff>
    </xdr:to>
    <xdr:sp textlink="">
      <xdr:nvSpPr>
        <xdr:cNvPr id="46" name="左大かっこ 45">
          <a:extLst>
            <a:ext uri="{FF2B5EF4-FFF2-40B4-BE49-F238E27FC236}">
              <a16:creationId xmlns:a16="http://schemas.microsoft.com/office/drawing/2014/main" id="{43A3EA68-A442-491D-A3CD-8B9B8B9C4168}"/>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42</xdr:row>
      <xdr:rowOff>0</xdr:rowOff>
    </xdr:from>
    <xdr:to>
      <xdr:col>8</xdr:col>
      <xdr:colOff>171450</xdr:colOff>
      <xdr:row>44</xdr:row>
      <xdr:rowOff>2198</xdr:rowOff>
    </xdr:to>
    <xdr:cxnSp macro="">
      <xdr:nvCxnSpPr>
        <xdr:cNvPr id="47" name="直線矢印コネクタ 46">
          <a:extLst>
            <a:ext uri="{FF2B5EF4-FFF2-40B4-BE49-F238E27FC236}">
              <a16:creationId xmlns:a16="http://schemas.microsoft.com/office/drawing/2014/main" id="{0EB79155-BC05-446C-9B9A-D74A4E870E5E}"/>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13607</xdr:rowOff>
    </xdr:from>
    <xdr:to>
      <xdr:col>3</xdr:col>
      <xdr:colOff>0</xdr:colOff>
      <xdr:row>32</xdr:row>
      <xdr:rowOff>13570</xdr:rowOff>
    </xdr:to>
    <xdr:cxnSp macro="">
      <xdr:nvCxnSpPr>
        <xdr:cNvPr id="2" name="直線コネクタ 1">
          <a:extLst>
            <a:ext uri="{FF2B5EF4-FFF2-40B4-BE49-F238E27FC236}">
              <a16:creationId xmlns:a16="http://schemas.microsoft.com/office/drawing/2014/main" id="{67748BB0-E6F6-478B-A8B3-DB04C5A7D43D}"/>
            </a:ext>
          </a:extLst>
        </xdr:cNvPr>
        <xdr:cNvCxnSpPr/>
      </xdr:nvCxnSpPr>
      <xdr:spPr bwMode="auto">
        <a:xfrm>
          <a:off x="3609975" y="1042307"/>
          <a:ext cx="0" cy="1491611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200024</xdr:colOff>
      <xdr:row>5</xdr:row>
      <xdr:rowOff>19050</xdr:rowOff>
    </xdr:from>
    <xdr:to>
      <xdr:col>2</xdr:col>
      <xdr:colOff>600075</xdr:colOff>
      <xdr:row>31</xdr:row>
      <xdr:rowOff>517071</xdr:rowOff>
    </xdr:to>
    <xdr:grpSp>
      <xdr:nvGrpSpPr>
        <xdr:cNvPr id="3" name="グループ化 2">
          <a:extLst>
            <a:ext uri="{FF2B5EF4-FFF2-40B4-BE49-F238E27FC236}">
              <a16:creationId xmlns:a16="http://schemas.microsoft.com/office/drawing/2014/main" id="{0F050A64-477D-4AF0-99F1-C241BFB4C8B8}"/>
            </a:ext>
          </a:extLst>
        </xdr:cNvPr>
        <xdr:cNvGrpSpPr/>
      </xdr:nvGrpSpPr>
      <xdr:grpSpPr>
        <a:xfrm>
          <a:off x="3003095" y="1025979"/>
          <a:ext cx="400051" cy="15003235"/>
          <a:chOff x="1628775" y="6572250"/>
          <a:chExt cx="449132" cy="7164160"/>
        </a:xfrm>
      </xdr:grpSpPr>
      <xdr:cxnSp macro="">
        <xdr:nvCxnSpPr>
          <xdr:cNvPr id="4" name="直線コネクタ 3">
            <a:extLst>
              <a:ext uri="{FF2B5EF4-FFF2-40B4-BE49-F238E27FC236}">
                <a16:creationId xmlns:a16="http://schemas.microsoft.com/office/drawing/2014/main" id="{9F1F07C0-43CF-44B4-A01D-CC131BEF8DD3}"/>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 name="直線コネクタ 4">
            <a:extLst>
              <a:ext uri="{FF2B5EF4-FFF2-40B4-BE49-F238E27FC236}">
                <a16:creationId xmlns:a16="http://schemas.microsoft.com/office/drawing/2014/main" id="{B0BECDDB-56A9-4D03-86D8-B9481B26C399}"/>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3B8C8F4E-1234-4D47-949E-73649FDA3660}"/>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119741</xdr:rowOff>
    </xdr:from>
    <xdr:to>
      <xdr:col>6</xdr:col>
      <xdr:colOff>4000500</xdr:colOff>
      <xdr:row>10</xdr:row>
      <xdr:rowOff>77741</xdr:rowOff>
    </xdr:to>
    <xdr:sp textlink="">
      <xdr:nvSpPr>
        <xdr:cNvPr id="2" name="正方形/長方形 1">
          <a:extLst>
            <a:ext uri="{FF2B5EF4-FFF2-40B4-BE49-F238E27FC236}">
              <a16:creationId xmlns:a16="http://schemas.microsoft.com/office/drawing/2014/main" id="{9CE354E3-8C46-4180-A63C-5882BD261531}"/>
            </a:ext>
          </a:extLst>
        </xdr:cNvPr>
        <xdr:cNvSpPr/>
      </xdr:nvSpPr>
      <xdr:spPr bwMode="auto">
        <a:xfrm>
          <a:off x="1104900"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0</xdr:col>
      <xdr:colOff>0</xdr:colOff>
      <xdr:row>0</xdr:row>
      <xdr:rowOff>0</xdr:rowOff>
    </xdr:from>
    <xdr:to>
      <xdr:col>7</xdr:col>
      <xdr:colOff>0</xdr:colOff>
      <xdr:row>1</xdr:row>
      <xdr:rowOff>86285</xdr:rowOff>
    </xdr:to>
    <xdr:sp textlink="">
      <xdr:nvSpPr>
        <xdr:cNvPr id="3" name="Text Box 231">
          <a:extLst>
            <a:ext uri="{FF2B5EF4-FFF2-40B4-BE49-F238E27FC236}">
              <a16:creationId xmlns:a16="http://schemas.microsoft.com/office/drawing/2014/main" id="{F8D04C85-52C5-4101-8A23-3685321A1CB9}"/>
            </a:ext>
          </a:extLst>
        </xdr:cNvPr>
        <xdr:cNvSpPr txBox="1">
          <a:spLocks noChangeArrowheads="1"/>
        </xdr:cNvSpPr>
      </xdr:nvSpPr>
      <xdr:spPr bwMode="auto">
        <a:xfrm>
          <a:off x="0" y="0"/>
          <a:ext cx="8867775"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340179</xdr:colOff>
      <xdr:row>22</xdr:row>
      <xdr:rowOff>95251</xdr:rowOff>
    </xdr:from>
    <xdr:to>
      <xdr:col>28</xdr:col>
      <xdr:colOff>348983</xdr:colOff>
      <xdr:row>28</xdr:row>
      <xdr:rowOff>81644</xdr:rowOff>
    </xdr:to>
    <xdr:sp textlink="">
      <xdr:nvSpPr>
        <xdr:cNvPr id="2" name="AutoShape 44">
          <a:extLst>
            <a:ext uri="{FF2B5EF4-FFF2-40B4-BE49-F238E27FC236}">
              <a16:creationId xmlns:a16="http://schemas.microsoft.com/office/drawing/2014/main" id="{6D4F70C8-E25A-4BE2-B6E5-21B7CB555AD4}"/>
            </a:ext>
          </a:extLst>
        </xdr:cNvPr>
        <xdr:cNvSpPr>
          <a:spLocks noChangeArrowheads="1"/>
        </xdr:cNvSpPr>
      </xdr:nvSpPr>
      <xdr:spPr bwMode="auto">
        <a:xfrm>
          <a:off x="7769679" y="4163787"/>
          <a:ext cx="3043197" cy="979714"/>
        </a:xfrm>
        <a:prstGeom prst="wedgeRoundRectCallout">
          <a:avLst>
            <a:gd name="adj1" fmla="val -7800"/>
            <a:gd name="adj2" fmla="val 68793"/>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a:t>
          </a:r>
          <a:r>
            <a:rPr lang="en-US" altLang="ja-JP" sz="1050" b="0" i="0">
              <a:effectLst/>
              <a:latin typeface="ＭＳ ゴシック" panose="020B0609070205080204" pitchFamily="49" charset="-128"/>
              <a:ea typeface="ＭＳ ゴシック" panose="020B0609070205080204" pitchFamily="49" charset="-128"/>
              <a:cs typeface="+mn-cs"/>
            </a:rPr>
            <a:t>1</a:t>
          </a:r>
          <a:r>
            <a:rPr lang="ja-JP" altLang="ja-JP" sz="105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13607</xdr:colOff>
      <xdr:row>22</xdr:row>
      <xdr:rowOff>40822</xdr:rowOff>
    </xdr:from>
    <xdr:to>
      <xdr:col>42</xdr:col>
      <xdr:colOff>829986</xdr:colOff>
      <xdr:row>28</xdr:row>
      <xdr:rowOff>95251</xdr:rowOff>
    </xdr:to>
    <xdr:sp textlink="">
      <xdr:nvSpPr>
        <xdr:cNvPr id="3" name="AutoShape 269">
          <a:extLst>
            <a:ext uri="{FF2B5EF4-FFF2-40B4-BE49-F238E27FC236}">
              <a16:creationId xmlns:a16="http://schemas.microsoft.com/office/drawing/2014/main" id="{3AD28247-CF43-4830-9C51-26742511E791}"/>
            </a:ext>
          </a:extLst>
        </xdr:cNvPr>
        <xdr:cNvSpPr>
          <a:spLocks noChangeArrowheads="1"/>
        </xdr:cNvSpPr>
      </xdr:nvSpPr>
      <xdr:spPr bwMode="auto">
        <a:xfrm>
          <a:off x="17213036" y="4109358"/>
          <a:ext cx="5089021" cy="1047750"/>
        </a:xfrm>
        <a:prstGeom prst="wedgeRoundRectCallout">
          <a:avLst>
            <a:gd name="adj1" fmla="val -4124"/>
            <a:gd name="adj2" fmla="val 65635"/>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⑨の「処理後の処分方法」で１</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リサイクル（売却含む）</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a:effectLst/>
              <a:latin typeface="ＭＳ ゴシック" panose="020B0609070205080204" pitchFamily="49" charset="-128"/>
              <a:ea typeface="ＭＳ ゴシック" panose="020B0609070205080204" pitchFamily="49" charset="-128"/>
              <a:cs typeface="+mn-cs"/>
            </a:rPr>
            <a:t>２</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埋立処分</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22</xdr:row>
      <xdr:rowOff>49626</xdr:rowOff>
    </xdr:from>
    <xdr:to>
      <xdr:col>33</xdr:col>
      <xdr:colOff>81642</xdr:colOff>
      <xdr:row>29</xdr:row>
      <xdr:rowOff>126332</xdr:rowOff>
    </xdr:to>
    <xdr:sp textlink="">
      <xdr:nvSpPr>
        <xdr:cNvPr id="4" name="Freeform 33">
          <a:extLst>
            <a:ext uri="{FF2B5EF4-FFF2-40B4-BE49-F238E27FC236}">
              <a16:creationId xmlns:a16="http://schemas.microsoft.com/office/drawing/2014/main" id="{D3F2C499-1091-432B-9E9C-22B75E0BBAAE}"/>
            </a:ext>
          </a:extLst>
        </xdr:cNvPr>
        <xdr:cNvSpPr>
          <a:spLocks/>
        </xdr:cNvSpPr>
      </xdr:nvSpPr>
      <xdr:spPr bwMode="auto">
        <a:xfrm>
          <a:off x="11008179" y="4118162"/>
          <a:ext cx="3796392" cy="1246920"/>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612322</xdr:colOff>
      <xdr:row>26</xdr:row>
      <xdr:rowOff>81642</xdr:rowOff>
    </xdr:from>
    <xdr:to>
      <xdr:col>5</xdr:col>
      <xdr:colOff>100641</xdr:colOff>
      <xdr:row>29</xdr:row>
      <xdr:rowOff>76706</xdr:rowOff>
    </xdr:to>
    <xdr:sp textlink="">
      <xdr:nvSpPr>
        <xdr:cNvPr id="5" name="Freeform 10">
          <a:extLst>
            <a:ext uri="{FF2B5EF4-FFF2-40B4-BE49-F238E27FC236}">
              <a16:creationId xmlns:a16="http://schemas.microsoft.com/office/drawing/2014/main" id="{4BF4F401-22D8-4079-A232-DEF374736229}"/>
            </a:ext>
          </a:extLst>
        </xdr:cNvPr>
        <xdr:cNvSpPr>
          <a:spLocks/>
        </xdr:cNvSpPr>
      </xdr:nvSpPr>
      <xdr:spPr bwMode="auto">
        <a:xfrm>
          <a:off x="1973036" y="4789713"/>
          <a:ext cx="2617962" cy="525743"/>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sz="1050">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40</xdr:col>
      <xdr:colOff>0</xdr:colOff>
      <xdr:row>1</xdr:row>
      <xdr:rowOff>0</xdr:rowOff>
    </xdr:from>
    <xdr:to>
      <xdr:col>41</xdr:col>
      <xdr:colOff>0</xdr:colOff>
      <xdr:row>2</xdr:row>
      <xdr:rowOff>142875</xdr:rowOff>
    </xdr:to>
    <xdr:sp textlink="">
      <xdr:nvSpPr>
        <xdr:cNvPr id="6" name="Text Box 261">
          <a:extLst>
            <a:ext uri="{FF2B5EF4-FFF2-40B4-BE49-F238E27FC236}">
              <a16:creationId xmlns:a16="http://schemas.microsoft.com/office/drawing/2014/main" id="{AFAF6223-CD71-408C-8CB5-E41923DBE012}"/>
            </a:ext>
          </a:extLst>
        </xdr:cNvPr>
        <xdr:cNvSpPr txBox="1">
          <a:spLocks noChangeArrowheads="1"/>
        </xdr:cNvSpPr>
      </xdr:nvSpPr>
      <xdr:spPr bwMode="auto">
        <a:xfrm>
          <a:off x="18773775" y="323850"/>
          <a:ext cx="1724025" cy="3048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0</xdr:col>
      <xdr:colOff>0</xdr:colOff>
      <xdr:row>0</xdr:row>
      <xdr:rowOff>0</xdr:rowOff>
    </xdr:from>
    <xdr:to>
      <xdr:col>8</xdr:col>
      <xdr:colOff>183696</xdr:colOff>
      <xdr:row>1</xdr:row>
      <xdr:rowOff>50347</xdr:rowOff>
    </xdr:to>
    <xdr:sp textlink="">
      <xdr:nvSpPr>
        <xdr:cNvPr id="7" name="Text Box 267">
          <a:extLst>
            <a:ext uri="{FF2B5EF4-FFF2-40B4-BE49-F238E27FC236}">
              <a16:creationId xmlns:a16="http://schemas.microsoft.com/office/drawing/2014/main" id="{1334DCF3-D8E2-49A9-AA58-4DB741CAAE36}"/>
            </a:ext>
          </a:extLst>
        </xdr:cNvPr>
        <xdr:cNvSpPr txBox="1">
          <a:spLocks noChangeArrowheads="1"/>
        </xdr:cNvSpPr>
      </xdr:nvSpPr>
      <xdr:spPr bwMode="auto">
        <a:xfrm>
          <a:off x="0" y="0"/>
          <a:ext cx="5289096" cy="374197"/>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0</xdr:col>
      <xdr:colOff>896469</xdr:colOff>
      <xdr:row>39</xdr:row>
      <xdr:rowOff>158485</xdr:rowOff>
    </xdr:from>
    <xdr:to>
      <xdr:col>44</xdr:col>
      <xdr:colOff>145675</xdr:colOff>
      <xdr:row>40</xdr:row>
      <xdr:rowOff>107258</xdr:rowOff>
    </xdr:to>
    <xdr:pic>
      <xdr:nvPicPr>
        <xdr:cNvPr id="8" name="図 7">
          <a:extLst>
            <a:ext uri="{FF2B5EF4-FFF2-40B4-BE49-F238E27FC236}">
              <a16:creationId xmlns:a16="http://schemas.microsoft.com/office/drawing/2014/main" id="{8AA27E83-0561-47A6-B272-146820ECE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69" y="9245335"/>
          <a:ext cx="21756781" cy="482173"/>
        </a:xfrm>
        <a:prstGeom prst="rect">
          <a:avLst/>
        </a:prstGeom>
      </xdr:spPr>
    </xdr:pic>
    <xdr:clientData/>
  </xdr:twoCellAnchor>
  <xdr:twoCellAnchor>
    <xdr:from>
      <xdr:col>40</xdr:col>
      <xdr:colOff>0</xdr:colOff>
      <xdr:row>30</xdr:row>
      <xdr:rowOff>0</xdr:rowOff>
    </xdr:from>
    <xdr:to>
      <xdr:col>40</xdr:col>
      <xdr:colOff>0</xdr:colOff>
      <xdr:row>31</xdr:row>
      <xdr:rowOff>190500</xdr:rowOff>
    </xdr:to>
    <xdr:sp textlink="">
      <xdr:nvSpPr>
        <xdr:cNvPr id="9" name="Text Box 53">
          <a:extLst>
            <a:ext uri="{FF2B5EF4-FFF2-40B4-BE49-F238E27FC236}">
              <a16:creationId xmlns:a16="http://schemas.microsoft.com/office/drawing/2014/main" id="{5CD09430-A659-4CE3-8648-1106335ABB11}"/>
            </a:ext>
          </a:extLst>
        </xdr:cNvPr>
        <xdr:cNvSpPr txBox="1">
          <a:spLocks noChangeArrowheads="1"/>
        </xdr:cNvSpPr>
      </xdr:nvSpPr>
      <xdr:spPr bwMode="auto">
        <a:xfrm>
          <a:off x="18773775" y="5257800"/>
          <a:ext cx="0" cy="4191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editAs="oneCell">
    <xdr:from>
      <xdr:col>32</xdr:col>
      <xdr:colOff>394929</xdr:colOff>
      <xdr:row>42</xdr:row>
      <xdr:rowOff>54429</xdr:rowOff>
    </xdr:from>
    <xdr:to>
      <xdr:col>33</xdr:col>
      <xdr:colOff>61258</xdr:colOff>
      <xdr:row>45</xdr:row>
      <xdr:rowOff>54429</xdr:rowOff>
    </xdr:to>
    <xdr:pic>
      <xdr:nvPicPr>
        <xdr:cNvPr id="10" name="図 9">
          <a:extLst>
            <a:ext uri="{FF2B5EF4-FFF2-40B4-BE49-F238E27FC236}">
              <a16:creationId xmlns:a16="http://schemas.microsoft.com/office/drawing/2014/main" id="{1F28D90E-5007-4064-86B4-869809E4F8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7554" y="10169979"/>
          <a:ext cx="923629" cy="657225"/>
        </a:xfrm>
        <a:prstGeom prst="rect">
          <a:avLst/>
        </a:prstGeom>
      </xdr:spPr>
    </xdr:pic>
    <xdr:clientData/>
  </xdr:twoCellAnchor>
  <xdr:twoCellAnchor editAs="oneCell">
    <xdr:from>
      <xdr:col>5</xdr:col>
      <xdr:colOff>158971</xdr:colOff>
      <xdr:row>43</xdr:row>
      <xdr:rowOff>122464</xdr:rowOff>
    </xdr:from>
    <xdr:to>
      <xdr:col>15</xdr:col>
      <xdr:colOff>99565</xdr:colOff>
      <xdr:row>49</xdr:row>
      <xdr:rowOff>83481</xdr:rowOff>
    </xdr:to>
    <xdr:pic>
      <xdr:nvPicPr>
        <xdr:cNvPr id="11" name="図 10">
          <a:extLst>
            <a:ext uri="{FF2B5EF4-FFF2-40B4-BE49-F238E27FC236}">
              <a16:creationId xmlns:a16="http://schemas.microsoft.com/office/drawing/2014/main" id="{64321912-5BF3-43FB-B39F-3D63335378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5721" y="10457089"/>
          <a:ext cx="2293269" cy="1275467"/>
        </a:xfrm>
        <a:prstGeom prst="rect">
          <a:avLst/>
        </a:prstGeom>
      </xdr:spPr>
    </xdr:pic>
    <xdr:clientData/>
  </xdr:twoCellAnchor>
  <xdr:twoCellAnchor editAs="oneCell">
    <xdr:from>
      <xdr:col>21</xdr:col>
      <xdr:colOff>148010</xdr:colOff>
      <xdr:row>51</xdr:row>
      <xdr:rowOff>185092</xdr:rowOff>
    </xdr:from>
    <xdr:to>
      <xdr:col>26</xdr:col>
      <xdr:colOff>13607</xdr:colOff>
      <xdr:row>55</xdr:row>
      <xdr:rowOff>72590</xdr:rowOff>
    </xdr:to>
    <xdr:pic>
      <xdr:nvPicPr>
        <xdr:cNvPr id="12" name="図 11">
          <a:extLst>
            <a:ext uri="{FF2B5EF4-FFF2-40B4-BE49-F238E27FC236}">
              <a16:creationId xmlns:a16="http://schemas.microsoft.com/office/drawing/2014/main" id="{378DD280-6C38-4568-A4B7-C9F9C7C42B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5760" y="12177067"/>
          <a:ext cx="1008597" cy="687598"/>
        </a:xfrm>
        <a:prstGeom prst="rect">
          <a:avLst/>
        </a:prstGeom>
      </xdr:spPr>
    </xdr:pic>
    <xdr:clientData/>
  </xdr:twoCellAnchor>
  <xdr:twoCellAnchor editAs="oneCell">
    <xdr:from>
      <xdr:col>17</xdr:col>
      <xdr:colOff>138000</xdr:colOff>
      <xdr:row>48</xdr:row>
      <xdr:rowOff>206034</xdr:rowOff>
    </xdr:from>
    <xdr:to>
      <xdr:col>23</xdr:col>
      <xdr:colOff>15488</xdr:colOff>
      <xdr:row>53</xdr:row>
      <xdr:rowOff>0</xdr:rowOff>
    </xdr:to>
    <xdr:pic>
      <xdr:nvPicPr>
        <xdr:cNvPr id="13" name="図 12">
          <a:extLst>
            <a:ext uri="{FF2B5EF4-FFF2-40B4-BE49-F238E27FC236}">
              <a16:creationId xmlns:a16="http://schemas.microsoft.com/office/drawing/2014/main" id="{7C1D7833-BCF4-445F-BFE5-A8B62165EB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19875" y="11636034"/>
          <a:ext cx="1620563" cy="813141"/>
        </a:xfrm>
        <a:prstGeom prst="rect">
          <a:avLst/>
        </a:prstGeom>
      </xdr:spPr>
    </xdr:pic>
    <xdr:clientData/>
  </xdr:twoCellAnchor>
  <xdr:twoCellAnchor editAs="oneCell">
    <xdr:from>
      <xdr:col>31</xdr:col>
      <xdr:colOff>600966</xdr:colOff>
      <xdr:row>58</xdr:row>
      <xdr:rowOff>179144</xdr:rowOff>
    </xdr:from>
    <xdr:to>
      <xdr:col>31</xdr:col>
      <xdr:colOff>1494340</xdr:colOff>
      <xdr:row>61</xdr:row>
      <xdr:rowOff>164240</xdr:rowOff>
    </xdr:to>
    <xdr:pic>
      <xdr:nvPicPr>
        <xdr:cNvPr id="14" name="図 13">
          <a:extLst>
            <a:ext uri="{FF2B5EF4-FFF2-40B4-BE49-F238E27FC236}">
              <a16:creationId xmlns:a16="http://schemas.microsoft.com/office/drawing/2014/main" id="{CB5C599B-3F76-4CB4-8E4F-0B5CABF3C2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59566" y="13628444"/>
          <a:ext cx="893374" cy="699471"/>
        </a:xfrm>
        <a:prstGeom prst="rect">
          <a:avLst/>
        </a:prstGeom>
      </xdr:spPr>
    </xdr:pic>
    <xdr:clientData/>
  </xdr:twoCellAnchor>
  <xdr:twoCellAnchor editAs="oneCell">
    <xdr:from>
      <xdr:col>30</xdr:col>
      <xdr:colOff>460365</xdr:colOff>
      <xdr:row>41</xdr:row>
      <xdr:rowOff>111578</xdr:rowOff>
    </xdr:from>
    <xdr:to>
      <xdr:col>31</xdr:col>
      <xdr:colOff>1700892</xdr:colOff>
      <xdr:row>46</xdr:row>
      <xdr:rowOff>122447</xdr:rowOff>
    </xdr:to>
    <xdr:pic>
      <xdr:nvPicPr>
        <xdr:cNvPr id="15" name="図 14">
          <a:extLst>
            <a:ext uri="{FF2B5EF4-FFF2-40B4-BE49-F238E27FC236}">
              <a16:creationId xmlns:a16="http://schemas.microsoft.com/office/drawing/2014/main" id="{A011BBF0-D04D-4C91-AED3-B2AC5EBE95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04590" y="9979478"/>
          <a:ext cx="1954902" cy="1134819"/>
        </a:xfrm>
        <a:prstGeom prst="rect">
          <a:avLst/>
        </a:prstGeom>
      </xdr:spPr>
    </xdr:pic>
    <xdr:clientData/>
  </xdr:twoCellAnchor>
  <xdr:twoCellAnchor editAs="oneCell">
    <xdr:from>
      <xdr:col>31</xdr:col>
      <xdr:colOff>261748</xdr:colOff>
      <xdr:row>49</xdr:row>
      <xdr:rowOff>39462</xdr:rowOff>
    </xdr:from>
    <xdr:to>
      <xdr:col>32</xdr:col>
      <xdr:colOff>994260</xdr:colOff>
      <xdr:row>52</xdr:row>
      <xdr:rowOff>116697</xdr:rowOff>
    </xdr:to>
    <xdr:pic>
      <xdr:nvPicPr>
        <xdr:cNvPr id="16" name="図 15">
          <a:extLst>
            <a:ext uri="{FF2B5EF4-FFF2-40B4-BE49-F238E27FC236}">
              <a16:creationId xmlns:a16="http://schemas.microsoft.com/office/drawing/2014/main" id="{BD2C5E90-B1A4-4820-9492-3070572EF4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20348" y="11688537"/>
          <a:ext cx="2456537" cy="639210"/>
        </a:xfrm>
        <a:prstGeom prst="rect">
          <a:avLst/>
        </a:prstGeom>
      </xdr:spPr>
    </xdr:pic>
    <xdr:clientData/>
  </xdr:twoCellAnchor>
  <xdr:twoCellAnchor editAs="oneCell">
    <xdr:from>
      <xdr:col>33</xdr:col>
      <xdr:colOff>653143</xdr:colOff>
      <xdr:row>41</xdr:row>
      <xdr:rowOff>195695</xdr:rowOff>
    </xdr:from>
    <xdr:to>
      <xdr:col>35</xdr:col>
      <xdr:colOff>54431</xdr:colOff>
      <xdr:row>45</xdr:row>
      <xdr:rowOff>87900</xdr:rowOff>
    </xdr:to>
    <xdr:pic>
      <xdr:nvPicPr>
        <xdr:cNvPr id="17" name="図 16">
          <a:extLst>
            <a:ext uri="{FF2B5EF4-FFF2-40B4-BE49-F238E27FC236}">
              <a16:creationId xmlns:a16="http://schemas.microsoft.com/office/drawing/2014/main" id="{6D88057A-7100-49AC-9B7D-86A9A015D41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93068" y="10063595"/>
          <a:ext cx="1172938" cy="797080"/>
        </a:xfrm>
        <a:prstGeom prst="rect">
          <a:avLst/>
        </a:prstGeom>
      </xdr:spPr>
    </xdr:pic>
    <xdr:clientData/>
  </xdr:twoCellAnchor>
  <xdr:twoCellAnchor editAs="oneCell">
    <xdr:from>
      <xdr:col>27</xdr:col>
      <xdr:colOff>217712</xdr:colOff>
      <xdr:row>49</xdr:row>
      <xdr:rowOff>29617</xdr:rowOff>
    </xdr:from>
    <xdr:to>
      <xdr:col>30</xdr:col>
      <xdr:colOff>204105</xdr:colOff>
      <xdr:row>51</xdr:row>
      <xdr:rowOff>192903</xdr:rowOff>
    </xdr:to>
    <xdr:pic>
      <xdr:nvPicPr>
        <xdr:cNvPr id="18" name="図 17">
          <a:extLst>
            <a:ext uri="{FF2B5EF4-FFF2-40B4-BE49-F238E27FC236}">
              <a16:creationId xmlns:a16="http://schemas.microsoft.com/office/drawing/2014/main" id="{AAA7F655-A779-4A37-89FE-4C99D27A822A}"/>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257062" y="11678692"/>
          <a:ext cx="891268" cy="506186"/>
        </a:xfrm>
        <a:prstGeom prst="rect">
          <a:avLst/>
        </a:prstGeom>
      </xdr:spPr>
    </xdr:pic>
    <xdr:clientData/>
  </xdr:twoCellAnchor>
  <xdr:twoCellAnchor editAs="oneCell">
    <xdr:from>
      <xdr:col>27</xdr:col>
      <xdr:colOff>217713</xdr:colOff>
      <xdr:row>54</xdr:row>
      <xdr:rowOff>120061</xdr:rowOff>
    </xdr:from>
    <xdr:to>
      <xdr:col>30</xdr:col>
      <xdr:colOff>171668</xdr:colOff>
      <xdr:row>56</xdr:row>
      <xdr:rowOff>136538</xdr:rowOff>
    </xdr:to>
    <xdr:pic>
      <xdr:nvPicPr>
        <xdr:cNvPr id="19" name="図 18">
          <a:extLst>
            <a:ext uri="{FF2B5EF4-FFF2-40B4-BE49-F238E27FC236}">
              <a16:creationId xmlns:a16="http://schemas.microsoft.com/office/drawing/2014/main" id="{3A6F584D-17BA-42EB-A98F-4F20E8625A2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57063" y="12693061"/>
          <a:ext cx="858830" cy="454627"/>
        </a:xfrm>
        <a:prstGeom prst="rect">
          <a:avLst/>
        </a:prstGeom>
      </xdr:spPr>
    </xdr:pic>
    <xdr:clientData/>
  </xdr:twoCellAnchor>
  <xdr:twoCellAnchor editAs="oneCell">
    <xdr:from>
      <xdr:col>30</xdr:col>
      <xdr:colOff>0</xdr:colOff>
      <xdr:row>59</xdr:row>
      <xdr:rowOff>0</xdr:rowOff>
    </xdr:from>
    <xdr:to>
      <xdr:col>31</xdr:col>
      <xdr:colOff>116060</xdr:colOff>
      <xdr:row>61</xdr:row>
      <xdr:rowOff>132596</xdr:rowOff>
    </xdr:to>
    <xdr:pic>
      <xdr:nvPicPr>
        <xdr:cNvPr id="20" name="図 19">
          <a:extLst>
            <a:ext uri="{FF2B5EF4-FFF2-40B4-BE49-F238E27FC236}">
              <a16:creationId xmlns:a16="http://schemas.microsoft.com/office/drawing/2014/main" id="{CAC15015-E1EF-4550-8056-200C2835FE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44225" y="13687425"/>
          <a:ext cx="830435" cy="608846"/>
        </a:xfrm>
        <a:prstGeom prst="rect">
          <a:avLst/>
        </a:prstGeom>
      </xdr:spPr>
    </xdr:pic>
    <xdr:clientData/>
  </xdr:twoCellAnchor>
  <xdr:twoCellAnchor editAs="oneCell">
    <xdr:from>
      <xdr:col>32</xdr:col>
      <xdr:colOff>367393</xdr:colOff>
      <xdr:row>58</xdr:row>
      <xdr:rowOff>204107</xdr:rowOff>
    </xdr:from>
    <xdr:to>
      <xdr:col>34</xdr:col>
      <xdr:colOff>667094</xdr:colOff>
      <xdr:row>61</xdr:row>
      <xdr:rowOff>147674</xdr:rowOff>
    </xdr:to>
    <xdr:pic>
      <xdr:nvPicPr>
        <xdr:cNvPr id="21" name="図 20">
          <a:extLst>
            <a:ext uri="{FF2B5EF4-FFF2-40B4-BE49-F238E27FC236}">
              <a16:creationId xmlns:a16="http://schemas.microsoft.com/office/drawing/2014/main" id="{24E91C0C-1E6D-4ED4-8A52-306C9D3690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50018" y="13653407"/>
          <a:ext cx="2442826" cy="657942"/>
        </a:xfrm>
        <a:prstGeom prst="rect">
          <a:avLst/>
        </a:prstGeom>
      </xdr:spPr>
    </xdr:pic>
    <xdr:clientData/>
  </xdr:twoCellAnchor>
  <xdr:twoCellAnchor editAs="oneCell">
    <xdr:from>
      <xdr:col>36</xdr:col>
      <xdr:colOff>0</xdr:colOff>
      <xdr:row>43</xdr:row>
      <xdr:rowOff>0</xdr:rowOff>
    </xdr:from>
    <xdr:to>
      <xdr:col>38</xdr:col>
      <xdr:colOff>190501</xdr:colOff>
      <xdr:row>45</xdr:row>
      <xdr:rowOff>68036</xdr:rowOff>
    </xdr:to>
    <xdr:pic>
      <xdr:nvPicPr>
        <xdr:cNvPr id="22" name="図 21">
          <a:extLst>
            <a:ext uri="{FF2B5EF4-FFF2-40B4-BE49-F238E27FC236}">
              <a16:creationId xmlns:a16="http://schemas.microsoft.com/office/drawing/2014/main" id="{DB4A61FA-05CE-460B-BD0F-43DBD581BA95}"/>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6764000" y="10334625"/>
          <a:ext cx="895351" cy="506186"/>
        </a:xfrm>
        <a:prstGeom prst="rect">
          <a:avLst/>
        </a:prstGeom>
      </xdr:spPr>
    </xdr:pic>
    <xdr:clientData/>
  </xdr:twoCellAnchor>
  <xdr:twoCellAnchor editAs="oneCell">
    <xdr:from>
      <xdr:col>39</xdr:col>
      <xdr:colOff>494347</xdr:colOff>
      <xdr:row>50</xdr:row>
      <xdr:rowOff>108858</xdr:rowOff>
    </xdr:from>
    <xdr:to>
      <xdr:col>42</xdr:col>
      <xdr:colOff>712721</xdr:colOff>
      <xdr:row>54</xdr:row>
      <xdr:rowOff>199159</xdr:rowOff>
    </xdr:to>
    <xdr:pic>
      <xdr:nvPicPr>
        <xdr:cNvPr id="23" name="図 22">
          <a:extLst>
            <a:ext uri="{FF2B5EF4-FFF2-40B4-BE49-F238E27FC236}">
              <a16:creationId xmlns:a16="http://schemas.microsoft.com/office/drawing/2014/main" id="{5D4E5F21-AAF5-44C9-9EEC-601BA20F79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10897" y="11881758"/>
          <a:ext cx="3485449" cy="890401"/>
        </a:xfrm>
        <a:prstGeom prst="rect">
          <a:avLst/>
        </a:prstGeom>
      </xdr:spPr>
    </xdr:pic>
    <xdr:clientData/>
  </xdr:twoCellAnchor>
  <xdr:twoCellAnchor editAs="oneCell">
    <xdr:from>
      <xdr:col>27</xdr:col>
      <xdr:colOff>204106</xdr:colOff>
      <xdr:row>42</xdr:row>
      <xdr:rowOff>244927</xdr:rowOff>
    </xdr:from>
    <xdr:to>
      <xdr:col>30</xdr:col>
      <xdr:colOff>190499</xdr:colOff>
      <xdr:row>45</xdr:row>
      <xdr:rowOff>76200</xdr:rowOff>
    </xdr:to>
    <xdr:pic>
      <xdr:nvPicPr>
        <xdr:cNvPr id="24" name="図 23">
          <a:extLst>
            <a:ext uri="{FF2B5EF4-FFF2-40B4-BE49-F238E27FC236}">
              <a16:creationId xmlns:a16="http://schemas.microsoft.com/office/drawing/2014/main" id="{C07F8D7E-9251-4F7B-B501-158B311BFD2C}"/>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0243456" y="10331902"/>
          <a:ext cx="891268" cy="517073"/>
        </a:xfrm>
        <a:prstGeom prst="rect">
          <a:avLst/>
        </a:prstGeom>
      </xdr:spPr>
    </xdr:pic>
    <xdr:clientData/>
  </xdr:twoCellAnchor>
  <xdr:twoCellAnchor editAs="oneCell">
    <xdr:from>
      <xdr:col>32</xdr:col>
      <xdr:colOff>919842</xdr:colOff>
      <xdr:row>53</xdr:row>
      <xdr:rowOff>12406</xdr:rowOff>
    </xdr:from>
    <xdr:to>
      <xdr:col>34</xdr:col>
      <xdr:colOff>48985</xdr:colOff>
      <xdr:row>56</xdr:row>
      <xdr:rowOff>186904</xdr:rowOff>
    </xdr:to>
    <xdr:pic>
      <xdr:nvPicPr>
        <xdr:cNvPr id="25" name="図 24">
          <a:extLst>
            <a:ext uri="{FF2B5EF4-FFF2-40B4-BE49-F238E27FC236}">
              <a16:creationId xmlns:a16="http://schemas.microsoft.com/office/drawing/2014/main" id="{14FF7D98-BEEB-4135-9F83-4079C7732BF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302467" y="12461581"/>
          <a:ext cx="1272268" cy="736473"/>
        </a:xfrm>
        <a:prstGeom prst="rect">
          <a:avLst/>
        </a:prstGeom>
      </xdr:spPr>
    </xdr:pic>
    <xdr:clientData/>
  </xdr:twoCellAnchor>
  <xdr:twoCellAnchor editAs="oneCell">
    <xdr:from>
      <xdr:col>2</xdr:col>
      <xdr:colOff>244929</xdr:colOff>
      <xdr:row>43</xdr:row>
      <xdr:rowOff>26921</xdr:rowOff>
    </xdr:from>
    <xdr:to>
      <xdr:col>2</xdr:col>
      <xdr:colOff>1197429</xdr:colOff>
      <xdr:row>48</xdr:row>
      <xdr:rowOff>130960</xdr:rowOff>
    </xdr:to>
    <xdr:pic>
      <xdr:nvPicPr>
        <xdr:cNvPr id="26" name="図 25">
          <a:extLst>
            <a:ext uri="{FF2B5EF4-FFF2-40B4-BE49-F238E27FC236}">
              <a16:creationId xmlns:a16="http://schemas.microsoft.com/office/drawing/2014/main" id="{F991C063-F4C8-48F9-B058-A619A2E2649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7004" y="10361546"/>
          <a:ext cx="952500" cy="1199414"/>
        </a:xfrm>
        <a:prstGeom prst="rect">
          <a:avLst/>
        </a:prstGeom>
      </xdr:spPr>
    </xdr:pic>
    <xdr:clientData/>
  </xdr:twoCellAnchor>
  <xdr:twoCellAnchor editAs="oneCell">
    <xdr:from>
      <xdr:col>2</xdr:col>
      <xdr:colOff>659590</xdr:colOff>
      <xdr:row>44</xdr:row>
      <xdr:rowOff>81642</xdr:rowOff>
    </xdr:from>
    <xdr:to>
      <xdr:col>2</xdr:col>
      <xdr:colOff>2541251</xdr:colOff>
      <xdr:row>55</xdr:row>
      <xdr:rowOff>149678</xdr:rowOff>
    </xdr:to>
    <xdr:pic>
      <xdr:nvPicPr>
        <xdr:cNvPr id="27" name="図 26">
          <a:extLst>
            <a:ext uri="{FF2B5EF4-FFF2-40B4-BE49-F238E27FC236}">
              <a16:creationId xmlns:a16="http://schemas.microsoft.com/office/drawing/2014/main" id="{DA490156-9E8F-4A96-A91E-7463A96FE3BB}"/>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1452" r="18366" b="23205"/>
        <a:stretch/>
      </xdr:blipFill>
      <xdr:spPr>
        <a:xfrm>
          <a:off x="2021665" y="10635342"/>
          <a:ext cx="1881661" cy="2306411"/>
        </a:xfrm>
        <a:prstGeom prst="rect">
          <a:avLst/>
        </a:prstGeom>
      </xdr:spPr>
    </xdr:pic>
    <xdr:clientData/>
  </xdr:twoCellAnchor>
  <xdr:twoCellAnchor editAs="oneCell">
    <xdr:from>
      <xdr:col>2</xdr:col>
      <xdr:colOff>1578429</xdr:colOff>
      <xdr:row>60</xdr:row>
      <xdr:rowOff>72117</xdr:rowOff>
    </xdr:from>
    <xdr:to>
      <xdr:col>2</xdr:col>
      <xdr:colOff>2703480</xdr:colOff>
      <xdr:row>64</xdr:row>
      <xdr:rowOff>24449</xdr:rowOff>
    </xdr:to>
    <xdr:pic>
      <xdr:nvPicPr>
        <xdr:cNvPr id="28" name="図 27">
          <a:extLst>
            <a:ext uri="{FF2B5EF4-FFF2-40B4-BE49-F238E27FC236}">
              <a16:creationId xmlns:a16="http://schemas.microsoft.com/office/drawing/2014/main" id="{1B1619F6-F617-4C10-8A42-E810345FCE73}"/>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3821" t="10714" r="25007" b="33333"/>
        <a:stretch/>
      </xdr:blipFill>
      <xdr:spPr>
        <a:xfrm>
          <a:off x="2940504" y="13997667"/>
          <a:ext cx="1125051" cy="904832"/>
        </a:xfrm>
        <a:prstGeom prst="rect">
          <a:avLst/>
        </a:prstGeom>
      </xdr:spPr>
    </xdr:pic>
    <xdr:clientData/>
  </xdr:twoCellAnchor>
  <xdr:twoCellAnchor editAs="oneCell">
    <xdr:from>
      <xdr:col>2</xdr:col>
      <xdr:colOff>585107</xdr:colOff>
      <xdr:row>58</xdr:row>
      <xdr:rowOff>163608</xdr:rowOff>
    </xdr:from>
    <xdr:to>
      <xdr:col>2</xdr:col>
      <xdr:colOff>2038346</xdr:colOff>
      <xdr:row>64</xdr:row>
      <xdr:rowOff>24244</xdr:rowOff>
    </xdr:to>
    <xdr:pic>
      <xdr:nvPicPr>
        <xdr:cNvPr id="29" name="図 28">
          <a:extLst>
            <a:ext uri="{FF2B5EF4-FFF2-40B4-BE49-F238E27FC236}">
              <a16:creationId xmlns:a16="http://schemas.microsoft.com/office/drawing/2014/main" id="{C0376367-10E7-42DE-B43A-B4AC9C4C06E1}"/>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21798" r="23657" b="32491"/>
        <a:stretch/>
      </xdr:blipFill>
      <xdr:spPr>
        <a:xfrm>
          <a:off x="1947182" y="13612908"/>
          <a:ext cx="1453239" cy="1289386"/>
        </a:xfrm>
        <a:prstGeom prst="rect">
          <a:avLst/>
        </a:prstGeom>
      </xdr:spPr>
    </xdr:pic>
    <xdr:clientData/>
  </xdr:twoCellAnchor>
  <xdr:twoCellAnchor>
    <xdr:from>
      <xdr:col>2</xdr:col>
      <xdr:colOff>176893</xdr:colOff>
      <xdr:row>59</xdr:row>
      <xdr:rowOff>176893</xdr:rowOff>
    </xdr:from>
    <xdr:to>
      <xdr:col>2</xdr:col>
      <xdr:colOff>666750</xdr:colOff>
      <xdr:row>61</xdr:row>
      <xdr:rowOff>176893</xdr:rowOff>
    </xdr:to>
    <xdr:sp textlink="">
      <xdr:nvSpPr>
        <xdr:cNvPr id="30" name="乗算記号 29">
          <a:extLst>
            <a:ext uri="{FF2B5EF4-FFF2-40B4-BE49-F238E27FC236}">
              <a16:creationId xmlns:a16="http://schemas.microsoft.com/office/drawing/2014/main" id="{A87F10B0-0C13-46F8-BBBE-7EF1189759F4}"/>
            </a:ext>
          </a:extLst>
        </xdr:cNvPr>
        <xdr:cNvSpPr/>
      </xdr:nvSpPr>
      <xdr:spPr>
        <a:xfrm>
          <a:off x="1538968" y="13864318"/>
          <a:ext cx="489857" cy="476250"/>
        </a:xfrm>
        <a:prstGeom prst="mathMultiply">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2394857</xdr:colOff>
      <xdr:row>48</xdr:row>
      <xdr:rowOff>13608</xdr:rowOff>
    </xdr:from>
    <xdr:to>
      <xdr:col>4</xdr:col>
      <xdr:colOff>176892</xdr:colOff>
      <xdr:row>48</xdr:row>
      <xdr:rowOff>190500</xdr:rowOff>
    </xdr:to>
    <xdr:sp textlink="">
      <xdr:nvSpPr>
        <xdr:cNvPr id="31" name="矢印: 右 30">
          <a:extLst>
            <a:ext uri="{FF2B5EF4-FFF2-40B4-BE49-F238E27FC236}">
              <a16:creationId xmlns:a16="http://schemas.microsoft.com/office/drawing/2014/main" id="{BFF90423-25C2-45AE-8CB7-156E4682A14B}"/>
            </a:ext>
          </a:extLst>
        </xdr:cNvPr>
        <xdr:cNvSpPr/>
      </xdr:nvSpPr>
      <xdr:spPr>
        <a:xfrm rot="20616866">
          <a:off x="3756932" y="11443608"/>
          <a:ext cx="696685" cy="1768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2397578</xdr:colOff>
      <xdr:row>51</xdr:row>
      <xdr:rowOff>206827</xdr:rowOff>
    </xdr:from>
    <xdr:to>
      <xdr:col>4</xdr:col>
      <xdr:colOff>179613</xdr:colOff>
      <xdr:row>52</xdr:row>
      <xdr:rowOff>166005</xdr:rowOff>
    </xdr:to>
    <xdr:sp textlink="">
      <xdr:nvSpPr>
        <xdr:cNvPr id="32" name="矢印: 右 31">
          <a:extLst>
            <a:ext uri="{FF2B5EF4-FFF2-40B4-BE49-F238E27FC236}">
              <a16:creationId xmlns:a16="http://schemas.microsoft.com/office/drawing/2014/main" id="{9019EBC5-8DA6-40CD-9782-59EDE78244CD}"/>
            </a:ext>
          </a:extLst>
        </xdr:cNvPr>
        <xdr:cNvSpPr/>
      </xdr:nvSpPr>
      <xdr:spPr>
        <a:xfrm rot="900000">
          <a:off x="3759653" y="12198802"/>
          <a:ext cx="696685" cy="1782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0</xdr:colOff>
      <xdr:row>52</xdr:row>
      <xdr:rowOff>0</xdr:rowOff>
    </xdr:from>
    <xdr:to>
      <xdr:col>15</xdr:col>
      <xdr:colOff>121054</xdr:colOff>
      <xdr:row>60</xdr:row>
      <xdr:rowOff>117076</xdr:rowOff>
    </xdr:to>
    <xdr:pic>
      <xdr:nvPicPr>
        <xdr:cNvPr id="33" name="図 32">
          <a:extLst>
            <a:ext uri="{FF2B5EF4-FFF2-40B4-BE49-F238E27FC236}">
              <a16:creationId xmlns:a16="http://schemas.microsoft.com/office/drawing/2014/main" id="{B2B53B3F-9FD1-4B20-B4FB-2E0E29727C9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76775" y="12211050"/>
          <a:ext cx="2273704" cy="1831576"/>
        </a:xfrm>
        <a:prstGeom prst="rect">
          <a:avLst/>
        </a:prstGeom>
      </xdr:spPr>
    </xdr:pic>
    <xdr:clientData/>
  </xdr:twoCellAnchor>
  <xdr:twoCellAnchor editAs="oneCell">
    <xdr:from>
      <xdr:col>38</xdr:col>
      <xdr:colOff>467850</xdr:colOff>
      <xdr:row>42</xdr:row>
      <xdr:rowOff>31689</xdr:rowOff>
    </xdr:from>
    <xdr:to>
      <xdr:col>40</xdr:col>
      <xdr:colOff>290807</xdr:colOff>
      <xdr:row>50</xdr:row>
      <xdr:rowOff>124086</xdr:rowOff>
    </xdr:to>
    <xdr:pic>
      <xdr:nvPicPr>
        <xdr:cNvPr id="34" name="図 33">
          <a:extLst>
            <a:ext uri="{FF2B5EF4-FFF2-40B4-BE49-F238E27FC236}">
              <a16:creationId xmlns:a16="http://schemas.microsoft.com/office/drawing/2014/main" id="{D32D3E54-193B-4554-A455-2C96F0EC36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94580">
          <a:off x="17936700" y="10147239"/>
          <a:ext cx="1127882" cy="1749747"/>
        </a:xfrm>
        <a:prstGeom prst="rect">
          <a:avLst/>
        </a:prstGeom>
      </xdr:spPr>
    </xdr:pic>
    <xdr:clientData/>
  </xdr:twoCellAnchor>
  <xdr:twoCellAnchor editAs="oneCell">
    <xdr:from>
      <xdr:col>40</xdr:col>
      <xdr:colOff>40821</xdr:colOff>
      <xdr:row>45</xdr:row>
      <xdr:rowOff>90891</xdr:rowOff>
    </xdr:from>
    <xdr:to>
      <xdr:col>40</xdr:col>
      <xdr:colOff>1229000</xdr:colOff>
      <xdr:row>49</xdr:row>
      <xdr:rowOff>54428</xdr:rowOff>
    </xdr:to>
    <xdr:pic>
      <xdr:nvPicPr>
        <xdr:cNvPr id="35" name="図 34">
          <a:extLst>
            <a:ext uri="{FF2B5EF4-FFF2-40B4-BE49-F238E27FC236}">
              <a16:creationId xmlns:a16="http://schemas.microsoft.com/office/drawing/2014/main" id="{40A94595-3613-4877-A8F1-1300B39341E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8814596" y="10863666"/>
          <a:ext cx="1188179" cy="839837"/>
        </a:xfrm>
        <a:prstGeom prst="rect">
          <a:avLst/>
        </a:prstGeom>
      </xdr:spPr>
    </xdr:pic>
    <xdr:clientData/>
  </xdr:twoCellAnchor>
  <xdr:twoCellAnchor>
    <xdr:from>
      <xdr:col>0</xdr:col>
      <xdr:colOff>28575</xdr:colOff>
      <xdr:row>33</xdr:row>
      <xdr:rowOff>38099</xdr:rowOff>
    </xdr:from>
    <xdr:to>
      <xdr:col>0</xdr:col>
      <xdr:colOff>892575</xdr:colOff>
      <xdr:row>33</xdr:row>
      <xdr:rowOff>326099</xdr:rowOff>
    </xdr:to>
    <xdr:sp textlink="">
      <xdr:nvSpPr>
        <xdr:cNvPr id="36" name="AutoShape 26">
          <a:extLst>
            <a:ext uri="{FF2B5EF4-FFF2-40B4-BE49-F238E27FC236}">
              <a16:creationId xmlns:a16="http://schemas.microsoft.com/office/drawing/2014/main" id="{129A86DA-19B1-44DE-A908-C895503DE3D4}"/>
            </a:ext>
          </a:extLst>
        </xdr:cNvPr>
        <xdr:cNvSpPr>
          <a:spLocks noChangeArrowheads="1"/>
        </xdr:cNvSpPr>
      </xdr:nvSpPr>
      <xdr:spPr bwMode="auto">
        <a:xfrm>
          <a:off x="28575" y="592454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28575</xdr:colOff>
      <xdr:row>34</xdr:row>
      <xdr:rowOff>66675</xdr:rowOff>
    </xdr:from>
    <xdr:to>
      <xdr:col>0</xdr:col>
      <xdr:colOff>892575</xdr:colOff>
      <xdr:row>34</xdr:row>
      <xdr:rowOff>354675</xdr:rowOff>
    </xdr:to>
    <xdr:sp textlink="">
      <xdr:nvSpPr>
        <xdr:cNvPr id="37" name="AutoShape 27">
          <a:extLst>
            <a:ext uri="{FF2B5EF4-FFF2-40B4-BE49-F238E27FC236}">
              <a16:creationId xmlns:a16="http://schemas.microsoft.com/office/drawing/2014/main" id="{E9506E8B-877A-4583-9E42-7CA29C9804D3}"/>
            </a:ext>
          </a:extLst>
        </xdr:cNvPr>
        <xdr:cNvSpPr>
          <a:spLocks noChangeArrowheads="1"/>
        </xdr:cNvSpPr>
      </xdr:nvSpPr>
      <xdr:spPr bwMode="auto">
        <a:xfrm>
          <a:off x="28575" y="64865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記入例：Ｂ</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28575</xdr:colOff>
      <xdr:row>36</xdr:row>
      <xdr:rowOff>114300</xdr:rowOff>
    </xdr:from>
    <xdr:to>
      <xdr:col>0</xdr:col>
      <xdr:colOff>892575</xdr:colOff>
      <xdr:row>36</xdr:row>
      <xdr:rowOff>402300</xdr:rowOff>
    </xdr:to>
    <xdr:sp textlink="">
      <xdr:nvSpPr>
        <xdr:cNvPr id="38" name="AutoShape 28">
          <a:extLst>
            <a:ext uri="{FF2B5EF4-FFF2-40B4-BE49-F238E27FC236}">
              <a16:creationId xmlns:a16="http://schemas.microsoft.com/office/drawing/2014/main" id="{18BEDDE6-F17C-4231-BA56-AFDD1130E7EC}"/>
            </a:ext>
          </a:extLst>
        </xdr:cNvPr>
        <xdr:cNvSpPr>
          <a:spLocks noChangeArrowheads="1"/>
        </xdr:cNvSpPr>
      </xdr:nvSpPr>
      <xdr:spPr bwMode="auto">
        <a:xfrm>
          <a:off x="28575" y="760095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38100</xdr:colOff>
      <xdr:row>37</xdr:row>
      <xdr:rowOff>9525</xdr:rowOff>
    </xdr:from>
    <xdr:to>
      <xdr:col>0</xdr:col>
      <xdr:colOff>902100</xdr:colOff>
      <xdr:row>37</xdr:row>
      <xdr:rowOff>297525</xdr:rowOff>
    </xdr:to>
    <xdr:sp textlink="">
      <xdr:nvSpPr>
        <xdr:cNvPr id="39" name="AutoShape 29">
          <a:extLst>
            <a:ext uri="{FF2B5EF4-FFF2-40B4-BE49-F238E27FC236}">
              <a16:creationId xmlns:a16="http://schemas.microsoft.com/office/drawing/2014/main" id="{89719465-E319-405C-B5DC-E30EBDB5F044}"/>
            </a:ext>
          </a:extLst>
        </xdr:cNvPr>
        <xdr:cNvSpPr>
          <a:spLocks noChangeArrowheads="1"/>
        </xdr:cNvSpPr>
      </xdr:nvSpPr>
      <xdr:spPr bwMode="auto">
        <a:xfrm>
          <a:off x="38100" y="802957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914400</xdr:colOff>
      <xdr:row>33</xdr:row>
      <xdr:rowOff>190500</xdr:rowOff>
    </xdr:from>
    <xdr:to>
      <xdr:col>1</xdr:col>
      <xdr:colOff>228600</xdr:colOff>
      <xdr:row>33</xdr:row>
      <xdr:rowOff>190500</xdr:rowOff>
    </xdr:to>
    <xdr:sp textlink="">
      <xdr:nvSpPr>
        <xdr:cNvPr id="40" name="Line 30">
          <a:extLst>
            <a:ext uri="{FF2B5EF4-FFF2-40B4-BE49-F238E27FC236}">
              <a16:creationId xmlns:a16="http://schemas.microsoft.com/office/drawing/2014/main" id="{ABC38096-8B15-41ED-92FD-A51F0624F121}"/>
            </a:ext>
          </a:extLst>
        </xdr:cNvPr>
        <xdr:cNvSpPr>
          <a:spLocks noChangeShapeType="1"/>
        </xdr:cNvSpPr>
      </xdr:nvSpPr>
      <xdr:spPr bwMode="auto">
        <a:xfrm>
          <a:off x="914400" y="6076950"/>
          <a:ext cx="428625" cy="0"/>
        </a:xfrm>
        <a:prstGeom prst="line">
          <a:avLst/>
        </a:prstGeom>
        <a:noFill/>
        <a:ln w="9525">
          <a:solidFill>
            <a:srgbClr val="000000"/>
          </a:solidFill>
          <a:round/>
          <a:headEnd/>
          <a:tailEnd type="oval" w="med" len="med"/>
        </a:ln>
      </xdr:spPr>
    </xdr:sp>
    <xdr:clientData/>
  </xdr:twoCellAnchor>
  <xdr:twoCellAnchor>
    <xdr:from>
      <xdr:col>0</xdr:col>
      <xdr:colOff>942975</xdr:colOff>
      <xdr:row>34</xdr:row>
      <xdr:rowOff>219075</xdr:rowOff>
    </xdr:from>
    <xdr:to>
      <xdr:col>1</xdr:col>
      <xdr:colOff>228600</xdr:colOff>
      <xdr:row>34</xdr:row>
      <xdr:rowOff>219075</xdr:rowOff>
    </xdr:to>
    <xdr:sp textlink="">
      <xdr:nvSpPr>
        <xdr:cNvPr id="41" name="Line 31">
          <a:extLst>
            <a:ext uri="{FF2B5EF4-FFF2-40B4-BE49-F238E27FC236}">
              <a16:creationId xmlns:a16="http://schemas.microsoft.com/office/drawing/2014/main" id="{9B590F5D-193A-46C2-90E3-A6EE6B373933}"/>
            </a:ext>
          </a:extLst>
        </xdr:cNvPr>
        <xdr:cNvSpPr>
          <a:spLocks noChangeShapeType="1"/>
        </xdr:cNvSpPr>
      </xdr:nvSpPr>
      <xdr:spPr bwMode="auto">
        <a:xfrm>
          <a:off x="942975" y="6638925"/>
          <a:ext cx="400050" cy="0"/>
        </a:xfrm>
        <a:prstGeom prst="line">
          <a:avLst/>
        </a:prstGeom>
        <a:noFill/>
        <a:ln w="9525">
          <a:solidFill>
            <a:srgbClr val="000000"/>
          </a:solidFill>
          <a:round/>
          <a:headEnd/>
          <a:tailEnd type="oval" w="med" len="med"/>
        </a:ln>
      </xdr:spPr>
    </xdr:sp>
    <xdr:clientData/>
  </xdr:twoCellAnchor>
  <xdr:twoCellAnchor>
    <xdr:from>
      <xdr:col>0</xdr:col>
      <xdr:colOff>981075</xdr:colOff>
      <xdr:row>36</xdr:row>
      <xdr:rowOff>247650</xdr:rowOff>
    </xdr:from>
    <xdr:to>
      <xdr:col>1</xdr:col>
      <xdr:colOff>238125</xdr:colOff>
      <xdr:row>36</xdr:row>
      <xdr:rowOff>247650</xdr:rowOff>
    </xdr:to>
    <xdr:sp textlink="">
      <xdr:nvSpPr>
        <xdr:cNvPr id="42" name="Line 32">
          <a:extLst>
            <a:ext uri="{FF2B5EF4-FFF2-40B4-BE49-F238E27FC236}">
              <a16:creationId xmlns:a16="http://schemas.microsoft.com/office/drawing/2014/main" id="{B103844C-97A8-4F1F-88D4-7A6D12C77E35}"/>
            </a:ext>
          </a:extLst>
        </xdr:cNvPr>
        <xdr:cNvSpPr>
          <a:spLocks noChangeShapeType="1"/>
        </xdr:cNvSpPr>
      </xdr:nvSpPr>
      <xdr:spPr bwMode="auto">
        <a:xfrm>
          <a:off x="981075" y="7734300"/>
          <a:ext cx="371475" cy="0"/>
        </a:xfrm>
        <a:prstGeom prst="line">
          <a:avLst/>
        </a:prstGeom>
        <a:noFill/>
        <a:ln w="9525">
          <a:solidFill>
            <a:srgbClr val="000000"/>
          </a:solidFill>
          <a:round/>
          <a:headEnd/>
          <a:tailEnd type="oval" w="med" len="med"/>
        </a:ln>
      </xdr:spPr>
    </xdr:sp>
    <xdr:clientData/>
  </xdr:twoCellAnchor>
  <xdr:twoCellAnchor>
    <xdr:from>
      <xdr:col>0</xdr:col>
      <xdr:colOff>933450</xdr:colOff>
      <xdr:row>37</xdr:row>
      <xdr:rowOff>142875</xdr:rowOff>
    </xdr:from>
    <xdr:to>
      <xdr:col>1</xdr:col>
      <xdr:colOff>209550</xdr:colOff>
      <xdr:row>37</xdr:row>
      <xdr:rowOff>152400</xdr:rowOff>
    </xdr:to>
    <xdr:sp textlink="">
      <xdr:nvSpPr>
        <xdr:cNvPr id="43" name="Line 33">
          <a:extLst>
            <a:ext uri="{FF2B5EF4-FFF2-40B4-BE49-F238E27FC236}">
              <a16:creationId xmlns:a16="http://schemas.microsoft.com/office/drawing/2014/main" id="{57CFE54A-4E74-46D1-A8C6-8F098E8218FC}"/>
            </a:ext>
          </a:extLst>
        </xdr:cNvPr>
        <xdr:cNvSpPr>
          <a:spLocks noChangeShapeType="1"/>
        </xdr:cNvSpPr>
      </xdr:nvSpPr>
      <xdr:spPr bwMode="auto">
        <a:xfrm>
          <a:off x="933450" y="8162925"/>
          <a:ext cx="390525" cy="9525"/>
        </a:xfrm>
        <a:prstGeom prst="line">
          <a:avLst/>
        </a:prstGeom>
        <a:noFill/>
        <a:ln w="9525">
          <a:solidFill>
            <a:srgbClr val="000000"/>
          </a:solidFill>
          <a:round/>
          <a:headEnd/>
          <a:tailEnd type="oval" w="med" len="med"/>
        </a:ln>
      </xdr:spPr>
    </xdr:sp>
    <xdr:clientData/>
  </xdr:twoCellAnchor>
  <xdr:twoCellAnchor>
    <xdr:from>
      <xdr:col>0</xdr:col>
      <xdr:colOff>933450</xdr:colOff>
      <xdr:row>34</xdr:row>
      <xdr:rowOff>209550</xdr:rowOff>
    </xdr:from>
    <xdr:to>
      <xdr:col>1</xdr:col>
      <xdr:colOff>238125</xdr:colOff>
      <xdr:row>35</xdr:row>
      <xdr:rowOff>209550</xdr:rowOff>
    </xdr:to>
    <xdr:sp textlink="">
      <xdr:nvSpPr>
        <xdr:cNvPr id="44" name="Line 34">
          <a:extLst>
            <a:ext uri="{FF2B5EF4-FFF2-40B4-BE49-F238E27FC236}">
              <a16:creationId xmlns:a16="http://schemas.microsoft.com/office/drawing/2014/main" id="{FB45B36F-CD62-4AE9-B306-852B2F138280}"/>
            </a:ext>
          </a:extLst>
        </xdr:cNvPr>
        <xdr:cNvSpPr>
          <a:spLocks noChangeShapeType="1"/>
        </xdr:cNvSpPr>
      </xdr:nvSpPr>
      <xdr:spPr bwMode="auto">
        <a:xfrm>
          <a:off x="933450" y="6629400"/>
          <a:ext cx="419100" cy="533400"/>
        </a:xfrm>
        <a:prstGeom prst="line">
          <a:avLst/>
        </a:prstGeom>
        <a:noFill/>
        <a:ln w="9525">
          <a:solidFill>
            <a:srgbClr val="000000"/>
          </a:solidFill>
          <a:round/>
          <a:headEnd/>
          <a:tailEnd type="oval" w="med" len="med"/>
        </a:ln>
      </xdr:spPr>
    </xdr:sp>
    <xdr:clientData/>
  </xdr:twoCellAnchor>
  <xdr:twoCellAnchor>
    <xdr:from>
      <xdr:col>13</xdr:col>
      <xdr:colOff>200025</xdr:colOff>
      <xdr:row>38</xdr:row>
      <xdr:rowOff>180975</xdr:rowOff>
    </xdr:from>
    <xdr:to>
      <xdr:col>14</xdr:col>
      <xdr:colOff>180975</xdr:colOff>
      <xdr:row>39</xdr:row>
      <xdr:rowOff>0</xdr:rowOff>
    </xdr:to>
    <xdr:sp textlink="">
      <xdr:nvSpPr>
        <xdr:cNvPr id="45" name="Oval 43">
          <a:extLst>
            <a:ext uri="{FF2B5EF4-FFF2-40B4-BE49-F238E27FC236}">
              <a16:creationId xmlns:a16="http://schemas.microsoft.com/office/drawing/2014/main" id="{C19D5F30-AAE5-4681-89D2-5F749DB1F3BE}"/>
            </a:ext>
          </a:extLst>
        </xdr:cNvPr>
        <xdr:cNvSpPr>
          <a:spLocks noChangeArrowheads="1"/>
        </xdr:cNvSpPr>
      </xdr:nvSpPr>
      <xdr:spPr bwMode="auto">
        <a:xfrm>
          <a:off x="6448425" y="8734425"/>
          <a:ext cx="209550" cy="352425"/>
        </a:xfrm>
        <a:prstGeom prst="ellipse">
          <a:avLst/>
        </a:prstGeom>
        <a:noFill/>
        <a:ln w="15875">
          <a:noFill/>
          <a:round/>
          <a:headEnd/>
          <a:tailEnd/>
        </a:ln>
      </xdr:spPr>
    </xdr:sp>
    <xdr:clientData/>
  </xdr:twoCellAnchor>
  <xdr:twoCellAnchor>
    <xdr:from>
      <xdr:col>0</xdr:col>
      <xdr:colOff>47625</xdr:colOff>
      <xdr:row>38</xdr:row>
      <xdr:rowOff>57150</xdr:rowOff>
    </xdr:from>
    <xdr:to>
      <xdr:col>0</xdr:col>
      <xdr:colOff>911625</xdr:colOff>
      <xdr:row>38</xdr:row>
      <xdr:rowOff>345150</xdr:rowOff>
    </xdr:to>
    <xdr:sp textlink="">
      <xdr:nvSpPr>
        <xdr:cNvPr id="46" name="AutoShape 104">
          <a:extLst>
            <a:ext uri="{FF2B5EF4-FFF2-40B4-BE49-F238E27FC236}">
              <a16:creationId xmlns:a16="http://schemas.microsoft.com/office/drawing/2014/main" id="{1B4F115C-E18F-4789-8BE3-BE5424E3C747}"/>
            </a:ext>
          </a:extLst>
        </xdr:cNvPr>
        <xdr:cNvSpPr>
          <a:spLocks noChangeArrowheads="1"/>
        </xdr:cNvSpPr>
      </xdr:nvSpPr>
      <xdr:spPr bwMode="auto">
        <a:xfrm>
          <a:off x="47625" y="861060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ctr" upright="1"/>
        <a:lstStyle/>
        <a:p>
          <a:pPr algn="ctr" rtl="0">
            <a:defRPr sz="1000"/>
          </a:pPr>
          <a:r>
            <a:rPr lang="ja-JP" altLang="en-US" sz="1100" b="0" i="0" strike="noStrike">
              <a:solidFill>
                <a:srgbClr val="000000"/>
              </a:solidFill>
              <a:latin typeface="ＭＳ Ｐゴシック"/>
              <a:ea typeface="ＭＳ Ｐゴシック"/>
            </a:rPr>
            <a:t>記入例：Ｅ</a:t>
          </a:r>
        </a:p>
      </xdr:txBody>
    </xdr:sp>
    <xdr:clientData/>
  </xdr:twoCellAnchor>
  <xdr:twoCellAnchor>
    <xdr:from>
      <xdr:col>0</xdr:col>
      <xdr:colOff>952500</xdr:colOff>
      <xdr:row>38</xdr:row>
      <xdr:rowOff>190500</xdr:rowOff>
    </xdr:from>
    <xdr:to>
      <xdr:col>1</xdr:col>
      <xdr:colOff>228600</xdr:colOff>
      <xdr:row>38</xdr:row>
      <xdr:rowOff>200025</xdr:rowOff>
    </xdr:to>
    <xdr:sp textlink="">
      <xdr:nvSpPr>
        <xdr:cNvPr id="47" name="Line 105">
          <a:extLst>
            <a:ext uri="{FF2B5EF4-FFF2-40B4-BE49-F238E27FC236}">
              <a16:creationId xmlns:a16="http://schemas.microsoft.com/office/drawing/2014/main" id="{67AD1F65-4C85-4824-84C6-4186ADF1A325}"/>
            </a:ext>
          </a:extLst>
        </xdr:cNvPr>
        <xdr:cNvSpPr>
          <a:spLocks noChangeShapeType="1"/>
        </xdr:cNvSpPr>
      </xdr:nvSpPr>
      <xdr:spPr bwMode="auto">
        <a:xfrm>
          <a:off x="952500" y="8743950"/>
          <a:ext cx="390525" cy="9525"/>
        </a:xfrm>
        <a:prstGeom prst="line">
          <a:avLst/>
        </a:prstGeom>
        <a:noFill/>
        <a:ln w="9525">
          <a:solidFill>
            <a:srgbClr val="000000"/>
          </a:solidFill>
          <a:round/>
          <a:headEnd/>
          <a:tailEnd type="oval" w="med" len="med"/>
        </a:ln>
      </xdr:spPr>
    </xdr:sp>
    <xdr:clientData/>
  </xdr:twoCellAnchor>
  <xdr:twoCellAnchor>
    <xdr:from>
      <xdr:col>26</xdr:col>
      <xdr:colOff>200025</xdr:colOff>
      <xdr:row>36</xdr:row>
      <xdr:rowOff>180975</xdr:rowOff>
    </xdr:from>
    <xdr:to>
      <xdr:col>27</xdr:col>
      <xdr:colOff>180975</xdr:colOff>
      <xdr:row>37</xdr:row>
      <xdr:rowOff>0</xdr:rowOff>
    </xdr:to>
    <xdr:sp textlink="">
      <xdr:nvSpPr>
        <xdr:cNvPr id="48" name="Oval 43">
          <a:extLst>
            <a:ext uri="{FF2B5EF4-FFF2-40B4-BE49-F238E27FC236}">
              <a16:creationId xmlns:a16="http://schemas.microsoft.com/office/drawing/2014/main" id="{46417049-759D-4460-A226-650CC53B3ADF}"/>
            </a:ext>
          </a:extLst>
        </xdr:cNvPr>
        <xdr:cNvSpPr>
          <a:spLocks noChangeArrowheads="1"/>
        </xdr:cNvSpPr>
      </xdr:nvSpPr>
      <xdr:spPr bwMode="auto">
        <a:xfrm>
          <a:off x="10010775" y="7667625"/>
          <a:ext cx="209550" cy="352425"/>
        </a:xfrm>
        <a:prstGeom prst="ellipse">
          <a:avLst/>
        </a:prstGeom>
        <a:noFill/>
        <a:ln w="15875">
          <a:noFill/>
          <a:round/>
          <a:headEnd/>
          <a:tailEnd/>
        </a:ln>
      </xdr:spPr>
    </xdr:sp>
    <xdr:clientData/>
  </xdr:twoCellAnchor>
  <xdr:twoCellAnchor>
    <xdr:from>
      <xdr:col>39</xdr:col>
      <xdr:colOff>752475</xdr:colOff>
      <xdr:row>35</xdr:row>
      <xdr:rowOff>390525</xdr:rowOff>
    </xdr:from>
    <xdr:to>
      <xdr:col>40</xdr:col>
      <xdr:colOff>0</xdr:colOff>
      <xdr:row>37</xdr:row>
      <xdr:rowOff>171450</xdr:rowOff>
    </xdr:to>
    <xdr:sp textlink="">
      <xdr:nvSpPr>
        <xdr:cNvPr id="49" name="Text Box 70">
          <a:extLst>
            <a:ext uri="{FF2B5EF4-FFF2-40B4-BE49-F238E27FC236}">
              <a16:creationId xmlns:a16="http://schemas.microsoft.com/office/drawing/2014/main" id="{FD13E258-9700-4A41-80DA-49339A325C11}"/>
            </a:ext>
          </a:extLst>
        </xdr:cNvPr>
        <xdr:cNvSpPr txBox="1">
          <a:spLocks noChangeArrowheads="1"/>
        </xdr:cNvSpPr>
      </xdr:nvSpPr>
      <xdr:spPr bwMode="auto">
        <a:xfrm>
          <a:off x="18773775" y="7343775"/>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ja-JP" altLang="en-US" sz="1100" b="1" i="1" strike="noStrike">
              <a:solidFill>
                <a:srgbClr val="000000"/>
              </a:solidFill>
              <a:latin typeface="ＤＦＰ特大ゴシック体"/>
            </a:rPr>
            <a:t>   　  </a:t>
          </a:r>
        </a:p>
      </xdr:txBody>
    </xdr:sp>
    <xdr:clientData/>
  </xdr:twoCellAnchor>
  <xdr:twoCellAnchor>
    <xdr:from>
      <xdr:col>40</xdr:col>
      <xdr:colOff>0</xdr:colOff>
      <xdr:row>33</xdr:row>
      <xdr:rowOff>390525</xdr:rowOff>
    </xdr:from>
    <xdr:to>
      <xdr:col>40</xdr:col>
      <xdr:colOff>0</xdr:colOff>
      <xdr:row>35</xdr:row>
      <xdr:rowOff>171450</xdr:rowOff>
    </xdr:to>
    <xdr:sp textlink="">
      <xdr:nvSpPr>
        <xdr:cNvPr id="50" name="Text Box 76">
          <a:extLst>
            <a:ext uri="{FF2B5EF4-FFF2-40B4-BE49-F238E27FC236}">
              <a16:creationId xmlns:a16="http://schemas.microsoft.com/office/drawing/2014/main" id="{E014774D-6A3F-41B5-AB5A-B2DB088552A8}"/>
            </a:ext>
          </a:extLst>
        </xdr:cNvPr>
        <xdr:cNvSpPr txBox="1">
          <a:spLocks noChangeArrowheads="1"/>
        </xdr:cNvSpPr>
      </xdr:nvSpPr>
      <xdr:spPr bwMode="auto">
        <a:xfrm>
          <a:off x="18773775" y="6276975"/>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15</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40</xdr:col>
      <xdr:colOff>0</xdr:colOff>
      <xdr:row>34</xdr:row>
      <xdr:rowOff>381000</xdr:rowOff>
    </xdr:from>
    <xdr:to>
      <xdr:col>40</xdr:col>
      <xdr:colOff>0</xdr:colOff>
      <xdr:row>36</xdr:row>
      <xdr:rowOff>161925</xdr:rowOff>
    </xdr:to>
    <xdr:sp textlink="">
      <xdr:nvSpPr>
        <xdr:cNvPr id="51" name="Text Box 77">
          <a:extLst>
            <a:ext uri="{FF2B5EF4-FFF2-40B4-BE49-F238E27FC236}">
              <a16:creationId xmlns:a16="http://schemas.microsoft.com/office/drawing/2014/main" id="{3D329923-FC6B-49B2-8BB3-82E96F019AFF}"/>
            </a:ext>
          </a:extLst>
        </xdr:cNvPr>
        <xdr:cNvSpPr txBox="1">
          <a:spLocks noChangeArrowheads="1"/>
        </xdr:cNvSpPr>
      </xdr:nvSpPr>
      <xdr:spPr bwMode="auto">
        <a:xfrm>
          <a:off x="18773775" y="6800850"/>
          <a:ext cx="0" cy="8477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50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(10</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0</xdr:col>
      <xdr:colOff>43142</xdr:colOff>
      <xdr:row>3</xdr:row>
      <xdr:rowOff>3968</xdr:rowOff>
    </xdr:from>
    <xdr:to>
      <xdr:col>6</xdr:col>
      <xdr:colOff>201705</xdr:colOff>
      <xdr:row>21</xdr:row>
      <xdr:rowOff>0</xdr:rowOff>
    </xdr:to>
    <xdr:sp textlink="">
      <xdr:nvSpPr>
        <xdr:cNvPr id="52" name="Text Box 12">
          <a:extLst>
            <a:ext uri="{FF2B5EF4-FFF2-40B4-BE49-F238E27FC236}">
              <a16:creationId xmlns:a16="http://schemas.microsoft.com/office/drawing/2014/main" id="{DFF613B0-F852-4EFB-823F-B4E63237BCE3}"/>
            </a:ext>
          </a:extLst>
        </xdr:cNvPr>
        <xdr:cNvSpPr txBox="1">
          <a:spLocks noChangeArrowheads="1"/>
        </xdr:cNvSpPr>
      </xdr:nvSpPr>
      <xdr:spPr bwMode="auto">
        <a:xfrm>
          <a:off x="43142" y="632618"/>
          <a:ext cx="4835338"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記入例：Ａ</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・当病院では、感染性廃棄物が年間３００㎏発生</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・院内では処理せず㈱△△に収集運搬委託し、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大分市に処理施設を保有する○○産業に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焼却処理してもらった。</a:t>
          </a:r>
        </a:p>
        <a:p>
          <a:pPr algn="l" rtl="0">
            <a:defRPr sz="1000"/>
          </a:pPr>
          <a:r>
            <a:rPr lang="ja-JP" altLang="en-US" sz="1400" b="0" i="0" strike="noStrike">
              <a:solidFill>
                <a:srgbClr val="000000"/>
              </a:solidFill>
              <a:latin typeface="ＭＳ ゴシック"/>
              <a:ea typeface="ＭＳ ゴシック"/>
            </a:rPr>
            <a:t>・焼却後の燃え殻は埋立しているとのことである。</a:t>
          </a:r>
        </a:p>
        <a:p>
          <a:pPr algn="l" rtl="0">
            <a:defRPr sz="1000"/>
          </a:pPr>
          <a:r>
            <a:rPr lang="ja-JP" altLang="en-US" sz="1400" b="0" i="0" strike="noStrike">
              <a:solidFill>
                <a:srgbClr val="000000"/>
              </a:solidFill>
              <a:latin typeface="ＭＳ ゴシック"/>
              <a:ea typeface="ＭＳ ゴシック"/>
            </a:rPr>
            <a:t>・焼却残さ（燃え殻等）の最終処分場所は、</a:t>
          </a:r>
        </a:p>
        <a:p>
          <a:pPr algn="l" rtl="0">
            <a:defRPr sz="1000"/>
          </a:pPr>
          <a:r>
            <a:rPr lang="ja-JP" altLang="en-US" sz="1400" b="0" i="0" strike="noStrike">
              <a:solidFill>
                <a:srgbClr val="000000"/>
              </a:solidFill>
              <a:latin typeface="ＭＳ ゴシック"/>
              <a:ea typeface="ＭＳ ゴシック"/>
            </a:rPr>
            <a:t>　大分市にある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の最終処分場である。</a:t>
          </a:r>
        </a:p>
        <a:p>
          <a:pPr algn="l" rtl="0">
            <a:defRPr sz="1000"/>
          </a:pPr>
          <a:r>
            <a:rPr lang="ja-JP" altLang="en-US" sz="1400" b="0" i="0" strike="noStrike">
              <a:solidFill>
                <a:srgbClr val="000000"/>
              </a:solidFill>
              <a:latin typeface="ＭＳ ゴシック"/>
              <a:ea typeface="ＭＳ ゴシック"/>
            </a:rPr>
            <a:t>　</a:t>
          </a:r>
        </a:p>
        <a:p>
          <a:pPr algn="l" rtl="0">
            <a:defRPr sz="1000"/>
          </a:pPr>
          <a:endParaRPr lang="ja-JP" altLang="en-US" sz="1400" b="0" i="0" strike="noStrike">
            <a:solidFill>
              <a:srgbClr val="000000"/>
            </a:solidFill>
            <a:latin typeface="ＭＳ ゴシック"/>
            <a:ea typeface="ＭＳ ゴシック"/>
          </a:endParaRP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7</xdr:col>
      <xdr:colOff>231321</xdr:colOff>
      <xdr:row>3</xdr:row>
      <xdr:rowOff>3968</xdr:rowOff>
    </xdr:from>
    <xdr:to>
      <xdr:col>28</xdr:col>
      <xdr:colOff>13607</xdr:colOff>
      <xdr:row>21</xdr:row>
      <xdr:rowOff>0</xdr:rowOff>
    </xdr:to>
    <xdr:sp textlink="">
      <xdr:nvSpPr>
        <xdr:cNvPr id="53" name="Text Box 13">
          <a:extLst>
            <a:ext uri="{FF2B5EF4-FFF2-40B4-BE49-F238E27FC236}">
              <a16:creationId xmlns:a16="http://schemas.microsoft.com/office/drawing/2014/main" id="{AC78AF84-2798-4AA0-AF75-F9ED987C212E}"/>
            </a:ext>
          </a:extLst>
        </xdr:cNvPr>
        <xdr:cNvSpPr txBox="1">
          <a:spLocks noChangeArrowheads="1"/>
        </xdr:cNvSpPr>
      </xdr:nvSpPr>
      <xdr:spPr bwMode="auto">
        <a:xfrm>
          <a:off x="5108121" y="632618"/>
          <a:ext cx="5297261"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記入例：Ｂ</a:t>
          </a:r>
          <a:r>
            <a:rPr lang="ja-JP" altLang="en-US" sz="1100" b="0" i="0" strike="noStrike">
              <a:solidFill>
                <a:srgbClr val="000000"/>
              </a:solidFill>
              <a:latin typeface="ＭＳ ゴシック"/>
              <a:ea typeface="ＭＳ ゴシック"/>
            </a:rPr>
            <a:t> </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・当病院ではレントゲン写真定着廃液が年間４００㎏</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発生し、定期的に取りに来る杵築市の○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産業に委託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している。</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産業では、中和処理後に銀を回収し、杵築市の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●●金属</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株</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に売却、貴金属原料として利用されている。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・レントゲン写真現像廃液も年間３００㎏発生し、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同じ業者に処理を委託しており、業者で中和処理を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実施し、その後の汚泥を埋立処分している。</a:t>
          </a:r>
        </a:p>
        <a:p>
          <a:pPr algn="l" rtl="0">
            <a:defRPr sz="1000"/>
          </a:pPr>
          <a:r>
            <a:rPr lang="ja-JP" altLang="en-US" sz="1400" b="0" i="0" strike="noStrike">
              <a:solidFill>
                <a:srgbClr val="000000"/>
              </a:solidFill>
              <a:latin typeface="ＭＳ ゴシック"/>
              <a:ea typeface="ＭＳ ゴシック"/>
            </a:rPr>
            <a:t>・中和処理後の汚泥の最終処分場所は、豊後高田市にある</a:t>
          </a:r>
          <a:endParaRPr lang="en-US" altLang="ja-JP" sz="1400" b="0" i="0" strike="noStrike">
            <a:solidFill>
              <a:srgbClr val="000000"/>
            </a:solidFill>
            <a:latin typeface="ＭＳ ゴシック"/>
            <a:ea typeface="ＭＳ ゴシック"/>
          </a:endParaRPr>
        </a:p>
        <a:p>
          <a:pPr algn="l" rtl="0">
            <a:defRPr sz="1000"/>
          </a:pPr>
          <a:r>
            <a:rPr lang="en-US" altLang="ja-JP" sz="1400" b="0" i="0" strike="noStrike">
              <a:solidFill>
                <a:srgbClr val="000000"/>
              </a:solidFill>
              <a:latin typeface="ＭＳ ゴシック"/>
              <a:ea typeface="ＭＳ ゴシック"/>
            </a:rPr>
            <a:t>  </a:t>
          </a: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の最終処分場である。</a:t>
          </a:r>
        </a:p>
        <a:p>
          <a:pPr algn="l" rtl="0">
            <a:defRPr sz="1000"/>
          </a:pPr>
          <a:r>
            <a:rPr lang="ja-JP" altLang="en-US" sz="1400" b="0" i="0" strike="noStrike">
              <a:solidFill>
                <a:srgbClr val="000000"/>
              </a:solidFill>
              <a:latin typeface="ＭＳ ゴシック"/>
              <a:ea typeface="ＭＳ ゴシック"/>
            </a:rPr>
            <a:t>　</a:t>
          </a: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p>
      </xdr:txBody>
    </xdr:sp>
    <xdr:clientData/>
  </xdr:twoCellAnchor>
  <xdr:twoCellAnchor>
    <xdr:from>
      <xdr:col>28</xdr:col>
      <xdr:colOff>272143</xdr:colOff>
      <xdr:row>3</xdr:row>
      <xdr:rowOff>3968</xdr:rowOff>
    </xdr:from>
    <xdr:to>
      <xdr:col>32</xdr:col>
      <xdr:colOff>993322</xdr:colOff>
      <xdr:row>21</xdr:row>
      <xdr:rowOff>0</xdr:rowOff>
    </xdr:to>
    <xdr:sp textlink="">
      <xdr:nvSpPr>
        <xdr:cNvPr id="54" name="Text Box 14">
          <a:extLst>
            <a:ext uri="{FF2B5EF4-FFF2-40B4-BE49-F238E27FC236}">
              <a16:creationId xmlns:a16="http://schemas.microsoft.com/office/drawing/2014/main" id="{77E4F257-4FE7-474D-B6CD-3C46C3037B02}"/>
            </a:ext>
          </a:extLst>
        </xdr:cNvPr>
        <xdr:cNvSpPr txBox="1">
          <a:spLocks noChangeArrowheads="1"/>
        </xdr:cNvSpPr>
      </xdr:nvSpPr>
      <xdr:spPr bwMode="auto">
        <a:xfrm>
          <a:off x="10663918" y="632618"/>
          <a:ext cx="3712029"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・当病院では非感染性の廃プラスチック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が年間で１ｔ発生した。</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これを院内の焼却炉で焼却し、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その灰は１００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程度で、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福岡県北九州市の△△産業に委託し、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埋立処分してもらった。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33</xdr:col>
      <xdr:colOff>-1</xdr:colOff>
      <xdr:row>3</xdr:row>
      <xdr:rowOff>3968</xdr:rowOff>
    </xdr:from>
    <xdr:to>
      <xdr:col>39</xdr:col>
      <xdr:colOff>394606</xdr:colOff>
      <xdr:row>21</xdr:row>
      <xdr:rowOff>0</xdr:rowOff>
    </xdr:to>
    <xdr:sp textlink="">
      <xdr:nvSpPr>
        <xdr:cNvPr id="55" name="Text Box 15">
          <a:extLst>
            <a:ext uri="{FF2B5EF4-FFF2-40B4-BE49-F238E27FC236}">
              <a16:creationId xmlns:a16="http://schemas.microsoft.com/office/drawing/2014/main" id="{F90939B4-4509-42EC-8FBD-8AC625D45D5A}"/>
            </a:ext>
          </a:extLst>
        </xdr:cNvPr>
        <xdr:cNvSpPr txBox="1">
          <a:spLocks noChangeArrowheads="1"/>
        </xdr:cNvSpPr>
      </xdr:nvSpPr>
      <xdr:spPr bwMode="auto">
        <a:xfrm>
          <a:off x="14639924" y="632618"/>
          <a:ext cx="3871232"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・当病院では、非感染性のガラスくずが</a:t>
          </a:r>
        </a:p>
        <a:p>
          <a:pPr algn="l" rtl="0">
            <a:defRPr sz="1000"/>
          </a:pPr>
          <a:r>
            <a:rPr lang="ja-JP" altLang="en-US" sz="1400" b="0" i="0" strike="noStrike">
              <a:solidFill>
                <a:srgbClr val="000000"/>
              </a:solidFill>
              <a:latin typeface="ＭＳ ゴシック"/>
              <a:ea typeface="ＭＳ ゴシック"/>
            </a:rPr>
            <a:t>　年間で２ｔ発生した。院内では処理を</a:t>
          </a:r>
        </a:p>
        <a:p>
          <a:pPr algn="l" rtl="0">
            <a:defRPr sz="1000"/>
          </a:pPr>
          <a:r>
            <a:rPr lang="ja-JP" altLang="en-US" sz="1400" b="0" i="0" strike="noStrike">
              <a:solidFill>
                <a:srgbClr val="000000"/>
              </a:solidFill>
              <a:latin typeface="ＭＳ ゴシック"/>
              <a:ea typeface="ＭＳ ゴシック"/>
            </a:rPr>
            <a:t>　せずに豊後高田市に処分場を持つ○○</a:t>
          </a:r>
        </a:p>
        <a:p>
          <a:pPr algn="l" rtl="0">
            <a:defRPr sz="1000"/>
          </a:pPr>
          <a:r>
            <a:rPr lang="ja-JP" altLang="en-US" sz="1400" b="0" i="0" strike="noStrike">
              <a:solidFill>
                <a:srgbClr val="000000"/>
              </a:solidFill>
              <a:latin typeface="ＭＳ ゴシック"/>
              <a:ea typeface="ＭＳ ゴシック"/>
            </a:rPr>
            <a:t>　産業に埋立処分してもらった。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40</xdr:col>
      <xdr:colOff>13607</xdr:colOff>
      <xdr:row>3</xdr:row>
      <xdr:rowOff>3968</xdr:rowOff>
    </xdr:from>
    <xdr:to>
      <xdr:col>43</xdr:col>
      <xdr:colOff>3921</xdr:colOff>
      <xdr:row>21</xdr:row>
      <xdr:rowOff>0</xdr:rowOff>
    </xdr:to>
    <xdr:sp textlink="">
      <xdr:nvSpPr>
        <xdr:cNvPr id="56" name="Text Box 103">
          <a:extLst>
            <a:ext uri="{FF2B5EF4-FFF2-40B4-BE49-F238E27FC236}">
              <a16:creationId xmlns:a16="http://schemas.microsoft.com/office/drawing/2014/main" id="{68B5AAE5-A5DB-4E37-A6EB-4E4CD16D96C7}"/>
            </a:ext>
          </a:extLst>
        </xdr:cNvPr>
        <xdr:cNvSpPr txBox="1">
          <a:spLocks noChangeArrowheads="1"/>
        </xdr:cNvSpPr>
      </xdr:nvSpPr>
      <xdr:spPr bwMode="auto">
        <a:xfrm>
          <a:off x="18787382" y="632618"/>
          <a:ext cx="3485989" cy="3148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記入例：Ｅ</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・当病院では、不要伝票が年間で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１００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発生した。院内では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処理をせずに○○産業㈱に収集を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委託し佐伯市の焼却施設で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焼却処分した。</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7</xdr:row>
      <xdr:rowOff>100853</xdr:rowOff>
    </xdr:from>
    <xdr:to>
      <xdr:col>11</xdr:col>
      <xdr:colOff>212912</xdr:colOff>
      <xdr:row>30</xdr:row>
      <xdr:rowOff>123265</xdr:rowOff>
    </xdr:to>
    <xdr:sp textlink="">
      <xdr:nvSpPr>
        <xdr:cNvPr id="2" name="Rectangle 235">
          <a:extLst>
            <a:ext uri="{FF2B5EF4-FFF2-40B4-BE49-F238E27FC236}">
              <a16:creationId xmlns:a16="http://schemas.microsoft.com/office/drawing/2014/main" id="{1BBBD6B7-CCF5-4BAF-8CE2-93971BC5B436}"/>
            </a:ext>
          </a:extLst>
        </xdr:cNvPr>
        <xdr:cNvSpPr>
          <a:spLocks noChangeArrowheads="1"/>
        </xdr:cNvSpPr>
      </xdr:nvSpPr>
      <xdr:spPr bwMode="auto">
        <a:xfrm>
          <a:off x="89647" y="1577228"/>
          <a:ext cx="7724215" cy="5499287"/>
        </a:xfrm>
        <a:prstGeom prst="rect">
          <a:avLst/>
        </a:prstGeom>
        <a:noFill/>
        <a:ln w="9525">
          <a:solidFill>
            <a:srgbClr val="000000"/>
          </a:solidFill>
          <a:miter lim="800000"/>
          <a:headEnd/>
          <a:tailEnd/>
        </a:ln>
      </xdr:spPr>
    </xdr:sp>
    <xdr:clientData/>
  </xdr:twoCellAnchor>
  <xdr:twoCellAnchor>
    <xdr:from>
      <xdr:col>0</xdr:col>
      <xdr:colOff>0</xdr:colOff>
      <xdr:row>7</xdr:row>
      <xdr:rowOff>1</xdr:rowOff>
    </xdr:from>
    <xdr:to>
      <xdr:col>2</xdr:col>
      <xdr:colOff>858371</xdr:colOff>
      <xdr:row>8</xdr:row>
      <xdr:rowOff>1</xdr:rowOff>
    </xdr:to>
    <xdr:sp textlink="">
      <xdr:nvSpPr>
        <xdr:cNvPr id="3" name="Text Box 234">
          <a:extLst>
            <a:ext uri="{FF2B5EF4-FFF2-40B4-BE49-F238E27FC236}">
              <a16:creationId xmlns:a16="http://schemas.microsoft.com/office/drawing/2014/main" id="{672C9D33-72A1-4382-B883-1C6E005F9333}"/>
            </a:ext>
          </a:extLst>
        </xdr:cNvPr>
        <xdr:cNvSpPr txBox="1">
          <a:spLocks noChangeArrowheads="1"/>
        </xdr:cNvSpPr>
      </xdr:nvSpPr>
      <xdr:spPr bwMode="auto">
        <a:xfrm>
          <a:off x="0" y="1476376"/>
          <a:ext cx="1744196"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0</xdr:col>
      <xdr:colOff>89647</xdr:colOff>
      <xdr:row>2</xdr:row>
      <xdr:rowOff>112058</xdr:rowOff>
    </xdr:from>
    <xdr:to>
      <xdr:col>11</xdr:col>
      <xdr:colOff>211309</xdr:colOff>
      <xdr:row>5</xdr:row>
      <xdr:rowOff>89647</xdr:rowOff>
    </xdr:to>
    <xdr:sp textlink="">
      <xdr:nvSpPr>
        <xdr:cNvPr id="4" name="Rectangle 235">
          <a:extLst>
            <a:ext uri="{FF2B5EF4-FFF2-40B4-BE49-F238E27FC236}">
              <a16:creationId xmlns:a16="http://schemas.microsoft.com/office/drawing/2014/main" id="{F9002FEE-54F7-4630-B9C4-8C3769C9BE31}"/>
            </a:ext>
          </a:extLst>
        </xdr:cNvPr>
        <xdr:cNvSpPr>
          <a:spLocks noChangeArrowheads="1"/>
        </xdr:cNvSpPr>
      </xdr:nvSpPr>
      <xdr:spPr bwMode="auto">
        <a:xfrm>
          <a:off x="89647" y="588308"/>
          <a:ext cx="7722612" cy="672914"/>
        </a:xfrm>
        <a:prstGeom prst="rect">
          <a:avLst/>
        </a:prstGeom>
        <a:noFill/>
        <a:ln w="9525">
          <a:solidFill>
            <a:srgbClr val="000000"/>
          </a:solidFill>
          <a:miter lim="800000"/>
          <a:headEnd/>
          <a:tailEnd/>
        </a:ln>
      </xdr:spPr>
    </xdr:sp>
    <xdr:clientData/>
  </xdr:twoCellAnchor>
  <xdr:twoCellAnchor>
    <xdr:from>
      <xdr:col>0</xdr:col>
      <xdr:colOff>0</xdr:colOff>
      <xdr:row>2</xdr:row>
      <xdr:rowOff>0</xdr:rowOff>
    </xdr:from>
    <xdr:to>
      <xdr:col>2</xdr:col>
      <xdr:colOff>896475</xdr:colOff>
      <xdr:row>3</xdr:row>
      <xdr:rowOff>11206</xdr:rowOff>
    </xdr:to>
    <xdr:sp textlink="">
      <xdr:nvSpPr>
        <xdr:cNvPr id="5" name="Text Box 238">
          <a:extLst>
            <a:ext uri="{FF2B5EF4-FFF2-40B4-BE49-F238E27FC236}">
              <a16:creationId xmlns:a16="http://schemas.microsoft.com/office/drawing/2014/main" id="{3493DA07-8F3E-40EB-B07D-1B46B055FEFF}"/>
            </a:ext>
          </a:extLst>
        </xdr:cNvPr>
        <xdr:cNvSpPr txBox="1">
          <a:spLocks noChangeArrowheads="1"/>
        </xdr:cNvSpPr>
      </xdr:nvSpPr>
      <xdr:spPr bwMode="auto">
        <a:xfrm>
          <a:off x="0" y="476250"/>
          <a:ext cx="1782300" cy="211231"/>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14F4EA1E-AD48-4BAF-A8E2-06975457F8D5}"/>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2190750</xdr:colOff>
      <xdr:row>0</xdr:row>
      <xdr:rowOff>0</xdr:rowOff>
    </xdr:from>
    <xdr:to>
      <xdr:col>3</xdr:col>
      <xdr:colOff>657224</xdr:colOff>
      <xdr:row>1</xdr:row>
      <xdr:rowOff>238125</xdr:rowOff>
    </xdr:to>
    <xdr:sp textlink="">
      <xdr:nvSpPr>
        <xdr:cNvPr id="3" name="テキスト ボックス 2">
          <a:extLst>
            <a:ext uri="{FF2B5EF4-FFF2-40B4-BE49-F238E27FC236}">
              <a16:creationId xmlns:a16="http://schemas.microsoft.com/office/drawing/2014/main" id="{B3C5BED9-96B3-4B61-852B-C193A386B3A8}"/>
            </a:ext>
          </a:extLst>
        </xdr:cNvPr>
        <xdr:cNvSpPr txBox="1"/>
      </xdr:nvSpPr>
      <xdr:spPr>
        <a:xfrm>
          <a:off x="4524375" y="0"/>
          <a:ext cx="3895724"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 Id="rId4" Type="http://schemas.openxmlformats.org/officeDocument/2006/relationships/comments" Target="../comments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4" Type="http://schemas.openxmlformats.org/officeDocument/2006/relationships/comments" Target="../comments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DCD9-F6CD-420A-B129-596E99E35E2A}">
  <sheetPr>
    <tabColor rgb="FFFFFF00"/>
    <pageSetUpPr fitToPage="1"/>
  </sheetPr>
  <dimension ref="B1:BS48"/>
  <sheetViews>
    <sheetView tabSelected="1" view="pageBreakPreview" zoomScale="85" zoomScaleNormal="75" zoomScaleSheetLayoutView="85" workbookViewId="0">
      <selection activeCell="AA23" sqref="AA23:AD23"/>
    </sheetView>
  </sheetViews>
  <sheetFormatPr defaultColWidth="9" defaultRowHeight="12"/>
  <cols>
    <col min="1" max="31" width="3.625" style="85" customWidth="1"/>
    <col min="32" max="32" width="4.625" style="85" customWidth="1"/>
    <col min="33" max="33" width="9" style="85"/>
    <col min="34" max="34" width="8.875" style="85" customWidth="1"/>
    <col min="35" max="36" width="3.625" style="85" customWidth="1"/>
    <col min="37" max="65" width="9" style="85"/>
    <col min="66" max="66" width="10.25" style="85" bestFit="1" customWidth="1"/>
    <col min="67" max="16384" width="9" style="85"/>
  </cols>
  <sheetData>
    <row r="1" spans="2:34" ht="15" customHeight="1" thickBot="1">
      <c r="X1" s="742" t="s">
        <v>169</v>
      </c>
      <c r="Y1" s="743"/>
      <c r="Z1" s="743"/>
      <c r="AA1" s="743"/>
      <c r="AB1" s="743"/>
      <c r="AC1" s="744"/>
    </row>
    <row r="2" spans="2:34" ht="15" customHeight="1" thickBot="1">
      <c r="B2" s="748" t="s">
        <v>143</v>
      </c>
      <c r="C2" s="748"/>
      <c r="D2" s="748"/>
      <c r="S2" s="247"/>
      <c r="X2" s="745"/>
      <c r="Y2" s="746"/>
      <c r="Z2" s="746"/>
      <c r="AA2" s="746"/>
      <c r="AB2" s="746"/>
      <c r="AC2" s="747"/>
      <c r="AG2" s="248">
        <v>2023</v>
      </c>
      <c r="AH2" s="85" t="s">
        <v>149</v>
      </c>
    </row>
    <row r="3" spans="2:34" ht="15" customHeight="1">
      <c r="B3" s="748"/>
      <c r="C3" s="748"/>
      <c r="D3" s="748"/>
      <c r="S3" s="247"/>
      <c r="U3" s="249"/>
      <c r="V3" s="249"/>
      <c r="W3" s="250"/>
      <c r="X3" s="250"/>
      <c r="AG3" s="85" t="str">
        <f>IF(VALUE(TEXT(DATE(AG2,5,1),"e"))=1,TEXT(DATE(AG2,5,1),"ggg元年度"),TEXT(DATE(AG2,5,1),"ggge年度"))</f>
        <v>令和5年度</v>
      </c>
    </row>
    <row r="4" spans="2:34" s="87" customFormat="1" ht="15" customHeight="1">
      <c r="B4" s="748"/>
      <c r="C4" s="748"/>
      <c r="D4" s="748"/>
      <c r="E4" s="250"/>
      <c r="F4" s="250"/>
      <c r="G4" s="250"/>
      <c r="H4" s="250"/>
      <c r="I4" s="250"/>
      <c r="J4" s="250"/>
    </row>
    <row r="5" spans="2:34" s="87" customFormat="1" ht="15" customHeight="1">
      <c r="B5" s="250"/>
      <c r="C5" s="250"/>
      <c r="D5" s="250"/>
      <c r="E5" s="250"/>
      <c r="F5" s="250"/>
      <c r="G5" s="250"/>
      <c r="H5" s="250"/>
      <c r="I5" s="250"/>
      <c r="J5" s="250"/>
      <c r="Q5" s="749" t="str">
        <f>"本調査票は、"&amp;SUBSTITUTE(X1,"　","")&amp;"のホームページからダウンロードして
ご利用頂けます。"</f>
        <v>本調査票は、大分県のホームページからダウンロードして
ご利用頂けます。</v>
      </c>
      <c r="R5" s="749"/>
      <c r="S5" s="749"/>
      <c r="T5" s="749"/>
      <c r="U5" s="749"/>
      <c r="V5" s="749"/>
      <c r="W5" s="749"/>
      <c r="X5" s="749"/>
      <c r="Y5" s="749"/>
      <c r="Z5" s="749"/>
      <c r="AA5" s="749"/>
      <c r="AB5" s="749"/>
      <c r="AC5" s="749"/>
      <c r="AD5" s="749"/>
    </row>
    <row r="6" spans="2:34" s="87" customFormat="1" ht="24" customHeight="1">
      <c r="B6" s="251" t="str">
        <f>"【"&amp;AG3&amp;"実績】"</f>
        <v>【令和5年度実績】</v>
      </c>
      <c r="D6" s="252"/>
      <c r="E6" s="252"/>
      <c r="Q6" s="749"/>
      <c r="R6" s="749"/>
      <c r="S6" s="749"/>
      <c r="T6" s="749"/>
      <c r="U6" s="749"/>
      <c r="V6" s="749"/>
      <c r="W6" s="749"/>
      <c r="X6" s="749"/>
      <c r="Y6" s="749"/>
      <c r="Z6" s="749"/>
      <c r="AA6" s="749"/>
      <c r="AB6" s="749"/>
      <c r="AC6" s="749"/>
      <c r="AD6" s="749"/>
      <c r="AE6" s="104"/>
    </row>
    <row r="7" spans="2:34" s="87" customFormat="1" ht="24">
      <c r="B7" s="252" t="s">
        <v>150</v>
      </c>
      <c r="D7" s="253"/>
      <c r="E7" s="253"/>
      <c r="F7" s="253"/>
      <c r="G7" s="253"/>
      <c r="H7" s="253"/>
      <c r="I7" s="253"/>
      <c r="J7" s="253"/>
      <c r="Q7" s="106"/>
      <c r="R7" s="106"/>
      <c r="S7" s="106"/>
      <c r="T7" s="750" t="str">
        <f>DBCS(TEXT(DATE(AG2+1,5,1),"ge"))&amp;"産業廃棄物実態調査"</f>
        <v>Ｒ６産業廃棄物実態調査</v>
      </c>
      <c r="U7" s="751"/>
      <c r="V7" s="751"/>
      <c r="W7" s="751"/>
      <c r="X7" s="751"/>
      <c r="Y7" s="751"/>
      <c r="Z7" s="752"/>
      <c r="AA7" s="107" t="s">
        <v>280</v>
      </c>
      <c r="AB7" s="106"/>
      <c r="AC7" s="106"/>
      <c r="AD7" s="106"/>
    </row>
    <row r="8" spans="2:34" s="87" customFormat="1" ht="15" customHeight="1">
      <c r="B8" s="250"/>
      <c r="C8" s="86" t="s">
        <v>171</v>
      </c>
      <c r="D8" s="2" t="s">
        <v>170</v>
      </c>
      <c r="E8" s="250"/>
      <c r="F8" s="250"/>
      <c r="G8" s="250"/>
      <c r="H8" s="250"/>
      <c r="I8" s="250"/>
      <c r="J8" s="250"/>
      <c r="AA8" s="107"/>
      <c r="AB8" s="107"/>
    </row>
    <row r="9" spans="2:34" ht="15" customHeight="1">
      <c r="B9" s="254"/>
      <c r="Q9" s="97" t="s">
        <v>281</v>
      </c>
      <c r="R9" s="88" t="str">
        <f>"ダウンロードの際は、「 "&amp;C8&amp;" 」の調査票を使用して"</f>
        <v>ダウンロードの際は、「 形式Ｈ 」の調査票を使用して</v>
      </c>
      <c r="S9" s="88"/>
      <c r="T9" s="88"/>
      <c r="U9" s="88"/>
      <c r="V9" s="88"/>
      <c r="W9" s="88"/>
      <c r="X9" s="88"/>
      <c r="Y9" s="88"/>
      <c r="Z9" s="88"/>
      <c r="AA9" s="88"/>
      <c r="AB9" s="88"/>
      <c r="AC9" s="88"/>
      <c r="AD9" s="88"/>
    </row>
    <row r="10" spans="2:34" ht="15" customHeight="1">
      <c r="Q10" s="88"/>
      <c r="R10" s="88" t="s">
        <v>282</v>
      </c>
      <c r="S10" s="88"/>
      <c r="T10" s="88"/>
      <c r="U10" s="88"/>
      <c r="V10" s="88"/>
      <c r="W10" s="88"/>
      <c r="X10" s="88"/>
      <c r="Y10" s="88"/>
      <c r="Z10" s="88"/>
      <c r="AA10" s="88"/>
      <c r="AB10" s="88"/>
      <c r="AC10" s="88"/>
      <c r="AD10" s="88"/>
    </row>
    <row r="11" spans="2:34" s="87" customFormat="1" ht="20.100000000000001" customHeight="1">
      <c r="B11" s="250"/>
      <c r="C11" s="250"/>
      <c r="D11" s="250"/>
      <c r="E11" s="250"/>
      <c r="F11" s="250"/>
      <c r="G11" s="250"/>
      <c r="H11" s="250"/>
      <c r="I11" s="250"/>
      <c r="J11" s="250"/>
    </row>
    <row r="12" spans="2:34" s="87" customFormat="1" ht="20.100000000000001" customHeight="1">
      <c r="B12" s="267">
        <v>1</v>
      </c>
      <c r="C12" s="268" t="s">
        <v>172</v>
      </c>
      <c r="D12" s="268" t="str">
        <f>"この調査の対象期間は、"&amp;AG3&amp;"（"&amp;TEXT(DATE(AG2,4,1),"ggge年m月d日")&amp;"～"&amp;TEXT(DATE(AG2+1,3,31),"ggge年m月d日")&amp;"）の１年間です。"&amp;CHAR(10)</f>
        <v xml:space="preserve">この調査の対象期間は、令和5年度（令和5年4月1日～令和6年3月31日）の１年間です。
</v>
      </c>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9"/>
    </row>
    <row r="13" spans="2:34" s="87" customFormat="1" ht="9.9499999999999993" customHeight="1">
      <c r="B13" s="270"/>
      <c r="C13" s="88"/>
      <c r="D13" s="89"/>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271"/>
    </row>
    <row r="14" spans="2:34" ht="20.100000000000001" customHeight="1">
      <c r="B14" s="272">
        <v>2</v>
      </c>
      <c r="C14" s="88" t="s">
        <v>172</v>
      </c>
      <c r="D14" s="88" t="s">
        <v>278</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271"/>
    </row>
    <row r="15" spans="2:34" ht="20.100000000000001" customHeight="1">
      <c r="B15" s="272"/>
      <c r="C15" s="88"/>
      <c r="D15" s="89" t="s">
        <v>279</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271"/>
    </row>
    <row r="16" spans="2:34" ht="20.100000000000001" customHeight="1">
      <c r="B16" s="272">
        <v>3</v>
      </c>
      <c r="C16" s="88" t="s">
        <v>172</v>
      </c>
      <c r="D16" s="88" t="s">
        <v>346</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271"/>
    </row>
    <row r="17" spans="2:71" ht="20.100000000000001" customHeight="1">
      <c r="B17" s="272"/>
      <c r="C17" s="88"/>
      <c r="D17" s="89" t="s">
        <v>347</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271"/>
    </row>
    <row r="18" spans="2:71" ht="20.100000000000001" customHeight="1">
      <c r="B18" s="272">
        <v>4</v>
      </c>
      <c r="C18" s="88" t="s">
        <v>172</v>
      </c>
      <c r="D18" s="88" t="s">
        <v>348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271"/>
    </row>
    <row r="19" spans="2:71" ht="15" customHeight="1">
      <c r="B19" s="272"/>
      <c r="C19" s="88"/>
      <c r="D19" s="89" t="s">
        <v>349</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271"/>
    </row>
    <row r="20" spans="2:71" ht="20.100000000000001" customHeight="1">
      <c r="B20" s="272"/>
      <c r="C20" s="88"/>
      <c r="D20" s="89" t="s">
        <v>350</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271"/>
    </row>
    <row r="21" spans="2:71" ht="20.100000000000001" customHeight="1">
      <c r="B21" s="273">
        <v>5</v>
      </c>
      <c r="C21" s="274" t="s">
        <v>172</v>
      </c>
      <c r="D21" s="274" t="s">
        <v>351</v>
      </c>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5"/>
      <c r="AG21" s="87"/>
      <c r="BA21" s="304" t="s">
        <v>568</v>
      </c>
      <c r="BO21" s="87" t="s">
        <v>357</v>
      </c>
      <c r="BQ21" s="304"/>
      <c r="BR21" s="87" t="s">
        <v>357</v>
      </c>
      <c r="BS21" s="304" t="s">
        <v>343</v>
      </c>
    </row>
    <row r="22" spans="2:71" ht="15" customHeight="1" thickBot="1">
      <c r="BA22" s="87" t="s">
        <v>308</v>
      </c>
      <c r="BO22" s="87" t="s">
        <v>358</v>
      </c>
      <c r="BQ22" s="87"/>
      <c r="BR22" s="87" t="s">
        <v>308</v>
      </c>
      <c r="BS22" s="87" t="s">
        <v>358</v>
      </c>
    </row>
    <row r="23" spans="2:71" ht="24.95" customHeight="1" thickBot="1">
      <c r="B23" s="753" t="s">
        <v>352</v>
      </c>
      <c r="C23" s="754"/>
      <c r="D23" s="754"/>
      <c r="E23" s="754"/>
      <c r="F23" s="754"/>
      <c r="G23" s="754"/>
      <c r="H23" s="754"/>
      <c r="I23" s="754"/>
      <c r="J23" s="754"/>
      <c r="K23" s="754"/>
      <c r="L23" s="754"/>
      <c r="M23" s="754"/>
      <c r="N23" s="754"/>
      <c r="O23" s="754"/>
      <c r="P23" s="755"/>
      <c r="Q23" s="276"/>
      <c r="R23" s="276"/>
      <c r="S23" s="276"/>
      <c r="T23" s="276"/>
      <c r="U23" s="276"/>
      <c r="V23" s="276"/>
      <c r="W23" s="276"/>
      <c r="X23" s="276"/>
      <c r="Y23" s="490" t="str">
        <f>RIGHT($C$8,1)</f>
        <v>Ｈ</v>
      </c>
      <c r="Z23" s="491" t="s">
        <v>567</v>
      </c>
      <c r="AA23" s="765"/>
      <c r="AB23" s="766"/>
      <c r="AC23" s="766"/>
      <c r="AD23" s="767"/>
      <c r="AZ23" s="643" t="s">
        <v>649</v>
      </c>
      <c r="BA23" s="87" t="s">
        <v>570</v>
      </c>
      <c r="BB23" s="87" t="s">
        <v>569</v>
      </c>
      <c r="BC23" s="305" t="s">
        <v>359</v>
      </c>
      <c r="BD23" s="305" t="s">
        <v>360</v>
      </c>
      <c r="BE23" s="305" t="s">
        <v>361</v>
      </c>
      <c r="BF23" s="305" t="s">
        <v>362</v>
      </c>
      <c r="BG23" s="305" t="s">
        <v>363</v>
      </c>
      <c r="BH23" s="305" t="s">
        <v>364</v>
      </c>
      <c r="BI23" s="305" t="s">
        <v>365</v>
      </c>
      <c r="BJ23" s="305" t="s">
        <v>366</v>
      </c>
      <c r="BK23" s="305" t="s">
        <v>367</v>
      </c>
      <c r="BL23" s="305" t="s">
        <v>368</v>
      </c>
      <c r="BM23" s="305" t="s">
        <v>369</v>
      </c>
      <c r="BN23" s="305" t="s">
        <v>372</v>
      </c>
      <c r="BO23" s="305"/>
      <c r="BP23" s="305" t="s">
        <v>370</v>
      </c>
      <c r="BQ23" s="305" t="s">
        <v>373</v>
      </c>
      <c r="BR23" s="305"/>
      <c r="BS23" s="305" t="s">
        <v>371</v>
      </c>
    </row>
    <row r="24" spans="2:71" ht="36" customHeight="1" thickBot="1">
      <c r="B24" s="739" t="s">
        <v>58</v>
      </c>
      <c r="C24" s="740"/>
      <c r="D24" s="741"/>
      <c r="E24" s="757"/>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9"/>
      <c r="AZ24" s="644">
        <v>2</v>
      </c>
      <c r="BA24" s="645" t="str">
        <f>IF(AA23&lt;&gt;"",AA23,"ERROR")</f>
        <v>ERROR</v>
      </c>
      <c r="BB24" s="194" t="str">
        <f>ASC(Y23)</f>
        <v>H</v>
      </c>
      <c r="BC24" s="194" t="str">
        <f>IF(E24&lt;&gt;"",E24,"")</f>
        <v/>
      </c>
      <c r="BD24" s="192" t="str">
        <f>IF(F25&lt;&gt;"",F25,"")</f>
        <v/>
      </c>
      <c r="BE24" s="193" t="str">
        <f>IF(E26&lt;&gt;"",IF(COUNTIF(E26,SUBSTITUTE(X1,"　","")&amp;"*"),MID(E26,4,99),E26),"ERROR")</f>
        <v>ERROR</v>
      </c>
      <c r="BF24" s="194" t="str">
        <f>IF(E27&lt;&gt;"",E27,"")</f>
        <v/>
      </c>
      <c r="BG24" s="194" t="str">
        <f>IF(E28&lt;&gt;"",E28,"")</f>
        <v/>
      </c>
      <c r="BH24" s="194" t="str">
        <f>IF(P27&lt;&gt;"",P27,"")</f>
        <v/>
      </c>
      <c r="BI24" s="194" t="str">
        <f>IF(P28&lt;&gt;"",P28,"")</f>
        <v/>
      </c>
      <c r="BJ24" s="194" t="str">
        <f>IF(P29&lt;&gt;"",P29,"")</f>
        <v/>
      </c>
      <c r="BK24" s="194" t="str">
        <f>IF(AND(I30&lt;&gt;"",K30&lt;&gt;""),I30&amp;"/"&amp;K30,"ERROR")</f>
        <v>ERROR</v>
      </c>
      <c r="BL24" s="195" t="str">
        <f>IF(P30&lt;&gt;"",P30,"")</f>
        <v/>
      </c>
      <c r="BM24" s="195" t="str">
        <f>IF(P31&lt;&gt;"",P31,"")</f>
        <v/>
      </c>
      <c r="BN24" s="194" t="str">
        <f>IF(X27&lt;&gt;"",X27,"")</f>
        <v/>
      </c>
      <c r="BO24" s="306"/>
      <c r="BP24" s="196" t="str">
        <f>IF(F37&lt;&gt;"",F37,"")</f>
        <v/>
      </c>
      <c r="BQ24" s="637" t="str">
        <f>IF(R37&lt;&gt;"",R37,"")</f>
        <v/>
      </c>
      <c r="BR24" s="306"/>
      <c r="BS24" s="638" t="str">
        <f>IF(C39&lt;&gt;"",C39,"ERROR")</f>
        <v>ERROR</v>
      </c>
    </row>
    <row r="25" spans="2:71" ht="24.95" customHeight="1">
      <c r="B25" s="646" t="s">
        <v>59</v>
      </c>
      <c r="C25" s="647"/>
      <c r="D25" s="648"/>
      <c r="E25" s="277" t="s">
        <v>173</v>
      </c>
      <c r="F25" s="756"/>
      <c r="G25" s="756"/>
      <c r="H25" s="756"/>
      <c r="I25" s="756"/>
      <c r="J25" s="756"/>
      <c r="K25" s="756"/>
      <c r="L25" s="756"/>
      <c r="M25" s="760"/>
      <c r="N25" s="760"/>
      <c r="O25" s="760"/>
      <c r="P25" s="760"/>
      <c r="Q25" s="760"/>
      <c r="R25" s="760"/>
      <c r="S25" s="760"/>
      <c r="T25" s="760"/>
      <c r="U25" s="760"/>
      <c r="V25" s="760"/>
      <c r="W25" s="760"/>
      <c r="X25" s="760"/>
      <c r="Y25" s="760"/>
      <c r="Z25" s="760"/>
      <c r="AA25" s="760"/>
      <c r="AB25" s="760"/>
      <c r="AC25" s="760"/>
      <c r="AD25" s="761"/>
      <c r="BB25" s="256"/>
      <c r="BC25" s="255"/>
      <c r="BD25" s="255"/>
      <c r="BE25" s="255"/>
      <c r="BF25" s="255"/>
      <c r="BG25" s="255"/>
      <c r="BH25" s="255"/>
      <c r="BI25" s="255"/>
      <c r="BJ25" s="257"/>
      <c r="BK25" s="257"/>
      <c r="BL25" s="255"/>
      <c r="BM25" s="255"/>
      <c r="BN25" s="258"/>
      <c r="BO25" s="259"/>
      <c r="BP25" s="255"/>
    </row>
    <row r="26" spans="2:71" ht="24.95" customHeight="1">
      <c r="B26" s="662"/>
      <c r="C26" s="663"/>
      <c r="D26" s="664"/>
      <c r="E26" s="762"/>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4"/>
      <c r="BO26" s="260"/>
    </row>
    <row r="27" spans="2:71" ht="14.1" customHeight="1">
      <c r="B27" s="707" t="s">
        <v>60</v>
      </c>
      <c r="C27" s="708"/>
      <c r="D27" s="709"/>
      <c r="E27" s="710"/>
      <c r="F27" s="711"/>
      <c r="G27" s="711"/>
      <c r="H27" s="711"/>
      <c r="I27" s="711"/>
      <c r="J27" s="711"/>
      <c r="K27" s="711"/>
      <c r="L27" s="712"/>
      <c r="M27" s="713" t="s">
        <v>60</v>
      </c>
      <c r="N27" s="714"/>
      <c r="O27" s="715"/>
      <c r="P27" s="716"/>
      <c r="Q27" s="717"/>
      <c r="R27" s="717"/>
      <c r="S27" s="717"/>
      <c r="T27" s="717"/>
      <c r="U27" s="717"/>
      <c r="V27" s="718"/>
      <c r="W27" s="690" t="s">
        <v>342</v>
      </c>
      <c r="X27" s="701"/>
      <c r="Y27" s="701"/>
      <c r="Z27" s="701"/>
      <c r="AA27" s="701"/>
      <c r="AB27" s="701"/>
      <c r="AC27" s="701"/>
      <c r="AD27" s="702"/>
    </row>
    <row r="28" spans="2:71" ht="24.95" customHeight="1">
      <c r="B28" s="719" t="s">
        <v>151</v>
      </c>
      <c r="C28" s="720"/>
      <c r="D28" s="721"/>
      <c r="E28" s="722"/>
      <c r="F28" s="701"/>
      <c r="G28" s="701"/>
      <c r="H28" s="701"/>
      <c r="I28" s="701"/>
      <c r="J28" s="701"/>
      <c r="K28" s="701"/>
      <c r="L28" s="723"/>
      <c r="M28" s="727" t="s">
        <v>285</v>
      </c>
      <c r="N28" s="728"/>
      <c r="O28" s="729"/>
      <c r="P28" s="730"/>
      <c r="Q28" s="731"/>
      <c r="R28" s="731"/>
      <c r="S28" s="731"/>
      <c r="T28" s="731"/>
      <c r="U28" s="731"/>
      <c r="V28" s="732"/>
      <c r="W28" s="691"/>
      <c r="X28" s="701"/>
      <c r="Y28" s="701"/>
      <c r="Z28" s="701"/>
      <c r="AA28" s="701"/>
      <c r="AB28" s="701"/>
      <c r="AC28" s="701"/>
      <c r="AD28" s="702"/>
    </row>
    <row r="29" spans="2:71" ht="24.95" customHeight="1">
      <c r="B29" s="662"/>
      <c r="C29" s="663"/>
      <c r="D29" s="664"/>
      <c r="E29" s="724"/>
      <c r="F29" s="725"/>
      <c r="G29" s="725"/>
      <c r="H29" s="725"/>
      <c r="I29" s="725"/>
      <c r="J29" s="725"/>
      <c r="K29" s="725"/>
      <c r="L29" s="726"/>
      <c r="M29" s="733" t="s">
        <v>286</v>
      </c>
      <c r="N29" s="734"/>
      <c r="O29" s="735"/>
      <c r="P29" s="736"/>
      <c r="Q29" s="737"/>
      <c r="R29" s="737"/>
      <c r="S29" s="737"/>
      <c r="T29" s="737"/>
      <c r="U29" s="737"/>
      <c r="V29" s="738"/>
      <c r="W29" s="691"/>
      <c r="X29" s="701"/>
      <c r="Y29" s="701"/>
      <c r="Z29" s="701"/>
      <c r="AA29" s="701"/>
      <c r="AB29" s="701"/>
      <c r="AC29" s="701"/>
      <c r="AD29" s="702"/>
    </row>
    <row r="30" spans="2:71" ht="24.95" customHeight="1">
      <c r="B30" s="646" t="s">
        <v>61</v>
      </c>
      <c r="C30" s="647"/>
      <c r="D30" s="648"/>
      <c r="E30" s="665" t="s">
        <v>353</v>
      </c>
      <c r="F30" s="667" t="s">
        <v>354</v>
      </c>
      <c r="G30" s="660"/>
      <c r="H30" s="658" t="s">
        <v>287</v>
      </c>
      <c r="I30" s="660"/>
      <c r="J30" s="658" t="s">
        <v>288</v>
      </c>
      <c r="K30" s="660"/>
      <c r="L30" s="695" t="s">
        <v>289</v>
      </c>
      <c r="M30" s="693" t="s">
        <v>152</v>
      </c>
      <c r="N30" s="694"/>
      <c r="O30" s="697"/>
      <c r="P30" s="698"/>
      <c r="Q30" s="699"/>
      <c r="R30" s="699"/>
      <c r="S30" s="699"/>
      <c r="T30" s="699"/>
      <c r="U30" s="699"/>
      <c r="V30" s="700"/>
      <c r="W30" s="691"/>
      <c r="X30" s="701"/>
      <c r="Y30" s="701"/>
      <c r="Z30" s="701"/>
      <c r="AA30" s="701"/>
      <c r="AB30" s="701"/>
      <c r="AC30" s="701"/>
      <c r="AD30" s="702"/>
    </row>
    <row r="31" spans="2:71" ht="24.95" customHeight="1">
      <c r="B31" s="662"/>
      <c r="C31" s="663"/>
      <c r="D31" s="664"/>
      <c r="E31" s="666"/>
      <c r="F31" s="668"/>
      <c r="G31" s="661"/>
      <c r="H31" s="659"/>
      <c r="I31" s="661"/>
      <c r="J31" s="659"/>
      <c r="K31" s="661"/>
      <c r="L31" s="696"/>
      <c r="M31" s="693" t="s">
        <v>153</v>
      </c>
      <c r="N31" s="694"/>
      <c r="O31" s="697"/>
      <c r="P31" s="698"/>
      <c r="Q31" s="699"/>
      <c r="R31" s="699"/>
      <c r="S31" s="699"/>
      <c r="T31" s="699"/>
      <c r="U31" s="699"/>
      <c r="V31" s="700"/>
      <c r="W31" s="691"/>
      <c r="X31" s="701"/>
      <c r="Y31" s="701"/>
      <c r="Z31" s="701"/>
      <c r="AA31" s="701"/>
      <c r="AB31" s="701"/>
      <c r="AC31" s="701"/>
      <c r="AD31" s="702"/>
      <c r="AG31" s="109" t="s">
        <v>283</v>
      </c>
      <c r="AH31" s="110"/>
      <c r="AI31" s="110"/>
      <c r="AJ31" s="110"/>
      <c r="AK31" s="110"/>
      <c r="AL31" s="110"/>
      <c r="AM31" s="110"/>
      <c r="AN31" s="110"/>
    </row>
    <row r="32" spans="2:71" s="87" customFormat="1" ht="15" customHeight="1">
      <c r="B32" s="646" t="s">
        <v>154</v>
      </c>
      <c r="C32" s="647"/>
      <c r="D32" s="647"/>
      <c r="E32" s="647"/>
      <c r="F32" s="647"/>
      <c r="G32" s="647"/>
      <c r="H32" s="647"/>
      <c r="I32" s="647"/>
      <c r="J32" s="647"/>
      <c r="K32" s="648"/>
      <c r="L32" s="693" t="s">
        <v>62</v>
      </c>
      <c r="M32" s="694"/>
      <c r="N32" s="694"/>
      <c r="O32" s="694"/>
      <c r="P32" s="694"/>
      <c r="Q32" s="694"/>
      <c r="R32" s="694"/>
      <c r="S32" s="694"/>
      <c r="T32" s="694"/>
      <c r="U32" s="694"/>
      <c r="V32" s="694"/>
      <c r="W32" s="691"/>
      <c r="X32" s="701"/>
      <c r="Y32" s="701"/>
      <c r="Z32" s="701"/>
      <c r="AA32" s="701"/>
      <c r="AB32" s="701"/>
      <c r="AC32" s="701"/>
      <c r="AD32" s="702"/>
      <c r="AG32" s="110"/>
      <c r="AH32" s="110" t="s">
        <v>356</v>
      </c>
      <c r="AI32" s="110"/>
      <c r="AJ32" s="110"/>
      <c r="AK32" s="110"/>
      <c r="AL32" s="110"/>
      <c r="AM32" s="110"/>
      <c r="AN32" s="110"/>
    </row>
    <row r="33" spans="2:40" ht="17.45" customHeight="1">
      <c r="B33" s="649" t="str">
        <f>TEXT(DATE(AG2+1,3,31),"ggge年m月d日")&amp;"現在の従業者数を"&amp;CHAR(10)&amp;"記入してください。"</f>
        <v>令和6年3月31日現在の従業者数を
記入してください。</v>
      </c>
      <c r="C33" s="650"/>
      <c r="D33" s="650"/>
      <c r="E33" s="650"/>
      <c r="F33" s="650"/>
      <c r="G33" s="650"/>
      <c r="H33" s="650"/>
      <c r="I33" s="650"/>
      <c r="J33" s="650"/>
      <c r="K33" s="651"/>
      <c r="L33" s="705" t="str">
        <f>TEXT(DATE(AG2+1,1,1),"ggge年m月d日")&amp;"現在の病床数を記入してください。"</f>
        <v>令和6年1月1日現在の病床数を記入してください。</v>
      </c>
      <c r="M33" s="706"/>
      <c r="N33" s="706"/>
      <c r="O33" s="706"/>
      <c r="P33" s="706"/>
      <c r="Q33" s="706"/>
      <c r="R33" s="706"/>
      <c r="S33" s="706"/>
      <c r="T33" s="706"/>
      <c r="U33" s="706"/>
      <c r="V33" s="706"/>
      <c r="W33" s="691"/>
      <c r="X33" s="701"/>
      <c r="Y33" s="701"/>
      <c r="Z33" s="701"/>
      <c r="AA33" s="701"/>
      <c r="AB33" s="701"/>
      <c r="AC33" s="701"/>
      <c r="AD33" s="702"/>
      <c r="AG33" s="110"/>
      <c r="AH33" s="261" t="s">
        <v>292</v>
      </c>
      <c r="AI33" s="262"/>
      <c r="AJ33" s="262"/>
      <c r="AK33" s="262"/>
      <c r="AL33" s="262"/>
      <c r="AM33" s="262"/>
      <c r="AN33" s="262"/>
    </row>
    <row r="34" spans="2:40" ht="20.100000000000001" customHeight="1">
      <c r="B34" s="649"/>
      <c r="C34" s="650"/>
      <c r="D34" s="650"/>
      <c r="E34" s="650"/>
      <c r="F34" s="650"/>
      <c r="G34" s="650"/>
      <c r="H34" s="650"/>
      <c r="I34" s="650"/>
      <c r="J34" s="650"/>
      <c r="K34" s="651"/>
      <c r="L34" s="264"/>
      <c r="M34" s="265"/>
      <c r="N34" s="265"/>
      <c r="O34" s="265"/>
      <c r="P34" s="265"/>
      <c r="Q34" s="296"/>
      <c r="R34" s="265"/>
      <c r="S34" s="265"/>
      <c r="T34" s="265"/>
      <c r="U34" s="265"/>
      <c r="V34" s="265"/>
      <c r="W34" s="691"/>
      <c r="X34" s="701"/>
      <c r="Y34" s="701"/>
      <c r="Z34" s="701"/>
      <c r="AA34" s="701"/>
      <c r="AB34" s="701"/>
      <c r="AC34" s="701"/>
      <c r="AD34" s="702"/>
      <c r="AH34" s="262"/>
      <c r="AI34" s="262"/>
      <c r="AJ34" s="262"/>
      <c r="AK34" s="262"/>
      <c r="AL34" s="262"/>
      <c r="AM34" s="262"/>
      <c r="AN34" s="262"/>
    </row>
    <row r="35" spans="2:40" ht="24.95" customHeight="1">
      <c r="B35" s="652" t="s">
        <v>355</v>
      </c>
      <c r="C35" s="653"/>
      <c r="D35" s="653"/>
      <c r="E35" s="653"/>
      <c r="F35" s="653"/>
      <c r="G35" s="653"/>
      <c r="H35" s="653"/>
      <c r="I35" s="653"/>
      <c r="J35" s="653"/>
      <c r="K35" s="654"/>
      <c r="L35" s="297"/>
      <c r="M35" s="92"/>
      <c r="N35" s="92"/>
      <c r="O35" s="92"/>
      <c r="P35" s="92"/>
      <c r="Q35" s="296"/>
      <c r="R35" s="92"/>
      <c r="S35" s="92"/>
      <c r="T35" s="92"/>
      <c r="U35" s="92"/>
      <c r="V35" s="92"/>
      <c r="W35" s="691"/>
      <c r="X35" s="701"/>
      <c r="Y35" s="701"/>
      <c r="Z35" s="701"/>
      <c r="AA35" s="701"/>
      <c r="AB35" s="701"/>
      <c r="AC35" s="701"/>
      <c r="AD35" s="702"/>
      <c r="AG35" s="263" t="s">
        <v>284</v>
      </c>
      <c r="AH35" s="113" t="s">
        <v>290</v>
      </c>
      <c r="AI35" s="682" t="s">
        <v>293</v>
      </c>
      <c r="AJ35" s="683"/>
      <c r="AK35" s="684"/>
    </row>
    <row r="36" spans="2:40" ht="24.95" customHeight="1">
      <c r="B36" s="280"/>
      <c r="C36" s="281"/>
      <c r="D36" s="281"/>
      <c r="E36" s="281"/>
      <c r="F36" s="282"/>
      <c r="G36" s="282"/>
      <c r="H36" s="282"/>
      <c r="I36" s="282"/>
      <c r="J36" s="301"/>
      <c r="K36" s="92"/>
      <c r="L36" s="297"/>
      <c r="M36" s="92"/>
      <c r="N36" s="92"/>
      <c r="O36" s="92"/>
      <c r="P36" s="92"/>
      <c r="Q36" s="296"/>
      <c r="R36" s="92"/>
      <c r="S36" s="92"/>
      <c r="T36" s="92"/>
      <c r="U36" s="92"/>
      <c r="V36" s="92"/>
      <c r="W36" s="691"/>
      <c r="X36" s="701"/>
      <c r="Y36" s="701"/>
      <c r="Z36" s="701"/>
      <c r="AA36" s="701"/>
      <c r="AB36" s="701"/>
      <c r="AC36" s="701"/>
      <c r="AD36" s="702"/>
      <c r="AG36" s="110"/>
      <c r="AH36" s="685">
        <v>1</v>
      </c>
      <c r="AI36" s="284">
        <v>1</v>
      </c>
      <c r="AJ36" s="278" t="s">
        <v>294</v>
      </c>
      <c r="AK36" s="279" t="s">
        <v>295</v>
      </c>
    </row>
    <row r="37" spans="2:40" ht="24.95" customHeight="1" thickBot="1">
      <c r="B37" s="285"/>
      <c r="C37" s="281"/>
      <c r="D37" s="298"/>
      <c r="E37" s="296"/>
      <c r="F37" s="655"/>
      <c r="G37" s="656"/>
      <c r="H37" s="656"/>
      <c r="I37" s="656"/>
      <c r="J37" s="657"/>
      <c r="K37" s="302" t="s">
        <v>63</v>
      </c>
      <c r="L37" s="299"/>
      <c r="M37" s="91"/>
      <c r="N37" s="91"/>
      <c r="O37" s="91"/>
      <c r="P37" s="91"/>
      <c r="Q37" s="300"/>
      <c r="R37" s="687"/>
      <c r="S37" s="688"/>
      <c r="T37" s="688"/>
      <c r="U37" s="689"/>
      <c r="V37" s="303" t="s">
        <v>64</v>
      </c>
      <c r="W37" s="692"/>
      <c r="X37" s="703"/>
      <c r="Y37" s="703"/>
      <c r="Z37" s="703"/>
      <c r="AA37" s="703"/>
      <c r="AB37" s="703"/>
      <c r="AC37" s="703"/>
      <c r="AD37" s="704"/>
      <c r="AH37" s="686"/>
      <c r="AI37" s="287">
        <v>2</v>
      </c>
      <c r="AJ37" s="283" t="s">
        <v>294</v>
      </c>
      <c r="AK37" s="105" t="s">
        <v>296</v>
      </c>
    </row>
    <row r="38" spans="2:40" ht="50.1" customHeight="1">
      <c r="B38" s="669" t="s">
        <v>65</v>
      </c>
      <c r="C38" s="288" t="s">
        <v>290</v>
      </c>
      <c r="D38" s="672" t="str">
        <f>AG3&amp;"の１年間に産業廃棄物は"&amp;CHAR(10)&amp;"発生しましたか。"&amp;CHAR(10)&amp;"該当する番号を記入してください。"</f>
        <v>令和5年度の１年間に産業廃棄物は
発生しましたか。
該当する番号を記入してください。</v>
      </c>
      <c r="E38" s="673"/>
      <c r="F38" s="673"/>
      <c r="G38" s="673"/>
      <c r="H38" s="673"/>
      <c r="I38" s="673"/>
      <c r="J38" s="673"/>
      <c r="K38" s="674"/>
      <c r="L38" s="289"/>
      <c r="M38" s="290"/>
      <c r="N38" s="290"/>
      <c r="O38" s="290"/>
      <c r="P38" s="290"/>
      <c r="Q38" s="290"/>
      <c r="R38" s="290"/>
      <c r="S38" s="290"/>
      <c r="T38" s="290"/>
      <c r="U38" s="290"/>
      <c r="V38" s="290"/>
      <c r="AG38" s="110"/>
    </row>
    <row r="39" spans="2:40" ht="60" customHeight="1">
      <c r="B39" s="670"/>
      <c r="C39" s="675"/>
      <c r="D39" s="111">
        <v>1</v>
      </c>
      <c r="E39" s="112" t="s">
        <v>172</v>
      </c>
      <c r="F39" s="677" t="s">
        <v>291</v>
      </c>
      <c r="G39" s="677"/>
      <c r="H39" s="677"/>
      <c r="I39" s="677"/>
      <c r="J39" s="677"/>
      <c r="K39" s="678"/>
      <c r="AG39" s="110"/>
    </row>
    <row r="40" spans="2:40" ht="24.95" customHeight="1" thickBot="1">
      <c r="B40" s="671"/>
      <c r="C40" s="676"/>
      <c r="D40" s="291">
        <v>2</v>
      </c>
      <c r="E40" s="286" t="s">
        <v>174</v>
      </c>
      <c r="F40" s="292" t="s">
        <v>175</v>
      </c>
      <c r="G40" s="293"/>
      <c r="H40" s="293"/>
      <c r="I40" s="293"/>
      <c r="J40" s="293"/>
      <c r="K40" s="294"/>
      <c r="M40" s="90"/>
      <c r="N40" s="90"/>
      <c r="O40" s="90"/>
      <c r="P40" s="90"/>
      <c r="Q40" s="90"/>
      <c r="R40" s="90"/>
      <c r="S40" s="90"/>
      <c r="T40" s="90"/>
      <c r="U40" s="90"/>
      <c r="V40" s="90"/>
      <c r="W40" s="90"/>
      <c r="X40" s="90"/>
    </row>
    <row r="41" spans="2:40" ht="9.9499999999999993" customHeight="1">
      <c r="M41" s="90"/>
      <c r="N41" s="90"/>
      <c r="O41" s="90"/>
      <c r="P41" s="90"/>
      <c r="Q41" s="90"/>
      <c r="R41" s="90"/>
      <c r="S41" s="90"/>
      <c r="T41" s="90"/>
      <c r="U41" s="90"/>
      <c r="V41" s="90"/>
      <c r="W41" s="90"/>
      <c r="X41" s="90"/>
    </row>
    <row r="42" spans="2:40" ht="15" customHeight="1">
      <c r="M42" s="90"/>
      <c r="N42" s="90"/>
      <c r="O42" s="90"/>
      <c r="P42" s="90"/>
      <c r="Q42" s="90"/>
      <c r="R42" s="90"/>
      <c r="S42" s="90"/>
      <c r="T42" s="90"/>
      <c r="U42" s="90"/>
      <c r="V42" s="90"/>
      <c r="W42" s="90"/>
      <c r="X42" s="90"/>
    </row>
    <row r="43" spans="2:40" ht="30" customHeight="1">
      <c r="C43" s="679" t="s">
        <v>155</v>
      </c>
      <c r="D43" s="680"/>
      <c r="E43" s="680"/>
      <c r="F43" s="680"/>
      <c r="G43" s="680"/>
      <c r="H43" s="680"/>
      <c r="I43" s="680"/>
      <c r="J43" s="680"/>
      <c r="K43" s="681"/>
      <c r="M43" s="90"/>
      <c r="N43" s="90"/>
      <c r="O43" s="90"/>
      <c r="P43" s="90"/>
      <c r="Q43" s="90"/>
      <c r="R43" s="90"/>
      <c r="S43" s="90"/>
      <c r="T43" s="90"/>
      <c r="U43" s="90"/>
      <c r="V43" s="90"/>
      <c r="W43" s="90"/>
      <c r="X43" s="90"/>
    </row>
    <row r="44" spans="2:40" ht="15" customHeight="1">
      <c r="D44" s="104"/>
      <c r="E44" s="104"/>
      <c r="F44" s="104"/>
      <c r="G44" s="104"/>
      <c r="H44" s="104"/>
      <c r="I44" s="104"/>
      <c r="J44" s="104"/>
      <c r="K44" s="104"/>
    </row>
    <row r="45" spans="2:40" ht="15.75" customHeight="1">
      <c r="C45" s="104"/>
      <c r="D45" s="104"/>
      <c r="E45" s="104"/>
      <c r="F45" s="104"/>
      <c r="G45" s="104"/>
      <c r="H45" s="104"/>
      <c r="I45" s="104"/>
      <c r="J45" s="104"/>
      <c r="K45" s="104"/>
    </row>
    <row r="46" spans="2:40" ht="15.95" customHeight="1"/>
    <row r="47" spans="2:40">
      <c r="L47" s="295"/>
    </row>
    <row r="48" spans="2:40">
      <c r="L48" s="295"/>
    </row>
  </sheetData>
  <mergeCells count="51">
    <mergeCell ref="B24:D24"/>
    <mergeCell ref="B25:D26"/>
    <mergeCell ref="X1:AC2"/>
    <mergeCell ref="B2:D4"/>
    <mergeCell ref="Q5:AD6"/>
    <mergeCell ref="T7:Z7"/>
    <mergeCell ref="B23:P23"/>
    <mergeCell ref="F25:L25"/>
    <mergeCell ref="E24:AD24"/>
    <mergeCell ref="M25:AD25"/>
    <mergeCell ref="E26:AD26"/>
    <mergeCell ref="AA23:AD23"/>
    <mergeCell ref="B27:D27"/>
    <mergeCell ref="E27:L27"/>
    <mergeCell ref="M27:O27"/>
    <mergeCell ref="P27:V27"/>
    <mergeCell ref="I30:I31"/>
    <mergeCell ref="B28:D29"/>
    <mergeCell ref="E28:L29"/>
    <mergeCell ref="M28:O28"/>
    <mergeCell ref="P28:V28"/>
    <mergeCell ref="M29:O29"/>
    <mergeCell ref="P29:V29"/>
    <mergeCell ref="AI35:AK35"/>
    <mergeCell ref="AH36:AH37"/>
    <mergeCell ref="R37:U37"/>
    <mergeCell ref="W27:W37"/>
    <mergeCell ref="L32:V32"/>
    <mergeCell ref="L30:L31"/>
    <mergeCell ref="M30:O30"/>
    <mergeCell ref="P30:V30"/>
    <mergeCell ref="M31:O31"/>
    <mergeCell ref="P31:V31"/>
    <mergeCell ref="X27:AD37"/>
    <mergeCell ref="L33:V33"/>
    <mergeCell ref="B38:B40"/>
    <mergeCell ref="D38:K38"/>
    <mergeCell ref="C39:C40"/>
    <mergeCell ref="F39:K39"/>
    <mergeCell ref="C43:K43"/>
    <mergeCell ref="B32:K32"/>
    <mergeCell ref="B33:K34"/>
    <mergeCell ref="B35:K35"/>
    <mergeCell ref="F37:J37"/>
    <mergeCell ref="J30:J31"/>
    <mergeCell ref="K30:K31"/>
    <mergeCell ref="B30:D31"/>
    <mergeCell ref="E30:E31"/>
    <mergeCell ref="F30:F31"/>
    <mergeCell ref="G30:G31"/>
    <mergeCell ref="H30:H31"/>
  </mergeCells>
  <phoneticPr fontId="2"/>
  <conditionalFormatting sqref="BB23:BB24 BA24 BB25:BP25">
    <cfRule type="containsText" dxfId="12" priority="3" operator="containsText" text="ERROR">
      <formula>NOT(ISERROR(SEARCH("ERROR",BA23)))</formula>
    </cfRule>
  </conditionalFormatting>
  <conditionalFormatting sqref="BC24:BS24">
    <cfRule type="containsText" dxfId="11" priority="1" operator="containsText" text="ERROR">
      <formula>NOT(ISERROR(SEARCH("ERROR",BC24)))</formula>
    </cfRule>
  </conditionalFormatting>
  <dataValidations count="10">
    <dataValidation type="list" allowBlank="1" showInputMessage="1" showErrorMessage="1" sqref="C39 AH36" xr:uid="{435D5456-C7AC-45AA-A2D5-E473FEC4A82B}">
      <formula1>"1,2"</formula1>
    </dataValidation>
    <dataValidation imeMode="off" allowBlank="1" showInputMessage="1" showErrorMessage="1" sqref="P30:P31" xr:uid="{830DF5D9-12B8-4F9E-A8A1-FC9945EA7AD0}"/>
    <dataValidation imeMode="fullKatakana" allowBlank="1" showInputMessage="1" showErrorMessage="1" sqref="E27:L27 P27:V27" xr:uid="{F4A7E357-0C51-4DB6-8767-249B17ACF17E}"/>
    <dataValidation imeMode="hiragana" allowBlank="1" showInputMessage="1" showErrorMessage="1" sqref="E24:AD24 E26:AD26 E28:L29 P28:V29 X27:AD37" xr:uid="{61E79F93-28AF-4D9C-8725-BD630D2BCDB1}"/>
    <dataValidation type="textLength" imeMode="disabled" allowBlank="1" showInputMessage="1" showErrorMessage="1" sqref="F25:L25" xr:uid="{5333832F-D531-4D27-9D6B-1D7838501433}">
      <formula1>0</formula1>
      <formula2>9999999</formula2>
    </dataValidation>
    <dataValidation type="whole" imeMode="disabled" allowBlank="1" showInputMessage="1" showErrorMessage="1" sqref="G30:G31" xr:uid="{5BF62A9A-6792-45F8-8B24-FE978EDED608}">
      <formula1>1</formula1>
      <formula2>99</formula2>
    </dataValidation>
    <dataValidation type="whole" imeMode="disabled" allowBlank="1" showInputMessage="1" showErrorMessage="1" sqref="I30:I31" xr:uid="{CAB90C61-F5D8-4B6E-8324-24DBBA17A633}">
      <formula1>1</formula1>
      <formula2>12</formula2>
    </dataValidation>
    <dataValidation type="whole" imeMode="disabled" allowBlank="1" showInputMessage="1" showErrorMessage="1" sqref="K30:K31" xr:uid="{3709E453-1B24-4CB2-8F15-EDAD2F31F7D2}">
      <formula1>1</formula1>
      <formula2>31</formula2>
    </dataValidation>
    <dataValidation type="whole" imeMode="disabled" operator="greaterThan" allowBlank="1" showInputMessage="1" showErrorMessage="1" sqref="F37:J37 R37:U37" xr:uid="{5CC26631-C698-415C-8E61-8A478377EA93}">
      <formula1>0</formula1>
    </dataValidation>
    <dataValidation type="whole" imeMode="disabled" allowBlank="1" showInputMessage="1" showErrorMessage="1" sqref="AA23:AD23" xr:uid="{4A67F11B-0A58-46AC-8B82-BB220EBC27BC}">
      <formula1>0</formula1>
      <formula2>9999</formula2>
    </dataValidation>
  </dataValidations>
  <pageMargins left="0.47244094488188981" right="0.31496062992125984" top="0.39370078740157483" bottom="0.39370078740157483" header="0" footer="0.11811023622047245"/>
  <pageSetup paperSize="9" scale="8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44"/>
  <sheetViews>
    <sheetView topLeftCell="A13" workbookViewId="0"/>
  </sheetViews>
  <sheetFormatPr defaultColWidth="9" defaultRowHeight="13.5"/>
  <cols>
    <col min="1" max="1" width="5.625" style="20" customWidth="1"/>
    <col min="2" max="2" width="4.5" style="20" customWidth="1"/>
    <col min="3" max="3" width="10.625" style="20" customWidth="1"/>
    <col min="4" max="4" width="17.625" style="20" customWidth="1"/>
    <col min="5" max="5" width="9.25" style="29" customWidth="1"/>
    <col min="6" max="6" width="54.625" style="20" customWidth="1"/>
    <col min="7" max="16384" width="9" style="20"/>
  </cols>
  <sheetData>
    <row r="1" spans="2:6" ht="19.5" customHeight="1"/>
    <row r="2" spans="2:6" ht="21">
      <c r="B2" s="30" t="s">
        <v>88</v>
      </c>
    </row>
    <row r="3" spans="2:6" ht="13.5" customHeight="1"/>
    <row r="4" spans="2:6" ht="14.25" thickBot="1">
      <c r="B4" s="31" t="s">
        <v>89</v>
      </c>
    </row>
    <row r="5" spans="2:6" ht="24" customHeight="1" thickBot="1">
      <c r="B5" s="768" t="s">
        <v>0</v>
      </c>
      <c r="C5" s="769"/>
      <c r="D5" s="769"/>
      <c r="E5" s="61" t="s">
        <v>1</v>
      </c>
      <c r="F5" s="62" t="s">
        <v>2</v>
      </c>
    </row>
    <row r="6" spans="2:6" ht="63" customHeight="1" thickBot="1">
      <c r="B6" s="770" t="s">
        <v>3</v>
      </c>
      <c r="C6" s="771"/>
      <c r="D6" s="772"/>
      <c r="E6" s="63" t="s">
        <v>90</v>
      </c>
      <c r="F6" s="32" t="s">
        <v>115</v>
      </c>
    </row>
    <row r="7" spans="2:6" ht="22.5" customHeight="1">
      <c r="B7" s="33"/>
      <c r="C7" s="33"/>
      <c r="D7" s="33"/>
      <c r="E7" s="34"/>
      <c r="F7" s="35"/>
    </row>
    <row r="8" spans="2:6" ht="14.25" thickBot="1">
      <c r="B8" s="36" t="s">
        <v>91</v>
      </c>
      <c r="E8" s="37"/>
    </row>
    <row r="9" spans="2:6" ht="24" customHeight="1" thickBot="1">
      <c r="B9" s="768" t="s">
        <v>0</v>
      </c>
      <c r="C9" s="769"/>
      <c r="D9" s="769"/>
      <c r="E9" s="64" t="s">
        <v>1</v>
      </c>
      <c r="F9" s="62" t="s">
        <v>2</v>
      </c>
    </row>
    <row r="10" spans="2:6" ht="17.25" customHeight="1">
      <c r="B10" s="773" t="s">
        <v>4</v>
      </c>
      <c r="C10" s="774"/>
      <c r="D10" s="774"/>
      <c r="E10" s="777" t="s">
        <v>92</v>
      </c>
      <c r="F10" s="38" t="s">
        <v>5</v>
      </c>
    </row>
    <row r="11" spans="2:6" ht="17.25" customHeight="1" thickBot="1">
      <c r="B11" s="775"/>
      <c r="C11" s="776"/>
      <c r="D11" s="776"/>
      <c r="E11" s="778"/>
      <c r="F11" s="39" t="s">
        <v>6</v>
      </c>
    </row>
    <row r="12" spans="2:6" ht="17.25" customHeight="1" thickTop="1">
      <c r="B12" s="779" t="s">
        <v>93</v>
      </c>
      <c r="C12" s="782" t="s">
        <v>94</v>
      </c>
      <c r="D12" s="40" t="s">
        <v>7</v>
      </c>
      <c r="E12" s="67" t="s">
        <v>8</v>
      </c>
      <c r="F12" s="41" t="s">
        <v>9</v>
      </c>
    </row>
    <row r="13" spans="2:6" ht="18" customHeight="1">
      <c r="B13" s="780"/>
      <c r="C13" s="783"/>
      <c r="D13" s="42" t="s">
        <v>10</v>
      </c>
      <c r="E13" s="68" t="s">
        <v>11</v>
      </c>
      <c r="F13" s="43" t="s">
        <v>116</v>
      </c>
    </row>
    <row r="14" spans="2:6" ht="17.25" customHeight="1">
      <c r="B14" s="780"/>
      <c r="C14" s="784" t="s">
        <v>12</v>
      </c>
      <c r="D14" s="785"/>
      <c r="E14" s="68" t="s">
        <v>13</v>
      </c>
      <c r="F14" s="41" t="s">
        <v>14</v>
      </c>
    </row>
    <row r="15" spans="2:6" ht="17.25" customHeight="1">
      <c r="B15" s="780"/>
      <c r="C15" s="784" t="s">
        <v>15</v>
      </c>
      <c r="D15" s="785"/>
      <c r="E15" s="68" t="s">
        <v>16</v>
      </c>
      <c r="F15" s="41" t="s">
        <v>17</v>
      </c>
    </row>
    <row r="16" spans="2:6" ht="17.25" customHeight="1" thickBot="1">
      <c r="B16" s="781"/>
      <c r="C16" s="786" t="s">
        <v>18</v>
      </c>
      <c r="D16" s="787"/>
      <c r="E16" s="69" t="s">
        <v>19</v>
      </c>
      <c r="F16" s="44" t="s">
        <v>20</v>
      </c>
    </row>
    <row r="17" spans="2:6" ht="17.25" customHeight="1" thickTop="1">
      <c r="B17" s="779" t="s">
        <v>21</v>
      </c>
      <c r="C17" s="789" t="s">
        <v>22</v>
      </c>
      <c r="D17" s="790"/>
      <c r="E17" s="70" t="s">
        <v>95</v>
      </c>
      <c r="F17" s="43" t="s">
        <v>23</v>
      </c>
    </row>
    <row r="18" spans="2:6" ht="18" customHeight="1">
      <c r="B18" s="788"/>
      <c r="C18" s="784" t="s">
        <v>24</v>
      </c>
      <c r="D18" s="785"/>
      <c r="E18" s="68" t="s">
        <v>96</v>
      </c>
      <c r="F18" s="43" t="s">
        <v>25</v>
      </c>
    </row>
    <row r="19" spans="2:6" ht="17.25" customHeight="1">
      <c r="B19" s="791" t="s">
        <v>119</v>
      </c>
      <c r="C19" s="784" t="s">
        <v>26</v>
      </c>
      <c r="D19" s="785"/>
      <c r="E19" s="68" t="s">
        <v>120</v>
      </c>
      <c r="F19" s="43" t="s">
        <v>27</v>
      </c>
    </row>
    <row r="20" spans="2:6" ht="18" customHeight="1" thickBot="1">
      <c r="B20" s="792"/>
      <c r="C20" s="786" t="s">
        <v>28</v>
      </c>
      <c r="D20" s="787"/>
      <c r="E20" s="69" t="s">
        <v>121</v>
      </c>
      <c r="F20" s="45" t="s">
        <v>29</v>
      </c>
    </row>
    <row r="21" spans="2:6" ht="45" customHeight="1" thickTop="1" thickBot="1">
      <c r="B21" s="46" t="s">
        <v>122</v>
      </c>
      <c r="C21" s="793" t="s">
        <v>30</v>
      </c>
      <c r="D21" s="794"/>
      <c r="E21" s="71" t="s">
        <v>123</v>
      </c>
      <c r="F21" s="47" t="s">
        <v>31</v>
      </c>
    </row>
    <row r="22" spans="2:6" ht="18" customHeight="1" thickTop="1" thickBot="1">
      <c r="B22" s="795" t="s">
        <v>97</v>
      </c>
      <c r="C22" s="796"/>
      <c r="D22" s="797"/>
      <c r="E22" s="66" t="s">
        <v>124</v>
      </c>
      <c r="F22" s="45" t="s">
        <v>98</v>
      </c>
    </row>
    <row r="23" spans="2:6" ht="18" customHeight="1" thickTop="1" thickBot="1">
      <c r="B23" s="798" t="s">
        <v>99</v>
      </c>
      <c r="C23" s="799"/>
      <c r="D23" s="800"/>
      <c r="E23" s="66" t="s">
        <v>125</v>
      </c>
      <c r="F23" s="45" t="s">
        <v>100</v>
      </c>
    </row>
    <row r="24" spans="2:6" ht="17.25" customHeight="1" thickTop="1" thickBot="1">
      <c r="B24" s="795" t="s">
        <v>101</v>
      </c>
      <c r="C24" s="801"/>
      <c r="D24" s="801"/>
      <c r="E24" s="66" t="s">
        <v>32</v>
      </c>
      <c r="F24" s="45" t="s">
        <v>33</v>
      </c>
    </row>
    <row r="25" spans="2:6" ht="34.5" customHeight="1" thickTop="1">
      <c r="B25" s="802" t="s">
        <v>102</v>
      </c>
      <c r="C25" s="805" t="s">
        <v>34</v>
      </c>
      <c r="D25" s="806"/>
      <c r="E25" s="72" t="s">
        <v>126</v>
      </c>
      <c r="F25" s="48" t="s">
        <v>35</v>
      </c>
    </row>
    <row r="26" spans="2:6" ht="17.25" customHeight="1">
      <c r="B26" s="803"/>
      <c r="C26" s="807" t="s">
        <v>36</v>
      </c>
      <c r="D26" s="808"/>
      <c r="E26" s="68" t="s">
        <v>127</v>
      </c>
      <c r="F26" s="49" t="s">
        <v>37</v>
      </c>
    </row>
    <row r="27" spans="2:6" ht="17.25" customHeight="1" thickBot="1">
      <c r="B27" s="804"/>
      <c r="C27" s="809" t="s">
        <v>38</v>
      </c>
      <c r="D27" s="810"/>
      <c r="E27" s="72" t="s">
        <v>128</v>
      </c>
      <c r="F27" s="50" t="s">
        <v>39</v>
      </c>
    </row>
    <row r="28" spans="2:6" ht="34.5" customHeight="1" thickTop="1">
      <c r="B28" s="816" t="s">
        <v>40</v>
      </c>
      <c r="C28" s="817"/>
      <c r="D28" s="51" t="s">
        <v>103</v>
      </c>
      <c r="E28" s="73" t="s">
        <v>129</v>
      </c>
      <c r="F28" s="52" t="s">
        <v>41</v>
      </c>
    </row>
    <row r="29" spans="2:6" ht="17.25" customHeight="1">
      <c r="B29" s="818"/>
      <c r="C29" s="819"/>
      <c r="D29" s="53" t="s">
        <v>104</v>
      </c>
      <c r="E29" s="74" t="s">
        <v>130</v>
      </c>
      <c r="F29" s="49" t="s">
        <v>42</v>
      </c>
    </row>
    <row r="30" spans="2:6" ht="17.25" customHeight="1" thickBot="1">
      <c r="B30" s="775"/>
      <c r="C30" s="820"/>
      <c r="D30" s="54" t="s">
        <v>105</v>
      </c>
      <c r="E30" s="66" t="s">
        <v>131</v>
      </c>
      <c r="F30" s="45" t="s">
        <v>105</v>
      </c>
    </row>
    <row r="31" spans="2:6" ht="17.25" customHeight="1" thickTop="1" thickBot="1">
      <c r="B31" s="775" t="s">
        <v>106</v>
      </c>
      <c r="C31" s="776"/>
      <c r="D31" s="776"/>
      <c r="E31" s="66" t="s">
        <v>132</v>
      </c>
      <c r="F31" s="44" t="s">
        <v>43</v>
      </c>
    </row>
    <row r="32" spans="2:6" ht="18" customHeight="1" thickTop="1" thickBot="1">
      <c r="B32" s="795" t="s">
        <v>107</v>
      </c>
      <c r="C32" s="801"/>
      <c r="D32" s="801"/>
      <c r="E32" s="75" t="s">
        <v>133</v>
      </c>
      <c r="F32" s="55" t="s">
        <v>117</v>
      </c>
    </row>
    <row r="33" spans="2:6" ht="17.25" customHeight="1" thickTop="1" thickBot="1">
      <c r="B33" s="821" t="s">
        <v>44</v>
      </c>
      <c r="C33" s="822"/>
      <c r="D33" s="822"/>
      <c r="E33" s="76" t="s">
        <v>134</v>
      </c>
      <c r="F33" s="56" t="s">
        <v>44</v>
      </c>
    </row>
    <row r="34" spans="2:6" ht="22.5" customHeight="1"/>
    <row r="35" spans="2:6" ht="14.25" thickBot="1">
      <c r="B35" s="31" t="s">
        <v>108</v>
      </c>
      <c r="E35" s="37"/>
    </row>
    <row r="36" spans="2:6" ht="24" customHeight="1" thickBot="1">
      <c r="B36" s="768" t="s">
        <v>0</v>
      </c>
      <c r="C36" s="769"/>
      <c r="D36" s="769"/>
      <c r="E36" s="64" t="s">
        <v>1</v>
      </c>
      <c r="F36" s="62" t="s">
        <v>2</v>
      </c>
    </row>
    <row r="37" spans="2:6" ht="17.25" customHeight="1">
      <c r="B37" s="823" t="s">
        <v>45</v>
      </c>
      <c r="C37" s="824"/>
      <c r="D37" s="824"/>
      <c r="E37" s="65" t="s">
        <v>135</v>
      </c>
      <c r="F37" s="77" t="s">
        <v>118</v>
      </c>
    </row>
    <row r="38" spans="2:6" ht="17.25" customHeight="1">
      <c r="B38" s="811" t="s">
        <v>46</v>
      </c>
      <c r="C38" s="812"/>
      <c r="D38" s="812"/>
      <c r="E38" s="68" t="s">
        <v>136</v>
      </c>
      <c r="F38" s="59" t="s">
        <v>109</v>
      </c>
    </row>
    <row r="39" spans="2:6" ht="17.25" customHeight="1">
      <c r="B39" s="811" t="s">
        <v>47</v>
      </c>
      <c r="C39" s="812"/>
      <c r="D39" s="812"/>
      <c r="E39" s="68" t="s">
        <v>137</v>
      </c>
      <c r="F39" s="59" t="s">
        <v>110</v>
      </c>
    </row>
    <row r="40" spans="2:6" ht="17.25" customHeight="1">
      <c r="B40" s="813" t="s">
        <v>111</v>
      </c>
      <c r="C40" s="78" t="s">
        <v>48</v>
      </c>
      <c r="D40" s="78"/>
      <c r="E40" s="72" t="s">
        <v>138</v>
      </c>
      <c r="F40" s="50" t="s">
        <v>49</v>
      </c>
    </row>
    <row r="41" spans="2:6" ht="17.25" customHeight="1">
      <c r="B41" s="814"/>
      <c r="C41" s="57" t="s">
        <v>50</v>
      </c>
      <c r="D41" s="58"/>
      <c r="E41" s="68" t="s">
        <v>139</v>
      </c>
      <c r="F41" s="59" t="s">
        <v>51</v>
      </c>
    </row>
    <row r="42" spans="2:6" ht="17.25" customHeight="1">
      <c r="B42" s="814"/>
      <c r="C42" s="57" t="s">
        <v>52</v>
      </c>
      <c r="D42" s="58"/>
      <c r="E42" s="68" t="s">
        <v>140</v>
      </c>
      <c r="F42" s="59" t="s">
        <v>53</v>
      </c>
    </row>
    <row r="43" spans="2:6" ht="17.25" customHeight="1">
      <c r="B43" s="814"/>
      <c r="C43" s="57" t="s">
        <v>54</v>
      </c>
      <c r="D43" s="58"/>
      <c r="E43" s="68" t="s">
        <v>141</v>
      </c>
      <c r="F43" s="59" t="s">
        <v>55</v>
      </c>
    </row>
    <row r="44" spans="2:6" ht="17.25" customHeight="1" thickBot="1">
      <c r="B44" s="815"/>
      <c r="C44" s="60" t="s">
        <v>56</v>
      </c>
      <c r="D44" s="60"/>
      <c r="E44" s="79" t="s">
        <v>142</v>
      </c>
      <c r="F44" s="56" t="s">
        <v>57</v>
      </c>
    </row>
  </sheetData>
  <mergeCells count="33">
    <mergeCell ref="B38:D38"/>
    <mergeCell ref="B39:D39"/>
    <mergeCell ref="B40:B44"/>
    <mergeCell ref="B28:C30"/>
    <mergeCell ref="B31:D31"/>
    <mergeCell ref="B32:D32"/>
    <mergeCell ref="B33:D33"/>
    <mergeCell ref="B36:D36"/>
    <mergeCell ref="B37:D37"/>
    <mergeCell ref="C21:D21"/>
    <mergeCell ref="B22:D22"/>
    <mergeCell ref="B23:D23"/>
    <mergeCell ref="B24:D24"/>
    <mergeCell ref="B25:B27"/>
    <mergeCell ref="C25:D25"/>
    <mergeCell ref="C26:D26"/>
    <mergeCell ref="C27:D27"/>
    <mergeCell ref="B17:B18"/>
    <mergeCell ref="C17:D17"/>
    <mergeCell ref="C18:D18"/>
    <mergeCell ref="B19:B20"/>
    <mergeCell ref="C19:D19"/>
    <mergeCell ref="C20:D20"/>
    <mergeCell ref="B12:B16"/>
    <mergeCell ref="C12:C13"/>
    <mergeCell ref="C14:D14"/>
    <mergeCell ref="C15:D15"/>
    <mergeCell ref="C16:D16"/>
    <mergeCell ref="B5:D5"/>
    <mergeCell ref="B6:D6"/>
    <mergeCell ref="B9:D9"/>
    <mergeCell ref="B10:D11"/>
    <mergeCell ref="E10:E11"/>
  </mergeCells>
  <phoneticPr fontId="2"/>
  <printOptions horizontalCentered="1"/>
  <pageMargins left="0.39370078740157483" right="0.39370078740157483"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7195-D4FB-401E-9518-BB25759491AF}">
  <sheetPr>
    <tabColor rgb="FFFFFF00"/>
    <pageSetUpPr fitToPage="1"/>
  </sheetPr>
  <dimension ref="A1:BV68"/>
  <sheetViews>
    <sheetView view="pageBreakPreview" zoomScale="70" zoomScaleNormal="175" zoomScaleSheetLayoutView="70" workbookViewId="0">
      <selection activeCell="C28" sqref="C28"/>
    </sheetView>
  </sheetViews>
  <sheetFormatPr defaultColWidth="9" defaultRowHeight="13.5"/>
  <cols>
    <col min="1" max="1" width="2.625" style="4" customWidth="1"/>
    <col min="2" max="2" width="3.75" style="4" customWidth="1"/>
    <col min="3" max="3" width="33" style="308" customWidth="1"/>
    <col min="4" max="4" width="10.625" style="308" customWidth="1"/>
    <col min="5" max="5" width="18.625" style="308" customWidth="1"/>
    <col min="6" max="6" width="8.625" style="308" customWidth="1"/>
    <col min="7" max="7" width="2.625" style="308" customWidth="1"/>
    <col min="8" max="10" width="4.625" style="308" customWidth="1"/>
    <col min="11" max="11" width="18.625" style="308" customWidth="1"/>
    <col min="12" max="12" width="8.625" style="308" customWidth="1"/>
    <col min="13" max="13" width="2.625" style="308" customWidth="1"/>
    <col min="14" max="14" width="8.625" style="308" customWidth="1"/>
    <col min="15" max="15" width="30.625" style="308" customWidth="1"/>
    <col min="16" max="16" width="20.625" style="308" customWidth="1"/>
    <col min="17" max="18" width="12.625" style="308" customWidth="1"/>
    <col min="19" max="21" width="4.625" style="308" customWidth="1"/>
    <col min="22" max="22" width="10.625" style="308" customWidth="1"/>
    <col min="23" max="23" width="12.625" style="308" customWidth="1"/>
    <col min="24" max="24" width="30.625" style="308" customWidth="1"/>
    <col min="25" max="26" width="12.625" style="308" customWidth="1"/>
    <col min="27" max="28" width="1.125" style="308" customWidth="1"/>
    <col min="29" max="35" width="9" style="308"/>
    <col min="36" max="36" width="9.5" style="308" bestFit="1" customWidth="1"/>
    <col min="37" max="37" width="9.5" style="308" customWidth="1"/>
    <col min="38" max="41" width="9" style="308"/>
    <col min="42" max="42" width="9.5" style="308" customWidth="1"/>
    <col min="43" max="16384" width="9" style="308"/>
  </cols>
  <sheetData>
    <row r="1" spans="1:51" ht="24">
      <c r="A1" s="3" t="str">
        <f>"【"&amp;調査票１!AG3&amp;"実績】産業廃棄物実態調査票（その２）"</f>
        <v>【令和5年度実績】産業廃棄物実態調査票（その２）</v>
      </c>
      <c r="Z1" s="573" t="str">
        <f>"★ この調査票の対象期間は、"&amp;調査票１!AG3&amp;"（"&amp;TEXT(DATE(調査票１!AG2,4,1),"ggge年m月d日")&amp;"～"&amp;TEXT(DATE(調査票１!AG2+1,3,31),"ggge年m月d日")&amp;"）の１年間です。この期間中の廃棄物の発生と処理・処分状況を質問事項の①～⑪までの流れに従って記入してください。"</f>
        <v>★ この調査票の対象期間は、令和5年度（令和5年4月1日～令和6年3月31日）の１年間です。この期間中の廃棄物の発生と処理・処分状況を質問事項の①～⑪までの流れに従って記入してください。</v>
      </c>
    </row>
    <row r="2" spans="1:51" ht="7.5" customHeight="1">
      <c r="A2" s="3"/>
    </row>
    <row r="3" spans="1:51">
      <c r="B3" s="114"/>
      <c r="C3" s="115"/>
      <c r="D3" s="115"/>
      <c r="E3" s="115"/>
    </row>
    <row r="4" spans="1:51">
      <c r="B4" s="114"/>
      <c r="C4" s="115"/>
      <c r="D4" s="115"/>
      <c r="E4" s="115"/>
    </row>
    <row r="5" spans="1:51">
      <c r="B5" s="114"/>
      <c r="C5" s="115"/>
      <c r="D5" s="115"/>
      <c r="E5" s="115"/>
    </row>
    <row r="6" spans="1:51">
      <c r="B6" s="114"/>
      <c r="C6" s="115"/>
      <c r="D6" s="115"/>
      <c r="E6" s="115"/>
    </row>
    <row r="7" spans="1:51">
      <c r="B7" s="114"/>
      <c r="C7" s="115"/>
      <c r="D7" s="115"/>
      <c r="E7" s="115"/>
      <c r="AD7" s="116"/>
    </row>
    <row r="8" spans="1:51">
      <c r="B8" s="114"/>
      <c r="C8" s="115"/>
      <c r="D8" s="115"/>
      <c r="E8" s="115"/>
    </row>
    <row r="9" spans="1:51">
      <c r="B9" s="114"/>
      <c r="C9" s="115"/>
      <c r="D9" s="115"/>
      <c r="E9" s="115"/>
    </row>
    <row r="10" spans="1:51">
      <c r="B10" s="114"/>
      <c r="C10" s="115"/>
      <c r="D10" s="115"/>
      <c r="E10" s="115"/>
    </row>
    <row r="11" spans="1:51">
      <c r="B11" s="114"/>
      <c r="C11" s="115"/>
      <c r="D11" s="115"/>
      <c r="E11" s="115"/>
      <c r="AX11" s="117" t="s">
        <v>297</v>
      </c>
    </row>
    <row r="12" spans="1:51">
      <c r="B12" s="114"/>
      <c r="C12" s="115"/>
      <c r="D12" s="115"/>
      <c r="E12" s="115"/>
      <c r="AX12" s="308">
        <v>1</v>
      </c>
      <c r="AY12" s="308" t="s">
        <v>298</v>
      </c>
    </row>
    <row r="13" spans="1:51">
      <c r="B13" s="114"/>
      <c r="C13" s="115"/>
      <c r="D13" s="115"/>
      <c r="E13" s="115"/>
      <c r="H13" s="860"/>
      <c r="I13" s="860"/>
      <c r="J13" s="860"/>
      <c r="K13" s="860"/>
      <c r="AX13" s="308">
        <v>2</v>
      </c>
      <c r="AY13" s="308" t="s">
        <v>299</v>
      </c>
    </row>
    <row r="14" spans="1:51">
      <c r="B14" s="114"/>
      <c r="C14" s="118"/>
      <c r="D14" s="115"/>
      <c r="E14" s="115"/>
      <c r="AX14" s="308">
        <v>3</v>
      </c>
      <c r="AY14" s="308" t="s">
        <v>300</v>
      </c>
    </row>
    <row r="15" spans="1:51">
      <c r="B15" s="114"/>
      <c r="C15" s="115"/>
      <c r="D15" s="115"/>
      <c r="E15" s="115"/>
      <c r="AX15" s="308">
        <v>4</v>
      </c>
      <c r="AY15" s="308" t="s">
        <v>301</v>
      </c>
    </row>
    <row r="16" spans="1:51">
      <c r="B16" s="114"/>
      <c r="C16" s="115"/>
      <c r="D16" s="115"/>
      <c r="E16" s="115"/>
    </row>
    <row r="17" spans="1:74">
      <c r="B17" s="114"/>
      <c r="C17" s="115"/>
      <c r="D17" s="115"/>
      <c r="E17" s="115"/>
    </row>
    <row r="18" spans="1:74">
      <c r="B18" s="114"/>
      <c r="C18" s="115"/>
      <c r="D18" s="115"/>
      <c r="E18" s="115"/>
    </row>
    <row r="19" spans="1:74">
      <c r="B19" s="114"/>
      <c r="C19" s="115"/>
      <c r="D19" s="115"/>
      <c r="E19" s="115"/>
      <c r="AF19" s="116"/>
    </row>
    <row r="20" spans="1:74">
      <c r="B20" s="114"/>
      <c r="C20" s="115"/>
      <c r="D20" s="115"/>
      <c r="E20" s="115"/>
    </row>
    <row r="21" spans="1:74">
      <c r="B21" s="114"/>
      <c r="C21" s="115"/>
      <c r="D21" s="115"/>
      <c r="E21" s="115"/>
      <c r="W21" s="116"/>
    </row>
    <row r="23" spans="1:74">
      <c r="C23" s="861" t="s">
        <v>374</v>
      </c>
      <c r="D23" s="862"/>
      <c r="E23" s="862"/>
      <c r="F23" s="863"/>
      <c r="H23" s="861" t="s">
        <v>329</v>
      </c>
      <c r="I23" s="862"/>
      <c r="J23" s="862"/>
      <c r="K23" s="862"/>
      <c r="L23" s="863"/>
      <c r="M23" s="119"/>
      <c r="N23" s="861" t="s">
        <v>302</v>
      </c>
      <c r="O23" s="862"/>
      <c r="P23" s="862"/>
      <c r="Q23" s="862"/>
      <c r="R23" s="863"/>
      <c r="S23" s="871" t="s">
        <v>303</v>
      </c>
      <c r="T23" s="872"/>
      <c r="U23" s="872"/>
      <c r="V23" s="873"/>
      <c r="X23" s="871" t="s">
        <v>332</v>
      </c>
      <c r="Y23" s="872"/>
      <c r="Z23" s="873"/>
    </row>
    <row r="24" spans="1:74" ht="14.25" thickBot="1"/>
    <row r="25" spans="1:74" s="5" customFormat="1" ht="16.5" customHeight="1">
      <c r="A25" s="574"/>
      <c r="B25" s="852" t="s">
        <v>69</v>
      </c>
      <c r="C25" s="83" t="s">
        <v>571</v>
      </c>
      <c r="D25" s="555" t="s">
        <v>582</v>
      </c>
      <c r="E25" s="855" t="s">
        <v>68</v>
      </c>
      <c r="F25" s="856"/>
      <c r="G25" s="120"/>
      <c r="H25" s="857" t="s">
        <v>328</v>
      </c>
      <c r="I25" s="858"/>
      <c r="J25" s="859"/>
      <c r="K25" s="855" t="s">
        <v>304</v>
      </c>
      <c r="L25" s="870"/>
      <c r="M25" s="120"/>
      <c r="N25" s="874" t="s">
        <v>305</v>
      </c>
      <c r="O25" s="855" t="s">
        <v>583</v>
      </c>
      <c r="P25" s="877"/>
      <c r="Q25" s="877"/>
      <c r="R25" s="878"/>
      <c r="S25" s="882" t="s">
        <v>330</v>
      </c>
      <c r="T25" s="858"/>
      <c r="U25" s="859"/>
      <c r="V25" s="561" t="s">
        <v>576</v>
      </c>
      <c r="W25" s="83" t="s">
        <v>331</v>
      </c>
      <c r="X25" s="883" t="s">
        <v>306</v>
      </c>
      <c r="Y25" s="884"/>
      <c r="Z25" s="885"/>
      <c r="AZ25" s="308"/>
      <c r="BA25" s="122"/>
      <c r="BB25" s="122"/>
      <c r="BC25" s="122"/>
      <c r="BD25" s="122"/>
      <c r="BE25" s="122"/>
      <c r="BG25" s="122"/>
    </row>
    <row r="26" spans="1:74" s="5" customFormat="1" ht="16.5" customHeight="1">
      <c r="A26" s="843"/>
      <c r="B26" s="853"/>
      <c r="C26" s="124"/>
      <c r="D26" s="567" t="s">
        <v>584</v>
      </c>
      <c r="E26" s="844"/>
      <c r="F26" s="846" t="s">
        <v>70</v>
      </c>
      <c r="G26" s="120"/>
      <c r="H26" s="848" t="s">
        <v>71</v>
      </c>
      <c r="I26" s="850" t="s">
        <v>72</v>
      </c>
      <c r="J26" s="868" t="s">
        <v>73</v>
      </c>
      <c r="K26" s="844"/>
      <c r="L26" s="846" t="s">
        <v>70</v>
      </c>
      <c r="M26" s="120"/>
      <c r="N26" s="875"/>
      <c r="O26" s="879" t="s">
        <v>307</v>
      </c>
      <c r="P26" s="880"/>
      <c r="Q26" s="880"/>
      <c r="R26" s="881"/>
      <c r="S26" s="886" t="s">
        <v>71</v>
      </c>
      <c r="T26" s="850" t="s">
        <v>72</v>
      </c>
      <c r="U26" s="868" t="s">
        <v>73</v>
      </c>
      <c r="V26" s="888" t="s">
        <v>577</v>
      </c>
      <c r="W26" s="570" t="s">
        <v>74</v>
      </c>
      <c r="X26" s="890" t="s">
        <v>578</v>
      </c>
      <c r="Y26" s="891"/>
      <c r="Z26" s="892"/>
      <c r="BA26" s="122"/>
      <c r="BB26" s="122"/>
      <c r="BC26" s="122"/>
      <c r="BD26" s="122"/>
      <c r="BE26" s="122"/>
      <c r="BF26" s="6"/>
      <c r="BG26" s="122"/>
      <c r="BN26" s="308"/>
      <c r="BO26" s="122"/>
      <c r="BP26" s="308"/>
      <c r="BQ26" s="308"/>
      <c r="BS26" s="123"/>
      <c r="BT26" s="123"/>
    </row>
    <row r="27" spans="1:74" s="6" customFormat="1" ht="16.5" customHeight="1" thickBot="1">
      <c r="A27" s="843"/>
      <c r="B27" s="854"/>
      <c r="C27" s="554"/>
      <c r="D27" s="553"/>
      <c r="E27" s="845"/>
      <c r="F27" s="847"/>
      <c r="G27" s="125"/>
      <c r="H27" s="849"/>
      <c r="I27" s="851"/>
      <c r="J27" s="869"/>
      <c r="K27" s="845"/>
      <c r="L27" s="847"/>
      <c r="M27" s="125"/>
      <c r="N27" s="876"/>
      <c r="O27" s="126" t="s">
        <v>309</v>
      </c>
      <c r="P27" s="563" t="s">
        <v>310</v>
      </c>
      <c r="Q27" s="556" t="s">
        <v>311</v>
      </c>
      <c r="R27" s="84" t="s">
        <v>312</v>
      </c>
      <c r="S27" s="887"/>
      <c r="T27" s="851"/>
      <c r="U27" s="869"/>
      <c r="V27" s="889"/>
      <c r="W27" s="571"/>
      <c r="X27" s="556" t="s">
        <v>309</v>
      </c>
      <c r="Y27" s="556" t="s">
        <v>311</v>
      </c>
      <c r="Z27" s="575" t="s">
        <v>312</v>
      </c>
      <c r="AX27" s="308" t="s">
        <v>66</v>
      </c>
      <c r="AY27" s="308" t="s">
        <v>67</v>
      </c>
      <c r="AZ27" s="308" t="s">
        <v>68</v>
      </c>
      <c r="BA27" s="308" t="s">
        <v>70</v>
      </c>
      <c r="BB27" s="308" t="s">
        <v>71</v>
      </c>
      <c r="BC27" s="308" t="s">
        <v>72</v>
      </c>
      <c r="BD27" s="308" t="s">
        <v>73</v>
      </c>
      <c r="BE27" s="308" t="s">
        <v>336</v>
      </c>
      <c r="BF27" s="308" t="s">
        <v>304</v>
      </c>
      <c r="BG27" s="308" t="s">
        <v>70</v>
      </c>
      <c r="BH27" s="231" t="s">
        <v>337</v>
      </c>
      <c r="BI27" s="153" t="s">
        <v>336</v>
      </c>
      <c r="BJ27" s="231" t="s">
        <v>309</v>
      </c>
      <c r="BK27" s="232" t="s">
        <v>338</v>
      </c>
      <c r="BL27" s="231" t="s">
        <v>311</v>
      </c>
      <c r="BM27" s="231" t="s">
        <v>312</v>
      </c>
      <c r="BN27" s="308" t="s">
        <v>71</v>
      </c>
      <c r="BO27" s="308" t="s">
        <v>72</v>
      </c>
      <c r="BP27" s="308" t="s">
        <v>73</v>
      </c>
      <c r="BQ27" s="308" t="s">
        <v>336</v>
      </c>
      <c r="BR27" s="231" t="s">
        <v>339</v>
      </c>
      <c r="BS27" s="231" t="s">
        <v>340</v>
      </c>
      <c r="BT27" s="153" t="s">
        <v>336</v>
      </c>
      <c r="BU27" s="231" t="s">
        <v>309</v>
      </c>
      <c r="BV27" s="231" t="s">
        <v>59</v>
      </c>
    </row>
    <row r="28" spans="1:74" s="11" customFormat="1" ht="43.5" customHeight="1" thickTop="1">
      <c r="A28" s="576"/>
      <c r="B28" s="205">
        <v>1</v>
      </c>
      <c r="C28" s="128"/>
      <c r="D28" s="639"/>
      <c r="E28" s="577"/>
      <c r="F28" s="578" t="s">
        <v>313</v>
      </c>
      <c r="G28" s="579" t="s">
        <v>76</v>
      </c>
      <c r="H28" s="165"/>
      <c r="I28" s="166"/>
      <c r="J28" s="167"/>
      <c r="K28" s="577"/>
      <c r="L28" s="578" t="s">
        <v>313</v>
      </c>
      <c r="M28" s="579" t="s">
        <v>76</v>
      </c>
      <c r="N28" s="580"/>
      <c r="O28" s="581"/>
      <c r="P28" s="582"/>
      <c r="Q28" s="583"/>
      <c r="R28" s="167"/>
      <c r="S28" s="169"/>
      <c r="T28" s="166"/>
      <c r="U28" s="167"/>
      <c r="V28" s="169"/>
      <c r="W28" s="170"/>
      <c r="X28" s="498"/>
      <c r="Y28" s="169"/>
      <c r="Z28" s="584"/>
      <c r="AX28" s="177" t="str">
        <f t="shared" ref="AX28:AZ40" si="0">IF(C28&lt;&gt;"",C28,"")</f>
        <v/>
      </c>
      <c r="AY28" s="178" t="str">
        <f t="shared" si="0"/>
        <v/>
      </c>
      <c r="AZ28" s="179" t="str">
        <f t="shared" si="0"/>
        <v/>
      </c>
      <c r="BA28" s="180" t="str">
        <f t="shared" ref="BA28:BA40" si="1">IF(AZ28&lt;&gt;"",INDEX($AX$12:$AX$15,MATCH(F28,$AY$12:$AY$15,0),1),"")</f>
        <v/>
      </c>
      <c r="BB28" s="177" t="str">
        <f t="shared" ref="BB28:BD40" si="2">IF(H28&lt;&gt;"",H28,"")</f>
        <v/>
      </c>
      <c r="BC28" s="181" t="str">
        <f t="shared" si="2"/>
        <v/>
      </c>
      <c r="BD28" s="228" t="str">
        <f t="shared" si="2"/>
        <v/>
      </c>
      <c r="BE28" s="228" t="str">
        <f>IF(COUNTIF(BB28:BD28,"Z")&gt;0,$E$57,"")</f>
        <v/>
      </c>
      <c r="BF28" s="228" t="str">
        <f t="shared" ref="BF28:BF40" si="3">IF(K28&lt;&gt;"",K28,"")</f>
        <v/>
      </c>
      <c r="BG28" s="180" t="str">
        <f t="shared" ref="BG28:BG40" si="4">IF(BF28&lt;&gt;"",INDEX($AX$12:$AX$15,MATCH(L28,$AY$12:$AY$15,0),1),"")</f>
        <v/>
      </c>
      <c r="BH28" s="177" t="str">
        <f t="shared" ref="BH28:BH40" si="5">IF(N28&lt;&gt;"",N28,"")</f>
        <v/>
      </c>
      <c r="BI28" s="181" t="str">
        <f>IF(COUNTIF(BH28,"Z9")&gt;0,$O$59,"")</f>
        <v/>
      </c>
      <c r="BJ28" s="181" t="str">
        <f t="shared" ref="BJ28:BP40" si="6">IF(O28&lt;&gt;"",O28,"")</f>
        <v/>
      </c>
      <c r="BK28" s="181" t="str">
        <f t="shared" si="6"/>
        <v/>
      </c>
      <c r="BL28" s="181" t="str">
        <f t="shared" si="6"/>
        <v/>
      </c>
      <c r="BM28" s="180" t="str">
        <f t="shared" si="6"/>
        <v/>
      </c>
      <c r="BN28" s="177" t="str">
        <f t="shared" si="6"/>
        <v/>
      </c>
      <c r="BO28" s="181" t="str">
        <f t="shared" si="6"/>
        <v/>
      </c>
      <c r="BP28" s="181" t="str">
        <f t="shared" si="6"/>
        <v/>
      </c>
      <c r="BQ28" s="207" t="str">
        <f>IF(COUNTIF(BN28:BP28,"Z")&gt;0,$Q$57,"")</f>
        <v/>
      </c>
      <c r="BR28" s="180" t="str">
        <f t="shared" ref="BR28:BS40" si="7">IF(V28&lt;&gt;"",V28,"")</f>
        <v/>
      </c>
      <c r="BS28" s="177" t="str">
        <f t="shared" si="7"/>
        <v/>
      </c>
      <c r="BT28" s="181" t="str">
        <f>IF(COUNTIF(BS28,"98")&gt;0,$X$57,"")</f>
        <v/>
      </c>
      <c r="BU28" s="181" t="str">
        <f t="shared" ref="BU28:BU40" si="8">IF(X28&lt;&gt;"",X28,"")</f>
        <v/>
      </c>
      <c r="BV28" s="180" t="str">
        <f>IF(OR(Y28&lt;&gt;"",Z28&lt;&gt;""),Y28&amp;Z28,"")</f>
        <v/>
      </c>
    </row>
    <row r="29" spans="1:74" s="11" customFormat="1" ht="43.5" customHeight="1">
      <c r="A29" s="585"/>
      <c r="B29" s="205">
        <f>B28+1</f>
        <v>2</v>
      </c>
      <c r="C29" s="128"/>
      <c r="D29" s="640"/>
      <c r="E29" s="607"/>
      <c r="F29" s="586" t="s">
        <v>313</v>
      </c>
      <c r="G29" s="579" t="s">
        <v>76</v>
      </c>
      <c r="H29" s="138"/>
      <c r="I29" s="139"/>
      <c r="J29" s="140"/>
      <c r="K29" s="607"/>
      <c r="L29" s="586" t="s">
        <v>313</v>
      </c>
      <c r="M29" s="579" t="s">
        <v>76</v>
      </c>
      <c r="N29" s="580"/>
      <c r="O29" s="581"/>
      <c r="P29" s="582"/>
      <c r="Q29" s="583"/>
      <c r="R29" s="167"/>
      <c r="S29" s="169"/>
      <c r="T29" s="166"/>
      <c r="U29" s="167"/>
      <c r="V29" s="169"/>
      <c r="W29" s="170"/>
      <c r="X29" s="498"/>
      <c r="Y29" s="169"/>
      <c r="Z29" s="584"/>
      <c r="AX29" s="182" t="str">
        <f t="shared" si="0"/>
        <v/>
      </c>
      <c r="AY29" s="183" t="str">
        <f t="shared" si="0"/>
        <v/>
      </c>
      <c r="AZ29" s="184" t="str">
        <f t="shared" si="0"/>
        <v/>
      </c>
      <c r="BA29" s="185" t="str">
        <f t="shared" si="1"/>
        <v/>
      </c>
      <c r="BB29" s="182" t="str">
        <f t="shared" si="2"/>
        <v/>
      </c>
      <c r="BC29" s="186" t="str">
        <f t="shared" si="2"/>
        <v/>
      </c>
      <c r="BD29" s="229" t="str">
        <f t="shared" si="2"/>
        <v/>
      </c>
      <c r="BE29" s="229" t="str">
        <f t="shared" ref="BE29:BE40" si="9">IF(COUNTIF(BB29:BD29,"Z")&gt;0,$E$57,"")</f>
        <v/>
      </c>
      <c r="BF29" s="229" t="str">
        <f t="shared" si="3"/>
        <v/>
      </c>
      <c r="BG29" s="185" t="str">
        <f t="shared" si="4"/>
        <v/>
      </c>
      <c r="BH29" s="182" t="str">
        <f t="shared" si="5"/>
        <v/>
      </c>
      <c r="BI29" s="186" t="str">
        <f t="shared" ref="BI29:BI40" si="10">IF(COUNTIF(BH29,"Z9")&gt;0,$O$59,"")</f>
        <v/>
      </c>
      <c r="BJ29" s="186" t="str">
        <f t="shared" si="6"/>
        <v/>
      </c>
      <c r="BK29" s="186" t="str">
        <f t="shared" si="6"/>
        <v/>
      </c>
      <c r="BL29" s="186" t="str">
        <f t="shared" si="6"/>
        <v/>
      </c>
      <c r="BM29" s="185" t="str">
        <f t="shared" si="6"/>
        <v/>
      </c>
      <c r="BN29" s="182" t="str">
        <f t="shared" si="6"/>
        <v/>
      </c>
      <c r="BO29" s="186" t="str">
        <f t="shared" si="6"/>
        <v/>
      </c>
      <c r="BP29" s="186" t="str">
        <f t="shared" si="6"/>
        <v/>
      </c>
      <c r="BQ29" s="208" t="str">
        <f t="shared" ref="BQ29:BQ40" si="11">IF(COUNTIF(BN29:BP29,"Z")&gt;0,$Q$57,"")</f>
        <v/>
      </c>
      <c r="BR29" s="185" t="str">
        <f t="shared" si="7"/>
        <v/>
      </c>
      <c r="BS29" s="182" t="str">
        <f t="shared" si="7"/>
        <v/>
      </c>
      <c r="BT29" s="186" t="str">
        <f t="shared" ref="BT29:BT40" si="12">IF(COUNTIF(BS29,"98")&gt;0,$X$57,"")</f>
        <v/>
      </c>
      <c r="BU29" s="186" t="str">
        <f t="shared" si="8"/>
        <v/>
      </c>
      <c r="BV29" s="185" t="str">
        <f t="shared" ref="BV29:BV40" si="13">IF(OR(Y29&lt;&gt;"",Z29&lt;&gt;""),Y29&amp;Z29,"")</f>
        <v/>
      </c>
    </row>
    <row r="30" spans="1:74" s="11" customFormat="1" ht="43.5" customHeight="1">
      <c r="A30" s="585"/>
      <c r="B30" s="205">
        <f t="shared" ref="B30:B40" si="14">B29+1</f>
        <v>3</v>
      </c>
      <c r="C30" s="128"/>
      <c r="D30" s="640"/>
      <c r="E30" s="608"/>
      <c r="F30" s="586" t="s">
        <v>313</v>
      </c>
      <c r="G30" s="579" t="s">
        <v>76</v>
      </c>
      <c r="H30" s="138"/>
      <c r="I30" s="139"/>
      <c r="J30" s="140"/>
      <c r="K30" s="608"/>
      <c r="L30" s="586" t="s">
        <v>313</v>
      </c>
      <c r="M30" s="579" t="s">
        <v>76</v>
      </c>
      <c r="N30" s="580"/>
      <c r="O30" s="581"/>
      <c r="P30" s="582"/>
      <c r="Q30" s="583"/>
      <c r="R30" s="167"/>
      <c r="S30" s="169"/>
      <c r="T30" s="166"/>
      <c r="U30" s="167"/>
      <c r="V30" s="169"/>
      <c r="W30" s="170"/>
      <c r="X30" s="498"/>
      <c r="Y30" s="169"/>
      <c r="Z30" s="584"/>
      <c r="AX30" s="182" t="str">
        <f t="shared" si="0"/>
        <v/>
      </c>
      <c r="AY30" s="183" t="str">
        <f t="shared" si="0"/>
        <v/>
      </c>
      <c r="AZ30" s="184" t="str">
        <f t="shared" si="0"/>
        <v/>
      </c>
      <c r="BA30" s="185" t="str">
        <f t="shared" si="1"/>
        <v/>
      </c>
      <c r="BB30" s="182" t="str">
        <f t="shared" si="2"/>
        <v/>
      </c>
      <c r="BC30" s="186" t="str">
        <f t="shared" si="2"/>
        <v/>
      </c>
      <c r="BD30" s="229" t="str">
        <f t="shared" si="2"/>
        <v/>
      </c>
      <c r="BE30" s="229" t="str">
        <f t="shared" si="9"/>
        <v/>
      </c>
      <c r="BF30" s="229" t="str">
        <f t="shared" si="3"/>
        <v/>
      </c>
      <c r="BG30" s="185" t="str">
        <f t="shared" si="4"/>
        <v/>
      </c>
      <c r="BH30" s="182" t="str">
        <f t="shared" si="5"/>
        <v/>
      </c>
      <c r="BI30" s="186" t="str">
        <f t="shared" si="10"/>
        <v/>
      </c>
      <c r="BJ30" s="186" t="str">
        <f t="shared" si="6"/>
        <v/>
      </c>
      <c r="BK30" s="186" t="str">
        <f t="shared" si="6"/>
        <v/>
      </c>
      <c r="BL30" s="186" t="str">
        <f t="shared" si="6"/>
        <v/>
      </c>
      <c r="BM30" s="185" t="str">
        <f t="shared" si="6"/>
        <v/>
      </c>
      <c r="BN30" s="182" t="str">
        <f t="shared" si="6"/>
        <v/>
      </c>
      <c r="BO30" s="186" t="str">
        <f t="shared" si="6"/>
        <v/>
      </c>
      <c r="BP30" s="186" t="str">
        <f t="shared" si="6"/>
        <v/>
      </c>
      <c r="BQ30" s="208" t="str">
        <f t="shared" si="11"/>
        <v/>
      </c>
      <c r="BR30" s="185" t="str">
        <f t="shared" si="7"/>
        <v/>
      </c>
      <c r="BS30" s="182" t="str">
        <f t="shared" si="7"/>
        <v/>
      </c>
      <c r="BT30" s="186" t="str">
        <f t="shared" si="12"/>
        <v/>
      </c>
      <c r="BU30" s="186" t="str">
        <f t="shared" si="8"/>
        <v/>
      </c>
      <c r="BV30" s="185" t="str">
        <f t="shared" si="13"/>
        <v/>
      </c>
    </row>
    <row r="31" spans="1:74" s="11" customFormat="1" ht="43.5" customHeight="1">
      <c r="A31" s="585"/>
      <c r="B31" s="205">
        <f t="shared" si="14"/>
        <v>4</v>
      </c>
      <c r="C31" s="144"/>
      <c r="D31" s="640"/>
      <c r="E31" s="608"/>
      <c r="F31" s="586" t="s">
        <v>313</v>
      </c>
      <c r="G31" s="579" t="s">
        <v>76</v>
      </c>
      <c r="H31" s="138"/>
      <c r="I31" s="139"/>
      <c r="J31" s="140"/>
      <c r="K31" s="608"/>
      <c r="L31" s="586" t="s">
        <v>313</v>
      </c>
      <c r="M31" s="579" t="s">
        <v>76</v>
      </c>
      <c r="N31" s="564"/>
      <c r="O31" s="142"/>
      <c r="P31" s="562"/>
      <c r="Q31" s="587"/>
      <c r="R31" s="140"/>
      <c r="S31" s="559"/>
      <c r="T31" s="139"/>
      <c r="U31" s="140"/>
      <c r="V31" s="559"/>
      <c r="W31" s="143"/>
      <c r="X31" s="557"/>
      <c r="Y31" s="559"/>
      <c r="Z31" s="588"/>
      <c r="AX31" s="182" t="str">
        <f t="shared" si="0"/>
        <v/>
      </c>
      <c r="AY31" s="183" t="str">
        <f t="shared" si="0"/>
        <v/>
      </c>
      <c r="AZ31" s="184" t="str">
        <f t="shared" si="0"/>
        <v/>
      </c>
      <c r="BA31" s="185" t="str">
        <f t="shared" si="1"/>
        <v/>
      </c>
      <c r="BB31" s="182" t="str">
        <f t="shared" si="2"/>
        <v/>
      </c>
      <c r="BC31" s="186" t="str">
        <f t="shared" si="2"/>
        <v/>
      </c>
      <c r="BD31" s="229" t="str">
        <f t="shared" si="2"/>
        <v/>
      </c>
      <c r="BE31" s="229" t="str">
        <f t="shared" si="9"/>
        <v/>
      </c>
      <c r="BF31" s="229" t="str">
        <f t="shared" si="3"/>
        <v/>
      </c>
      <c r="BG31" s="185" t="str">
        <f t="shared" si="4"/>
        <v/>
      </c>
      <c r="BH31" s="182" t="str">
        <f t="shared" si="5"/>
        <v/>
      </c>
      <c r="BI31" s="186" t="str">
        <f t="shared" si="10"/>
        <v/>
      </c>
      <c r="BJ31" s="186" t="str">
        <f t="shared" si="6"/>
        <v/>
      </c>
      <c r="BK31" s="186" t="str">
        <f t="shared" si="6"/>
        <v/>
      </c>
      <c r="BL31" s="186" t="str">
        <f t="shared" si="6"/>
        <v/>
      </c>
      <c r="BM31" s="185" t="str">
        <f t="shared" si="6"/>
        <v/>
      </c>
      <c r="BN31" s="182" t="str">
        <f t="shared" si="6"/>
        <v/>
      </c>
      <c r="BO31" s="186" t="str">
        <f t="shared" si="6"/>
        <v/>
      </c>
      <c r="BP31" s="186" t="str">
        <f t="shared" si="6"/>
        <v/>
      </c>
      <c r="BQ31" s="208" t="str">
        <f t="shared" si="11"/>
        <v/>
      </c>
      <c r="BR31" s="185" t="str">
        <f t="shared" si="7"/>
        <v/>
      </c>
      <c r="BS31" s="182" t="str">
        <f t="shared" si="7"/>
        <v/>
      </c>
      <c r="BT31" s="186" t="str">
        <f t="shared" si="12"/>
        <v/>
      </c>
      <c r="BU31" s="186" t="str">
        <f t="shared" si="8"/>
        <v/>
      </c>
      <c r="BV31" s="185" t="str">
        <f t="shared" si="13"/>
        <v/>
      </c>
    </row>
    <row r="32" spans="1:74" s="11" customFormat="1" ht="43.5" customHeight="1">
      <c r="A32" s="576"/>
      <c r="B32" s="205">
        <f t="shared" si="14"/>
        <v>5</v>
      </c>
      <c r="C32" s="144"/>
      <c r="D32" s="640"/>
      <c r="E32" s="608"/>
      <c r="F32" s="586" t="s">
        <v>313</v>
      </c>
      <c r="G32" s="579" t="s">
        <v>76</v>
      </c>
      <c r="H32" s="138"/>
      <c r="I32" s="139"/>
      <c r="J32" s="140"/>
      <c r="K32" s="608"/>
      <c r="L32" s="586" t="s">
        <v>313</v>
      </c>
      <c r="M32" s="579" t="s">
        <v>76</v>
      </c>
      <c r="N32" s="564"/>
      <c r="O32" s="142"/>
      <c r="P32" s="562"/>
      <c r="Q32" s="587"/>
      <c r="R32" s="140"/>
      <c r="S32" s="559"/>
      <c r="T32" s="139"/>
      <c r="U32" s="140"/>
      <c r="V32" s="559"/>
      <c r="W32" s="143"/>
      <c r="X32" s="557"/>
      <c r="Y32" s="559"/>
      <c r="Z32" s="588"/>
      <c r="AX32" s="182" t="str">
        <f t="shared" si="0"/>
        <v/>
      </c>
      <c r="AY32" s="183" t="str">
        <f t="shared" si="0"/>
        <v/>
      </c>
      <c r="AZ32" s="184" t="str">
        <f t="shared" si="0"/>
        <v/>
      </c>
      <c r="BA32" s="185" t="str">
        <f t="shared" si="1"/>
        <v/>
      </c>
      <c r="BB32" s="182" t="str">
        <f t="shared" si="2"/>
        <v/>
      </c>
      <c r="BC32" s="186" t="str">
        <f t="shared" si="2"/>
        <v/>
      </c>
      <c r="BD32" s="229" t="str">
        <f t="shared" si="2"/>
        <v/>
      </c>
      <c r="BE32" s="229" t="str">
        <f t="shared" si="9"/>
        <v/>
      </c>
      <c r="BF32" s="229" t="str">
        <f t="shared" si="3"/>
        <v/>
      </c>
      <c r="BG32" s="185" t="str">
        <f t="shared" si="4"/>
        <v/>
      </c>
      <c r="BH32" s="182" t="str">
        <f t="shared" si="5"/>
        <v/>
      </c>
      <c r="BI32" s="186" t="str">
        <f t="shared" si="10"/>
        <v/>
      </c>
      <c r="BJ32" s="186" t="str">
        <f t="shared" si="6"/>
        <v/>
      </c>
      <c r="BK32" s="186" t="str">
        <f t="shared" si="6"/>
        <v/>
      </c>
      <c r="BL32" s="186" t="str">
        <f t="shared" si="6"/>
        <v/>
      </c>
      <c r="BM32" s="185" t="str">
        <f t="shared" si="6"/>
        <v/>
      </c>
      <c r="BN32" s="182" t="str">
        <f t="shared" si="6"/>
        <v/>
      </c>
      <c r="BO32" s="186" t="str">
        <f t="shared" si="6"/>
        <v/>
      </c>
      <c r="BP32" s="186" t="str">
        <f t="shared" si="6"/>
        <v/>
      </c>
      <c r="BQ32" s="208" t="str">
        <f t="shared" si="11"/>
        <v/>
      </c>
      <c r="BR32" s="185" t="str">
        <f t="shared" si="7"/>
        <v/>
      </c>
      <c r="BS32" s="182" t="str">
        <f t="shared" si="7"/>
        <v/>
      </c>
      <c r="BT32" s="186" t="str">
        <f t="shared" si="12"/>
        <v/>
      </c>
      <c r="BU32" s="186" t="str">
        <f t="shared" si="8"/>
        <v/>
      </c>
      <c r="BV32" s="185" t="str">
        <f t="shared" si="13"/>
        <v/>
      </c>
    </row>
    <row r="33" spans="1:74" s="11" customFormat="1" ht="43.5" customHeight="1">
      <c r="A33" s="585"/>
      <c r="B33" s="205">
        <f t="shared" si="14"/>
        <v>6</v>
      </c>
      <c r="C33" s="144"/>
      <c r="D33" s="640"/>
      <c r="E33" s="608"/>
      <c r="F33" s="586" t="s">
        <v>313</v>
      </c>
      <c r="G33" s="579" t="s">
        <v>76</v>
      </c>
      <c r="H33" s="138"/>
      <c r="I33" s="139"/>
      <c r="J33" s="140"/>
      <c r="K33" s="608"/>
      <c r="L33" s="586" t="s">
        <v>313</v>
      </c>
      <c r="M33" s="579" t="s">
        <v>76</v>
      </c>
      <c r="N33" s="564"/>
      <c r="O33" s="142"/>
      <c r="P33" s="562"/>
      <c r="Q33" s="587"/>
      <c r="R33" s="140"/>
      <c r="S33" s="559"/>
      <c r="T33" s="139"/>
      <c r="U33" s="140"/>
      <c r="V33" s="559"/>
      <c r="W33" s="143"/>
      <c r="X33" s="557"/>
      <c r="Y33" s="559"/>
      <c r="Z33" s="588"/>
      <c r="AX33" s="182" t="str">
        <f t="shared" si="0"/>
        <v/>
      </c>
      <c r="AY33" s="183" t="str">
        <f t="shared" si="0"/>
        <v/>
      </c>
      <c r="AZ33" s="184" t="str">
        <f t="shared" si="0"/>
        <v/>
      </c>
      <c r="BA33" s="185" t="str">
        <f t="shared" si="1"/>
        <v/>
      </c>
      <c r="BB33" s="182" t="str">
        <f t="shared" si="2"/>
        <v/>
      </c>
      <c r="BC33" s="186" t="str">
        <f t="shared" si="2"/>
        <v/>
      </c>
      <c r="BD33" s="229" t="str">
        <f t="shared" si="2"/>
        <v/>
      </c>
      <c r="BE33" s="229" t="str">
        <f t="shared" si="9"/>
        <v/>
      </c>
      <c r="BF33" s="229" t="str">
        <f t="shared" si="3"/>
        <v/>
      </c>
      <c r="BG33" s="185" t="str">
        <f t="shared" si="4"/>
        <v/>
      </c>
      <c r="BH33" s="182" t="str">
        <f t="shared" si="5"/>
        <v/>
      </c>
      <c r="BI33" s="186" t="str">
        <f t="shared" si="10"/>
        <v/>
      </c>
      <c r="BJ33" s="186" t="str">
        <f t="shared" si="6"/>
        <v/>
      </c>
      <c r="BK33" s="186" t="str">
        <f t="shared" si="6"/>
        <v/>
      </c>
      <c r="BL33" s="186" t="str">
        <f t="shared" si="6"/>
        <v/>
      </c>
      <c r="BM33" s="185" t="str">
        <f t="shared" si="6"/>
        <v/>
      </c>
      <c r="BN33" s="182" t="str">
        <f t="shared" si="6"/>
        <v/>
      </c>
      <c r="BO33" s="186" t="str">
        <f t="shared" si="6"/>
        <v/>
      </c>
      <c r="BP33" s="186" t="str">
        <f t="shared" si="6"/>
        <v/>
      </c>
      <c r="BQ33" s="208" t="str">
        <f t="shared" si="11"/>
        <v/>
      </c>
      <c r="BR33" s="185" t="str">
        <f t="shared" si="7"/>
        <v/>
      </c>
      <c r="BS33" s="182" t="str">
        <f t="shared" si="7"/>
        <v/>
      </c>
      <c r="BT33" s="186" t="str">
        <f t="shared" si="12"/>
        <v/>
      </c>
      <c r="BU33" s="186" t="str">
        <f t="shared" si="8"/>
        <v/>
      </c>
      <c r="BV33" s="185" t="str">
        <f t="shared" si="13"/>
        <v/>
      </c>
    </row>
    <row r="34" spans="1:74" s="11" customFormat="1" ht="43.5" customHeight="1">
      <c r="A34" s="585"/>
      <c r="B34" s="205">
        <f t="shared" si="14"/>
        <v>7</v>
      </c>
      <c r="C34" s="144"/>
      <c r="D34" s="640"/>
      <c r="E34" s="608"/>
      <c r="F34" s="586" t="s">
        <v>313</v>
      </c>
      <c r="G34" s="579" t="s">
        <v>76</v>
      </c>
      <c r="H34" s="138"/>
      <c r="I34" s="139"/>
      <c r="J34" s="140"/>
      <c r="K34" s="608"/>
      <c r="L34" s="586" t="s">
        <v>313</v>
      </c>
      <c r="M34" s="579" t="s">
        <v>76</v>
      </c>
      <c r="N34" s="564"/>
      <c r="O34" s="142"/>
      <c r="P34" s="562"/>
      <c r="Q34" s="587"/>
      <c r="R34" s="140"/>
      <c r="S34" s="559"/>
      <c r="T34" s="139"/>
      <c r="U34" s="140"/>
      <c r="V34" s="559"/>
      <c r="W34" s="143"/>
      <c r="X34" s="557"/>
      <c r="Y34" s="559"/>
      <c r="Z34" s="588"/>
      <c r="AX34" s="182" t="str">
        <f t="shared" si="0"/>
        <v/>
      </c>
      <c r="AY34" s="183" t="str">
        <f t="shared" si="0"/>
        <v/>
      </c>
      <c r="AZ34" s="184" t="str">
        <f t="shared" si="0"/>
        <v/>
      </c>
      <c r="BA34" s="185" t="str">
        <f t="shared" si="1"/>
        <v/>
      </c>
      <c r="BB34" s="182" t="str">
        <f t="shared" si="2"/>
        <v/>
      </c>
      <c r="BC34" s="186" t="str">
        <f t="shared" si="2"/>
        <v/>
      </c>
      <c r="BD34" s="229" t="str">
        <f t="shared" si="2"/>
        <v/>
      </c>
      <c r="BE34" s="229" t="str">
        <f t="shared" si="9"/>
        <v/>
      </c>
      <c r="BF34" s="229" t="str">
        <f t="shared" si="3"/>
        <v/>
      </c>
      <c r="BG34" s="185" t="str">
        <f t="shared" si="4"/>
        <v/>
      </c>
      <c r="BH34" s="182" t="str">
        <f t="shared" si="5"/>
        <v/>
      </c>
      <c r="BI34" s="186" t="str">
        <f t="shared" si="10"/>
        <v/>
      </c>
      <c r="BJ34" s="186" t="str">
        <f t="shared" si="6"/>
        <v/>
      </c>
      <c r="BK34" s="186" t="str">
        <f t="shared" si="6"/>
        <v/>
      </c>
      <c r="BL34" s="186" t="str">
        <f t="shared" si="6"/>
        <v/>
      </c>
      <c r="BM34" s="185" t="str">
        <f t="shared" si="6"/>
        <v/>
      </c>
      <c r="BN34" s="182" t="str">
        <f t="shared" si="6"/>
        <v/>
      </c>
      <c r="BO34" s="186" t="str">
        <f t="shared" si="6"/>
        <v/>
      </c>
      <c r="BP34" s="186" t="str">
        <f t="shared" si="6"/>
        <v/>
      </c>
      <c r="BQ34" s="208" t="str">
        <f t="shared" si="11"/>
        <v/>
      </c>
      <c r="BR34" s="185" t="str">
        <f t="shared" si="7"/>
        <v/>
      </c>
      <c r="BS34" s="182" t="str">
        <f t="shared" si="7"/>
        <v/>
      </c>
      <c r="BT34" s="186" t="str">
        <f t="shared" si="12"/>
        <v/>
      </c>
      <c r="BU34" s="186" t="str">
        <f t="shared" si="8"/>
        <v/>
      </c>
      <c r="BV34" s="185" t="str">
        <f t="shared" si="13"/>
        <v/>
      </c>
    </row>
    <row r="35" spans="1:74" s="11" customFormat="1" ht="43.5" customHeight="1">
      <c r="A35" s="576"/>
      <c r="B35" s="205">
        <f t="shared" si="14"/>
        <v>8</v>
      </c>
      <c r="C35" s="128"/>
      <c r="D35" s="640"/>
      <c r="E35" s="608"/>
      <c r="F35" s="586" t="s">
        <v>313</v>
      </c>
      <c r="G35" s="579" t="s">
        <v>76</v>
      </c>
      <c r="H35" s="138"/>
      <c r="I35" s="139"/>
      <c r="J35" s="140"/>
      <c r="K35" s="608"/>
      <c r="L35" s="586" t="s">
        <v>313</v>
      </c>
      <c r="M35" s="579" t="s">
        <v>76</v>
      </c>
      <c r="N35" s="564"/>
      <c r="O35" s="142"/>
      <c r="P35" s="562"/>
      <c r="Q35" s="587"/>
      <c r="R35" s="140"/>
      <c r="S35" s="559"/>
      <c r="T35" s="139"/>
      <c r="U35" s="140"/>
      <c r="V35" s="559"/>
      <c r="W35" s="143"/>
      <c r="X35" s="557"/>
      <c r="Y35" s="559"/>
      <c r="Z35" s="588"/>
      <c r="AX35" s="182" t="str">
        <f t="shared" si="0"/>
        <v/>
      </c>
      <c r="AY35" s="183" t="str">
        <f t="shared" si="0"/>
        <v/>
      </c>
      <c r="AZ35" s="184" t="str">
        <f t="shared" si="0"/>
        <v/>
      </c>
      <c r="BA35" s="185" t="str">
        <f t="shared" si="1"/>
        <v/>
      </c>
      <c r="BB35" s="182" t="str">
        <f t="shared" si="2"/>
        <v/>
      </c>
      <c r="BC35" s="186" t="str">
        <f t="shared" si="2"/>
        <v/>
      </c>
      <c r="BD35" s="229" t="str">
        <f t="shared" si="2"/>
        <v/>
      </c>
      <c r="BE35" s="229" t="str">
        <f t="shared" si="9"/>
        <v/>
      </c>
      <c r="BF35" s="229" t="str">
        <f t="shared" si="3"/>
        <v/>
      </c>
      <c r="BG35" s="185" t="str">
        <f t="shared" si="4"/>
        <v/>
      </c>
      <c r="BH35" s="182" t="str">
        <f t="shared" si="5"/>
        <v/>
      </c>
      <c r="BI35" s="186" t="str">
        <f t="shared" si="10"/>
        <v/>
      </c>
      <c r="BJ35" s="186" t="str">
        <f t="shared" si="6"/>
        <v/>
      </c>
      <c r="BK35" s="186" t="str">
        <f t="shared" si="6"/>
        <v/>
      </c>
      <c r="BL35" s="186" t="str">
        <f t="shared" si="6"/>
        <v/>
      </c>
      <c r="BM35" s="185" t="str">
        <f t="shared" si="6"/>
        <v/>
      </c>
      <c r="BN35" s="182" t="str">
        <f t="shared" si="6"/>
        <v/>
      </c>
      <c r="BO35" s="186" t="str">
        <f t="shared" si="6"/>
        <v/>
      </c>
      <c r="BP35" s="186" t="str">
        <f t="shared" si="6"/>
        <v/>
      </c>
      <c r="BQ35" s="208" t="str">
        <f t="shared" si="11"/>
        <v/>
      </c>
      <c r="BR35" s="185" t="str">
        <f t="shared" si="7"/>
        <v/>
      </c>
      <c r="BS35" s="182" t="str">
        <f t="shared" si="7"/>
        <v/>
      </c>
      <c r="BT35" s="186" t="str">
        <f t="shared" si="12"/>
        <v/>
      </c>
      <c r="BU35" s="186" t="str">
        <f t="shared" si="8"/>
        <v/>
      </c>
      <c r="BV35" s="185" t="str">
        <f t="shared" si="13"/>
        <v/>
      </c>
    </row>
    <row r="36" spans="1:74" s="11" customFormat="1" ht="43.5" customHeight="1">
      <c r="A36" s="576"/>
      <c r="B36" s="205">
        <f t="shared" si="14"/>
        <v>9</v>
      </c>
      <c r="C36" s="589"/>
      <c r="D36" s="640"/>
      <c r="E36" s="608"/>
      <c r="F36" s="586" t="s">
        <v>313</v>
      </c>
      <c r="G36" s="579" t="s">
        <v>76</v>
      </c>
      <c r="H36" s="138"/>
      <c r="I36" s="139"/>
      <c r="J36" s="140"/>
      <c r="K36" s="608"/>
      <c r="L36" s="586" t="s">
        <v>313</v>
      </c>
      <c r="M36" s="579" t="s">
        <v>76</v>
      </c>
      <c r="N36" s="564"/>
      <c r="O36" s="142"/>
      <c r="P36" s="562"/>
      <c r="Q36" s="587"/>
      <c r="R36" s="140"/>
      <c r="S36" s="559"/>
      <c r="T36" s="139"/>
      <c r="U36" s="140"/>
      <c r="V36" s="559"/>
      <c r="W36" s="143"/>
      <c r="X36" s="557"/>
      <c r="Y36" s="559"/>
      <c r="Z36" s="588"/>
      <c r="AX36" s="182" t="str">
        <f t="shared" si="0"/>
        <v/>
      </c>
      <c r="AY36" s="183" t="str">
        <f t="shared" si="0"/>
        <v/>
      </c>
      <c r="AZ36" s="184" t="str">
        <f t="shared" si="0"/>
        <v/>
      </c>
      <c r="BA36" s="185" t="str">
        <f t="shared" si="1"/>
        <v/>
      </c>
      <c r="BB36" s="182" t="str">
        <f t="shared" si="2"/>
        <v/>
      </c>
      <c r="BC36" s="186" t="str">
        <f t="shared" si="2"/>
        <v/>
      </c>
      <c r="BD36" s="229" t="str">
        <f t="shared" si="2"/>
        <v/>
      </c>
      <c r="BE36" s="229" t="str">
        <f t="shared" si="9"/>
        <v/>
      </c>
      <c r="BF36" s="229" t="str">
        <f t="shared" si="3"/>
        <v/>
      </c>
      <c r="BG36" s="185" t="str">
        <f t="shared" si="4"/>
        <v/>
      </c>
      <c r="BH36" s="182" t="str">
        <f t="shared" si="5"/>
        <v/>
      </c>
      <c r="BI36" s="186" t="str">
        <f t="shared" si="10"/>
        <v/>
      </c>
      <c r="BJ36" s="186" t="str">
        <f t="shared" si="6"/>
        <v/>
      </c>
      <c r="BK36" s="186" t="str">
        <f t="shared" si="6"/>
        <v/>
      </c>
      <c r="BL36" s="186" t="str">
        <f t="shared" si="6"/>
        <v/>
      </c>
      <c r="BM36" s="185" t="str">
        <f t="shared" si="6"/>
        <v/>
      </c>
      <c r="BN36" s="182" t="str">
        <f t="shared" si="6"/>
        <v/>
      </c>
      <c r="BO36" s="186" t="str">
        <f t="shared" si="6"/>
        <v/>
      </c>
      <c r="BP36" s="186" t="str">
        <f t="shared" si="6"/>
        <v/>
      </c>
      <c r="BQ36" s="208" t="str">
        <f t="shared" si="11"/>
        <v/>
      </c>
      <c r="BR36" s="185" t="str">
        <f t="shared" si="7"/>
        <v/>
      </c>
      <c r="BS36" s="182" t="str">
        <f t="shared" si="7"/>
        <v/>
      </c>
      <c r="BT36" s="186" t="str">
        <f t="shared" si="12"/>
        <v/>
      </c>
      <c r="BU36" s="186" t="str">
        <f t="shared" si="8"/>
        <v/>
      </c>
      <c r="BV36" s="185" t="str">
        <f t="shared" si="13"/>
        <v/>
      </c>
    </row>
    <row r="37" spans="1:74" s="11" customFormat="1" ht="43.5" customHeight="1">
      <c r="A37" s="576"/>
      <c r="B37" s="205">
        <f t="shared" si="14"/>
        <v>10</v>
      </c>
      <c r="C37" s="589"/>
      <c r="D37" s="640"/>
      <c r="E37" s="608"/>
      <c r="F37" s="586" t="s">
        <v>313</v>
      </c>
      <c r="G37" s="579" t="s">
        <v>76</v>
      </c>
      <c r="H37" s="138"/>
      <c r="I37" s="139"/>
      <c r="J37" s="140"/>
      <c r="K37" s="608"/>
      <c r="L37" s="586" t="s">
        <v>313</v>
      </c>
      <c r="M37" s="579" t="s">
        <v>76</v>
      </c>
      <c r="N37" s="564"/>
      <c r="O37" s="142"/>
      <c r="P37" s="562"/>
      <c r="Q37" s="587"/>
      <c r="R37" s="140"/>
      <c r="S37" s="559"/>
      <c r="T37" s="139"/>
      <c r="U37" s="140"/>
      <c r="V37" s="559"/>
      <c r="W37" s="143"/>
      <c r="X37" s="557"/>
      <c r="Y37" s="559"/>
      <c r="Z37" s="588"/>
      <c r="AX37" s="182" t="str">
        <f t="shared" si="0"/>
        <v/>
      </c>
      <c r="AY37" s="183" t="str">
        <f t="shared" si="0"/>
        <v/>
      </c>
      <c r="AZ37" s="184" t="str">
        <f t="shared" si="0"/>
        <v/>
      </c>
      <c r="BA37" s="185" t="str">
        <f t="shared" si="1"/>
        <v/>
      </c>
      <c r="BB37" s="182" t="str">
        <f t="shared" si="2"/>
        <v/>
      </c>
      <c r="BC37" s="186" t="str">
        <f t="shared" si="2"/>
        <v/>
      </c>
      <c r="BD37" s="229" t="str">
        <f t="shared" si="2"/>
        <v/>
      </c>
      <c r="BE37" s="229" t="str">
        <f t="shared" si="9"/>
        <v/>
      </c>
      <c r="BF37" s="229" t="str">
        <f t="shared" si="3"/>
        <v/>
      </c>
      <c r="BG37" s="185" t="str">
        <f t="shared" si="4"/>
        <v/>
      </c>
      <c r="BH37" s="182" t="str">
        <f t="shared" si="5"/>
        <v/>
      </c>
      <c r="BI37" s="186" t="str">
        <f t="shared" si="10"/>
        <v/>
      </c>
      <c r="BJ37" s="186" t="str">
        <f t="shared" si="6"/>
        <v/>
      </c>
      <c r="BK37" s="186" t="str">
        <f t="shared" si="6"/>
        <v/>
      </c>
      <c r="BL37" s="186" t="str">
        <f t="shared" si="6"/>
        <v/>
      </c>
      <c r="BM37" s="185" t="str">
        <f t="shared" si="6"/>
        <v/>
      </c>
      <c r="BN37" s="182" t="str">
        <f t="shared" si="6"/>
        <v/>
      </c>
      <c r="BO37" s="186" t="str">
        <f t="shared" si="6"/>
        <v/>
      </c>
      <c r="BP37" s="186" t="str">
        <f t="shared" si="6"/>
        <v/>
      </c>
      <c r="BQ37" s="208" t="str">
        <f t="shared" si="11"/>
        <v/>
      </c>
      <c r="BR37" s="185" t="str">
        <f t="shared" si="7"/>
        <v/>
      </c>
      <c r="BS37" s="182" t="str">
        <f t="shared" si="7"/>
        <v/>
      </c>
      <c r="BT37" s="186" t="str">
        <f t="shared" si="12"/>
        <v/>
      </c>
      <c r="BU37" s="186" t="str">
        <f t="shared" si="8"/>
        <v/>
      </c>
      <c r="BV37" s="185" t="str">
        <f t="shared" si="13"/>
        <v/>
      </c>
    </row>
    <row r="38" spans="1:74" s="11" customFormat="1" ht="43.5" customHeight="1">
      <c r="A38" s="585"/>
      <c r="B38" s="205">
        <f t="shared" si="14"/>
        <v>11</v>
      </c>
      <c r="C38" s="589"/>
      <c r="D38" s="640"/>
      <c r="E38" s="608"/>
      <c r="F38" s="586" t="s">
        <v>313</v>
      </c>
      <c r="G38" s="579" t="s">
        <v>76</v>
      </c>
      <c r="H38" s="138"/>
      <c r="I38" s="139"/>
      <c r="J38" s="140"/>
      <c r="K38" s="608"/>
      <c r="L38" s="586" t="s">
        <v>313</v>
      </c>
      <c r="M38" s="579" t="s">
        <v>76</v>
      </c>
      <c r="N38" s="564"/>
      <c r="O38" s="142"/>
      <c r="P38" s="562"/>
      <c r="Q38" s="587"/>
      <c r="R38" s="140"/>
      <c r="S38" s="559"/>
      <c r="T38" s="139"/>
      <c r="U38" s="140"/>
      <c r="V38" s="559"/>
      <c r="W38" s="143"/>
      <c r="X38" s="557"/>
      <c r="Y38" s="559"/>
      <c r="Z38" s="588"/>
      <c r="AX38" s="182" t="str">
        <f t="shared" si="0"/>
        <v/>
      </c>
      <c r="AY38" s="183" t="str">
        <f t="shared" si="0"/>
        <v/>
      </c>
      <c r="AZ38" s="184" t="str">
        <f t="shared" si="0"/>
        <v/>
      </c>
      <c r="BA38" s="185" t="str">
        <f t="shared" si="1"/>
        <v/>
      </c>
      <c r="BB38" s="182" t="str">
        <f t="shared" si="2"/>
        <v/>
      </c>
      <c r="BC38" s="186" t="str">
        <f t="shared" si="2"/>
        <v/>
      </c>
      <c r="BD38" s="229" t="str">
        <f t="shared" si="2"/>
        <v/>
      </c>
      <c r="BE38" s="229" t="str">
        <f t="shared" si="9"/>
        <v/>
      </c>
      <c r="BF38" s="229" t="str">
        <f t="shared" si="3"/>
        <v/>
      </c>
      <c r="BG38" s="185" t="str">
        <f t="shared" si="4"/>
        <v/>
      </c>
      <c r="BH38" s="182" t="str">
        <f t="shared" si="5"/>
        <v/>
      </c>
      <c r="BI38" s="186" t="str">
        <f t="shared" si="10"/>
        <v/>
      </c>
      <c r="BJ38" s="186" t="str">
        <f t="shared" si="6"/>
        <v/>
      </c>
      <c r="BK38" s="186" t="str">
        <f t="shared" si="6"/>
        <v/>
      </c>
      <c r="BL38" s="186" t="str">
        <f t="shared" si="6"/>
        <v/>
      </c>
      <c r="BM38" s="185" t="str">
        <f t="shared" si="6"/>
        <v/>
      </c>
      <c r="BN38" s="182" t="str">
        <f t="shared" si="6"/>
        <v/>
      </c>
      <c r="BO38" s="186" t="str">
        <f t="shared" si="6"/>
        <v/>
      </c>
      <c r="BP38" s="186" t="str">
        <f t="shared" si="6"/>
        <v/>
      </c>
      <c r="BQ38" s="208" t="str">
        <f t="shared" si="11"/>
        <v/>
      </c>
      <c r="BR38" s="185" t="str">
        <f t="shared" si="7"/>
        <v/>
      </c>
      <c r="BS38" s="182" t="str">
        <f t="shared" si="7"/>
        <v/>
      </c>
      <c r="BT38" s="186" t="str">
        <f t="shared" si="12"/>
        <v/>
      </c>
      <c r="BU38" s="186" t="str">
        <f t="shared" si="8"/>
        <v/>
      </c>
      <c r="BV38" s="185" t="str">
        <f t="shared" si="13"/>
        <v/>
      </c>
    </row>
    <row r="39" spans="1:74" s="11" customFormat="1" ht="43.5" customHeight="1">
      <c r="A39" s="576"/>
      <c r="B39" s="205">
        <f t="shared" si="14"/>
        <v>12</v>
      </c>
      <c r="C39" s="589"/>
      <c r="D39" s="640"/>
      <c r="E39" s="608"/>
      <c r="F39" s="586" t="s">
        <v>313</v>
      </c>
      <c r="G39" s="579" t="s">
        <v>76</v>
      </c>
      <c r="H39" s="138"/>
      <c r="I39" s="139"/>
      <c r="J39" s="140"/>
      <c r="K39" s="608"/>
      <c r="L39" s="586" t="s">
        <v>313</v>
      </c>
      <c r="M39" s="579" t="s">
        <v>76</v>
      </c>
      <c r="N39" s="564"/>
      <c r="O39" s="142"/>
      <c r="P39" s="562"/>
      <c r="Q39" s="587"/>
      <c r="R39" s="140"/>
      <c r="S39" s="559"/>
      <c r="T39" s="139"/>
      <c r="U39" s="140"/>
      <c r="V39" s="559"/>
      <c r="W39" s="143"/>
      <c r="X39" s="557"/>
      <c r="Y39" s="559"/>
      <c r="Z39" s="588"/>
      <c r="AX39" s="182" t="str">
        <f t="shared" si="0"/>
        <v/>
      </c>
      <c r="AY39" s="183" t="str">
        <f t="shared" si="0"/>
        <v/>
      </c>
      <c r="AZ39" s="184" t="str">
        <f t="shared" si="0"/>
        <v/>
      </c>
      <c r="BA39" s="185" t="str">
        <f t="shared" si="1"/>
        <v/>
      </c>
      <c r="BB39" s="182" t="str">
        <f t="shared" si="2"/>
        <v/>
      </c>
      <c r="BC39" s="186" t="str">
        <f t="shared" si="2"/>
        <v/>
      </c>
      <c r="BD39" s="229" t="str">
        <f t="shared" si="2"/>
        <v/>
      </c>
      <c r="BE39" s="229" t="str">
        <f t="shared" si="9"/>
        <v/>
      </c>
      <c r="BF39" s="229" t="str">
        <f t="shared" si="3"/>
        <v/>
      </c>
      <c r="BG39" s="185" t="str">
        <f t="shared" si="4"/>
        <v/>
      </c>
      <c r="BH39" s="182" t="str">
        <f t="shared" si="5"/>
        <v/>
      </c>
      <c r="BI39" s="186" t="str">
        <f t="shared" si="10"/>
        <v/>
      </c>
      <c r="BJ39" s="186" t="str">
        <f t="shared" si="6"/>
        <v/>
      </c>
      <c r="BK39" s="186" t="str">
        <f t="shared" si="6"/>
        <v/>
      </c>
      <c r="BL39" s="186" t="str">
        <f t="shared" si="6"/>
        <v/>
      </c>
      <c r="BM39" s="185" t="str">
        <f t="shared" si="6"/>
        <v/>
      </c>
      <c r="BN39" s="182" t="str">
        <f t="shared" si="6"/>
        <v/>
      </c>
      <c r="BO39" s="186" t="str">
        <f t="shared" si="6"/>
        <v/>
      </c>
      <c r="BP39" s="186" t="str">
        <f t="shared" si="6"/>
        <v/>
      </c>
      <c r="BQ39" s="208" t="str">
        <f t="shared" si="11"/>
        <v/>
      </c>
      <c r="BR39" s="185" t="str">
        <f t="shared" si="7"/>
        <v/>
      </c>
      <c r="BS39" s="182" t="str">
        <f t="shared" si="7"/>
        <v/>
      </c>
      <c r="BT39" s="186" t="str">
        <f t="shared" si="12"/>
        <v/>
      </c>
      <c r="BU39" s="186" t="str">
        <f t="shared" si="8"/>
        <v/>
      </c>
      <c r="BV39" s="185" t="str">
        <f t="shared" si="13"/>
        <v/>
      </c>
    </row>
    <row r="40" spans="1:74" s="11" customFormat="1" ht="43.5" customHeight="1" thickBot="1">
      <c r="A40" s="576"/>
      <c r="B40" s="206">
        <f t="shared" si="14"/>
        <v>13</v>
      </c>
      <c r="C40" s="590"/>
      <c r="D40" s="641"/>
      <c r="E40" s="611"/>
      <c r="F40" s="591" t="s">
        <v>313</v>
      </c>
      <c r="G40" s="579" t="s">
        <v>76</v>
      </c>
      <c r="H40" s="147"/>
      <c r="I40" s="148"/>
      <c r="J40" s="149"/>
      <c r="K40" s="611"/>
      <c r="L40" s="591" t="s">
        <v>313</v>
      </c>
      <c r="M40" s="579" t="s">
        <v>76</v>
      </c>
      <c r="N40" s="565"/>
      <c r="O40" s="151"/>
      <c r="P40" s="566"/>
      <c r="Q40" s="592"/>
      <c r="R40" s="149"/>
      <c r="S40" s="560"/>
      <c r="T40" s="148"/>
      <c r="U40" s="149"/>
      <c r="V40" s="560"/>
      <c r="W40" s="152"/>
      <c r="X40" s="558"/>
      <c r="Y40" s="560"/>
      <c r="Z40" s="593"/>
      <c r="AX40" s="187" t="str">
        <f t="shared" si="0"/>
        <v/>
      </c>
      <c r="AY40" s="188" t="str">
        <f t="shared" si="0"/>
        <v/>
      </c>
      <c r="AZ40" s="189" t="str">
        <f t="shared" si="0"/>
        <v/>
      </c>
      <c r="BA40" s="190" t="str">
        <f t="shared" si="1"/>
        <v/>
      </c>
      <c r="BB40" s="187" t="str">
        <f t="shared" si="2"/>
        <v/>
      </c>
      <c r="BC40" s="191" t="str">
        <f t="shared" si="2"/>
        <v/>
      </c>
      <c r="BD40" s="230" t="str">
        <f t="shared" si="2"/>
        <v/>
      </c>
      <c r="BE40" s="230" t="str">
        <f t="shared" si="9"/>
        <v/>
      </c>
      <c r="BF40" s="230" t="str">
        <f t="shared" si="3"/>
        <v/>
      </c>
      <c r="BG40" s="190" t="str">
        <f t="shared" si="4"/>
        <v/>
      </c>
      <c r="BH40" s="187" t="str">
        <f t="shared" si="5"/>
        <v/>
      </c>
      <c r="BI40" s="191" t="str">
        <f t="shared" si="10"/>
        <v/>
      </c>
      <c r="BJ40" s="191" t="str">
        <f t="shared" si="6"/>
        <v/>
      </c>
      <c r="BK40" s="191" t="str">
        <f t="shared" si="6"/>
        <v/>
      </c>
      <c r="BL40" s="191" t="str">
        <f t="shared" si="6"/>
        <v/>
      </c>
      <c r="BM40" s="190" t="str">
        <f t="shared" si="6"/>
        <v/>
      </c>
      <c r="BN40" s="187" t="str">
        <f t="shared" si="6"/>
        <v/>
      </c>
      <c r="BO40" s="191" t="str">
        <f t="shared" si="6"/>
        <v/>
      </c>
      <c r="BP40" s="191" t="str">
        <f t="shared" si="6"/>
        <v/>
      </c>
      <c r="BQ40" s="209" t="str">
        <f t="shared" si="11"/>
        <v/>
      </c>
      <c r="BR40" s="190" t="str">
        <f t="shared" si="7"/>
        <v/>
      </c>
      <c r="BS40" s="187" t="str">
        <f t="shared" si="7"/>
        <v/>
      </c>
      <c r="BT40" s="191" t="str">
        <f t="shared" si="12"/>
        <v/>
      </c>
      <c r="BU40" s="191" t="str">
        <f t="shared" si="8"/>
        <v/>
      </c>
      <c r="BV40" s="190" t="str">
        <f t="shared" si="13"/>
        <v/>
      </c>
    </row>
    <row r="41" spans="1:74" s="11" customFormat="1" ht="5.0999999999999996" customHeight="1">
      <c r="A41" s="5"/>
      <c r="B41" s="122"/>
      <c r="F41" s="153"/>
      <c r="L41" s="153"/>
      <c r="P41" s="154"/>
      <c r="Q41" s="154"/>
      <c r="R41" s="155"/>
    </row>
    <row r="42" spans="1:74" s="11" customFormat="1" ht="5.0999999999999996" customHeight="1">
      <c r="A42" s="5"/>
      <c r="B42" s="122"/>
      <c r="F42" s="153"/>
      <c r="H42" s="225"/>
      <c r="I42" s="226"/>
      <c r="J42" s="227"/>
      <c r="L42" s="153"/>
      <c r="N42" s="594"/>
      <c r="P42" s="154"/>
      <c r="Q42" s="154"/>
      <c r="R42" s="155"/>
      <c r="S42" s="225"/>
      <c r="T42" s="226"/>
      <c r="U42" s="227"/>
      <c r="V42" s="225"/>
      <c r="W42" s="594"/>
    </row>
    <row r="43" spans="1:74" s="11" customFormat="1" ht="11.1" customHeight="1">
      <c r="A43" s="5"/>
      <c r="B43" s="122"/>
      <c r="F43" s="153"/>
      <c r="L43" s="153"/>
      <c r="P43" s="154"/>
      <c r="Q43" s="154"/>
      <c r="R43" s="155"/>
    </row>
    <row r="44" spans="1:74" ht="11.1" customHeight="1"/>
    <row r="45" spans="1:74" s="11" customFormat="1" ht="13.5" customHeight="1">
      <c r="A45" s="5"/>
      <c r="B45" s="5"/>
      <c r="E45" s="595" t="s">
        <v>585</v>
      </c>
      <c r="F45" s="596"/>
      <c r="G45" s="597"/>
      <c r="H45" s="598"/>
      <c r="I45" s="598"/>
      <c r="J45" s="597"/>
      <c r="K45" s="595" t="s">
        <v>586</v>
      </c>
      <c r="L45" s="596"/>
      <c r="M45" s="596"/>
      <c r="N45" s="596"/>
      <c r="O45" s="596"/>
      <c r="P45" s="598"/>
      <c r="Q45" s="595" t="s">
        <v>587</v>
      </c>
      <c r="R45" s="598"/>
      <c r="S45" s="598"/>
      <c r="T45" s="596"/>
      <c r="U45" s="595" t="s">
        <v>647</v>
      </c>
      <c r="V45" s="596"/>
      <c r="W45" s="597"/>
      <c r="X45" s="595" t="s">
        <v>648</v>
      </c>
      <c r="Y45" s="596"/>
      <c r="Z45" s="599"/>
      <c r="AA45" s="119"/>
      <c r="AB45" s="119"/>
    </row>
    <row r="46" spans="1:74" ht="13.5" customHeight="1">
      <c r="E46" s="220" t="s">
        <v>588</v>
      </c>
      <c r="F46" s="222"/>
      <c r="G46" s="222"/>
      <c r="H46" s="222"/>
      <c r="I46" s="222"/>
      <c r="J46" s="223"/>
      <c r="K46" s="864" t="s">
        <v>334</v>
      </c>
      <c r="L46" s="218"/>
      <c r="M46" s="218"/>
      <c r="N46" s="218"/>
      <c r="O46" s="865" t="s">
        <v>589</v>
      </c>
      <c r="P46" s="866"/>
      <c r="Q46" s="220" t="s">
        <v>590</v>
      </c>
      <c r="R46" s="222"/>
      <c r="S46" s="222"/>
      <c r="T46" s="219"/>
      <c r="U46" s="220" t="s">
        <v>591</v>
      </c>
      <c r="V46" s="222"/>
      <c r="W46" s="223"/>
      <c r="X46" s="600" t="s">
        <v>592</v>
      </c>
      <c r="Y46" s="218"/>
      <c r="Z46" s="219"/>
    </row>
    <row r="47" spans="1:74" ht="13.5" customHeight="1">
      <c r="E47" s="217" t="s">
        <v>593</v>
      </c>
      <c r="F47" s="447"/>
      <c r="G47" s="447"/>
      <c r="H47" s="447"/>
      <c r="I47" s="447"/>
      <c r="J47" s="212"/>
      <c r="K47" s="825"/>
      <c r="L47" s="601"/>
      <c r="M47" s="601"/>
      <c r="N47" s="601"/>
      <c r="O47" s="826"/>
      <c r="P47" s="867"/>
      <c r="Q47" s="217" t="s">
        <v>594</v>
      </c>
      <c r="R47" s="447"/>
      <c r="S47" s="447"/>
      <c r="T47" s="221"/>
      <c r="U47" s="217" t="s">
        <v>595</v>
      </c>
      <c r="V47" s="447"/>
      <c r="W47" s="212"/>
      <c r="X47" s="602" t="s">
        <v>596</v>
      </c>
      <c r="Y47" s="601"/>
      <c r="Z47" s="221"/>
    </row>
    <row r="48" spans="1:74" ht="13.5" customHeight="1">
      <c r="E48" s="217" t="s">
        <v>597</v>
      </c>
      <c r="F48" s="447"/>
      <c r="G48" s="447"/>
      <c r="H48" s="447"/>
      <c r="I48" s="447"/>
      <c r="J48" s="212"/>
      <c r="K48" s="217" t="s">
        <v>598</v>
      </c>
      <c r="L48" s="601"/>
      <c r="M48" s="601"/>
      <c r="N48" s="601"/>
      <c r="O48" s="601" t="s">
        <v>599</v>
      </c>
      <c r="P48" s="212"/>
      <c r="Q48" s="217" t="s">
        <v>600</v>
      </c>
      <c r="R48" s="447"/>
      <c r="S48" s="447"/>
      <c r="T48" s="221"/>
      <c r="U48" s="217" t="s">
        <v>601</v>
      </c>
      <c r="V48" s="447"/>
      <c r="W48" s="212"/>
      <c r="X48" s="602" t="s">
        <v>602</v>
      </c>
      <c r="Y48" s="601"/>
      <c r="Z48" s="221"/>
    </row>
    <row r="49" spans="5:26" ht="13.5" customHeight="1">
      <c r="E49" s="217" t="s">
        <v>603</v>
      </c>
      <c r="F49" s="447"/>
      <c r="G49" s="447"/>
      <c r="H49" s="447"/>
      <c r="I49" s="447"/>
      <c r="J49" s="212"/>
      <c r="K49" s="217" t="s">
        <v>604</v>
      </c>
      <c r="L49" s="601"/>
      <c r="M49" s="601"/>
      <c r="N49" s="601"/>
      <c r="O49" s="601" t="s">
        <v>605</v>
      </c>
      <c r="P49" s="212"/>
      <c r="Q49" s="217" t="s">
        <v>606</v>
      </c>
      <c r="R49" s="447"/>
      <c r="S49" s="447"/>
      <c r="T49" s="221"/>
      <c r="U49" s="217"/>
      <c r="V49" s="447"/>
      <c r="W49" s="212"/>
      <c r="X49" s="602" t="s">
        <v>607</v>
      </c>
      <c r="Y49" s="601"/>
      <c r="Z49" s="221"/>
    </row>
    <row r="50" spans="5:26" ht="13.5" customHeight="1">
      <c r="E50" s="217" t="s">
        <v>608</v>
      </c>
      <c r="F50" s="447"/>
      <c r="G50" s="447"/>
      <c r="H50" s="447"/>
      <c r="I50" s="447"/>
      <c r="J50" s="212"/>
      <c r="K50" s="217" t="s">
        <v>609</v>
      </c>
      <c r="L50" s="601"/>
      <c r="M50" s="601"/>
      <c r="N50" s="601"/>
      <c r="O50" s="601" t="s">
        <v>610</v>
      </c>
      <c r="P50" s="212"/>
      <c r="Q50" s="217" t="s">
        <v>611</v>
      </c>
      <c r="R50" s="447"/>
      <c r="S50" s="447"/>
      <c r="T50" s="221"/>
      <c r="U50" s="224" t="s">
        <v>612</v>
      </c>
      <c r="V50" s="447"/>
      <c r="W50" s="212"/>
      <c r="X50" s="602" t="s">
        <v>613</v>
      </c>
      <c r="Y50" s="601"/>
      <c r="Z50" s="221"/>
    </row>
    <row r="51" spans="5:26" ht="13.5" customHeight="1">
      <c r="E51" s="217" t="s">
        <v>614</v>
      </c>
      <c r="F51" s="447"/>
      <c r="G51" s="447"/>
      <c r="H51" s="447"/>
      <c r="I51" s="447"/>
      <c r="J51" s="212"/>
      <c r="K51" s="217" t="s">
        <v>615</v>
      </c>
      <c r="L51" s="601"/>
      <c r="M51" s="601"/>
      <c r="N51" s="601"/>
      <c r="O51" s="210" t="s">
        <v>616</v>
      </c>
      <c r="P51" s="212"/>
      <c r="Q51" s="217" t="s">
        <v>617</v>
      </c>
      <c r="R51" s="447"/>
      <c r="S51" s="447"/>
      <c r="T51" s="221"/>
      <c r="U51" s="224" t="s">
        <v>618</v>
      </c>
      <c r="V51" s="447"/>
      <c r="W51" s="212"/>
      <c r="X51" s="602" t="s">
        <v>619</v>
      </c>
      <c r="Y51" s="601"/>
      <c r="Z51" s="221"/>
    </row>
    <row r="52" spans="5:26" ht="13.5" customHeight="1">
      <c r="E52" s="217" t="s">
        <v>620</v>
      </c>
      <c r="F52" s="447"/>
      <c r="G52" s="447"/>
      <c r="H52" s="447"/>
      <c r="I52" s="447"/>
      <c r="J52" s="212"/>
      <c r="K52" s="217" t="s">
        <v>621</v>
      </c>
      <c r="L52" s="601"/>
      <c r="M52" s="601"/>
      <c r="N52" s="601"/>
      <c r="O52" s="601" t="s">
        <v>622</v>
      </c>
      <c r="P52" s="212"/>
      <c r="Q52" s="217" t="s">
        <v>623</v>
      </c>
      <c r="R52" s="447"/>
      <c r="S52" s="447"/>
      <c r="T52" s="221"/>
      <c r="U52" s="224" t="s">
        <v>624</v>
      </c>
      <c r="V52" s="447"/>
      <c r="W52" s="212"/>
      <c r="X52" s="602" t="s">
        <v>625</v>
      </c>
      <c r="Y52" s="601"/>
      <c r="Z52" s="221"/>
    </row>
    <row r="53" spans="5:26" ht="13.5" customHeight="1">
      <c r="E53" s="217" t="s">
        <v>626</v>
      </c>
      <c r="F53" s="447"/>
      <c r="G53" s="447"/>
      <c r="H53" s="447"/>
      <c r="I53" s="447"/>
      <c r="J53" s="212"/>
      <c r="K53" s="217" t="s">
        <v>627</v>
      </c>
      <c r="L53" s="601"/>
      <c r="M53" s="601"/>
      <c r="N53" s="601"/>
      <c r="O53" s="603" t="s">
        <v>628</v>
      </c>
      <c r="P53" s="212"/>
      <c r="Q53" s="217" t="s">
        <v>629</v>
      </c>
      <c r="R53" s="447"/>
      <c r="S53" s="447"/>
      <c r="T53" s="221"/>
      <c r="U53" s="224" t="s">
        <v>630</v>
      </c>
      <c r="V53" s="447"/>
      <c r="W53" s="212"/>
      <c r="X53" s="217" t="s">
        <v>631</v>
      </c>
      <c r="Y53" s="601"/>
      <c r="Z53" s="221"/>
    </row>
    <row r="54" spans="5:26" ht="13.5" customHeight="1">
      <c r="E54" s="217" t="s">
        <v>632</v>
      </c>
      <c r="F54" s="447"/>
      <c r="G54" s="447"/>
      <c r="H54" s="447"/>
      <c r="I54" s="447"/>
      <c r="J54" s="212"/>
      <c r="K54" s="211"/>
      <c r="L54" s="447"/>
      <c r="M54" s="447"/>
      <c r="N54" s="447"/>
      <c r="O54" s="447"/>
      <c r="P54" s="212"/>
      <c r="Q54" s="217" t="s">
        <v>632</v>
      </c>
      <c r="R54" s="447"/>
      <c r="S54" s="447"/>
      <c r="T54" s="221"/>
      <c r="U54" s="211"/>
      <c r="V54" s="447"/>
      <c r="W54" s="212"/>
      <c r="X54" s="217"/>
      <c r="Y54" s="601"/>
      <c r="Z54" s="221"/>
    </row>
    <row r="55" spans="5:26" ht="13.5" customHeight="1">
      <c r="E55" s="217" t="s">
        <v>633</v>
      </c>
      <c r="F55" s="447"/>
      <c r="G55" s="447"/>
      <c r="H55" s="447"/>
      <c r="I55" s="447"/>
      <c r="J55" s="212"/>
      <c r="K55" s="825" t="s">
        <v>335</v>
      </c>
      <c r="L55" s="826"/>
      <c r="M55" s="601"/>
      <c r="N55" s="601"/>
      <c r="O55" s="826" t="s">
        <v>634</v>
      </c>
      <c r="P55" s="212"/>
      <c r="Q55" s="217" t="s">
        <v>633</v>
      </c>
      <c r="R55" s="447"/>
      <c r="S55" s="447"/>
      <c r="T55" s="221"/>
      <c r="U55" s="211"/>
      <c r="V55" s="447"/>
      <c r="W55" s="212"/>
      <c r="X55" s="217" t="s">
        <v>635</v>
      </c>
      <c r="Y55" s="601"/>
      <c r="Z55" s="221"/>
    </row>
    <row r="56" spans="5:26" ht="13.5" customHeight="1">
      <c r="E56" s="217" t="s">
        <v>333</v>
      </c>
      <c r="F56" s="447"/>
      <c r="G56" s="447"/>
      <c r="H56" s="447"/>
      <c r="I56" s="447"/>
      <c r="J56" s="212"/>
      <c r="K56" s="825"/>
      <c r="L56" s="826"/>
      <c r="M56" s="601"/>
      <c r="N56" s="601"/>
      <c r="O56" s="826"/>
      <c r="P56" s="212"/>
      <c r="Q56" s="217" t="s">
        <v>333</v>
      </c>
      <c r="R56" s="447"/>
      <c r="S56" s="447"/>
      <c r="T56" s="221"/>
      <c r="U56" s="211"/>
      <c r="V56" s="601"/>
      <c r="W56" s="212"/>
      <c r="X56" s="604" t="s">
        <v>636</v>
      </c>
      <c r="Y56" s="601"/>
      <c r="Z56" s="221"/>
    </row>
    <row r="57" spans="5:26" ht="13.5" customHeight="1">
      <c r="E57" s="827"/>
      <c r="F57" s="828"/>
      <c r="G57" s="828"/>
      <c r="H57" s="828"/>
      <c r="I57" s="828"/>
      <c r="J57" s="829"/>
      <c r="K57" s="217" t="s">
        <v>637</v>
      </c>
      <c r="L57" s="601"/>
      <c r="M57" s="601"/>
      <c r="N57" s="601"/>
      <c r="O57" s="601" t="s">
        <v>638</v>
      </c>
      <c r="P57" s="212"/>
      <c r="Q57" s="833"/>
      <c r="R57" s="834"/>
      <c r="S57" s="834"/>
      <c r="T57" s="835"/>
      <c r="U57" s="211"/>
      <c r="V57" s="601"/>
      <c r="W57" s="212"/>
      <c r="X57" s="827"/>
      <c r="Y57" s="828"/>
      <c r="Z57" s="829"/>
    </row>
    <row r="58" spans="5:26" ht="13.5" customHeight="1">
      <c r="E58" s="827"/>
      <c r="F58" s="828"/>
      <c r="G58" s="828"/>
      <c r="H58" s="828"/>
      <c r="I58" s="828"/>
      <c r="J58" s="829"/>
      <c r="K58" s="217" t="s">
        <v>639</v>
      </c>
      <c r="L58" s="601"/>
      <c r="M58" s="601"/>
      <c r="N58" s="601"/>
      <c r="O58" s="601" t="s">
        <v>640</v>
      </c>
      <c r="P58" s="212"/>
      <c r="Q58" s="833"/>
      <c r="R58" s="834"/>
      <c r="S58" s="834"/>
      <c r="T58" s="835"/>
      <c r="U58" s="211"/>
      <c r="V58" s="601"/>
      <c r="W58" s="212"/>
      <c r="X58" s="827"/>
      <c r="Y58" s="828"/>
      <c r="Z58" s="829"/>
    </row>
    <row r="59" spans="5:26" ht="13.5" customHeight="1">
      <c r="E59" s="827"/>
      <c r="F59" s="828"/>
      <c r="G59" s="828"/>
      <c r="H59" s="828"/>
      <c r="I59" s="828"/>
      <c r="J59" s="829"/>
      <c r="K59" s="217" t="s">
        <v>641</v>
      </c>
      <c r="L59" s="601"/>
      <c r="M59" s="601"/>
      <c r="N59" s="601"/>
      <c r="O59" s="839"/>
      <c r="P59" s="840"/>
      <c r="Q59" s="833"/>
      <c r="R59" s="834"/>
      <c r="S59" s="834"/>
      <c r="T59" s="835"/>
      <c r="U59" s="211"/>
      <c r="V59" s="601"/>
      <c r="W59" s="212"/>
      <c r="X59" s="827"/>
      <c r="Y59" s="828"/>
      <c r="Z59" s="829"/>
    </row>
    <row r="60" spans="5:26" ht="13.5" customHeight="1">
      <c r="E60" s="827"/>
      <c r="F60" s="828"/>
      <c r="G60" s="828"/>
      <c r="H60" s="828"/>
      <c r="I60" s="828"/>
      <c r="J60" s="829"/>
      <c r="K60" s="217" t="s">
        <v>642</v>
      </c>
      <c r="L60" s="601"/>
      <c r="M60" s="601"/>
      <c r="N60" s="601"/>
      <c r="O60" s="839"/>
      <c r="P60" s="840"/>
      <c r="Q60" s="833"/>
      <c r="R60" s="834"/>
      <c r="S60" s="834"/>
      <c r="T60" s="835"/>
      <c r="U60" s="211"/>
      <c r="V60" s="601"/>
      <c r="W60" s="212"/>
      <c r="X60" s="827"/>
      <c r="Y60" s="828"/>
      <c r="Z60" s="829"/>
    </row>
    <row r="61" spans="5:26" ht="13.5" customHeight="1">
      <c r="E61" s="827"/>
      <c r="F61" s="828"/>
      <c r="G61" s="828"/>
      <c r="H61" s="828"/>
      <c r="I61" s="828"/>
      <c r="J61" s="829"/>
      <c r="K61" s="217" t="s">
        <v>643</v>
      </c>
      <c r="L61" s="601"/>
      <c r="M61" s="601"/>
      <c r="N61" s="601"/>
      <c r="O61" s="839"/>
      <c r="P61" s="840"/>
      <c r="Q61" s="833"/>
      <c r="R61" s="834"/>
      <c r="S61" s="834"/>
      <c r="T61" s="835"/>
      <c r="U61" s="211"/>
      <c r="V61" s="601"/>
      <c r="W61" s="212"/>
      <c r="X61" s="827"/>
      <c r="Y61" s="828"/>
      <c r="Z61" s="829"/>
    </row>
    <row r="62" spans="5:26" ht="13.5" customHeight="1">
      <c r="E62" s="827"/>
      <c r="F62" s="828"/>
      <c r="G62" s="828"/>
      <c r="H62" s="828"/>
      <c r="I62" s="828"/>
      <c r="J62" s="829"/>
      <c r="K62" s="217" t="s">
        <v>644</v>
      </c>
      <c r="L62" s="601"/>
      <c r="M62" s="601"/>
      <c r="N62" s="601"/>
      <c r="O62" s="839"/>
      <c r="P62" s="840"/>
      <c r="Q62" s="833"/>
      <c r="R62" s="834"/>
      <c r="S62" s="834"/>
      <c r="T62" s="835"/>
      <c r="U62" s="211"/>
      <c r="V62" s="601"/>
      <c r="W62" s="212"/>
      <c r="X62" s="827"/>
      <c r="Y62" s="828"/>
      <c r="Z62" s="829"/>
    </row>
    <row r="63" spans="5:26" ht="13.5" customHeight="1">
      <c r="E63" s="827"/>
      <c r="F63" s="828"/>
      <c r="G63" s="828"/>
      <c r="H63" s="828"/>
      <c r="I63" s="828"/>
      <c r="J63" s="829"/>
      <c r="K63" s="211"/>
      <c r="L63" s="447"/>
      <c r="M63" s="447"/>
      <c r="N63" s="447"/>
      <c r="O63" s="839"/>
      <c r="P63" s="840"/>
      <c r="Q63" s="833"/>
      <c r="R63" s="834"/>
      <c r="S63" s="834"/>
      <c r="T63" s="835"/>
      <c r="U63" s="211"/>
      <c r="V63" s="601"/>
      <c r="W63" s="212"/>
      <c r="X63" s="827"/>
      <c r="Y63" s="828"/>
      <c r="Z63" s="829"/>
    </row>
    <row r="64" spans="5:26" ht="13.5" customHeight="1">
      <c r="E64" s="827"/>
      <c r="F64" s="828"/>
      <c r="G64" s="828"/>
      <c r="H64" s="828"/>
      <c r="I64" s="828"/>
      <c r="J64" s="829"/>
      <c r="K64" s="211"/>
      <c r="L64" s="447"/>
      <c r="M64" s="447"/>
      <c r="N64" s="447"/>
      <c r="O64" s="839"/>
      <c r="P64" s="840"/>
      <c r="Q64" s="833"/>
      <c r="R64" s="834"/>
      <c r="S64" s="834"/>
      <c r="T64" s="835"/>
      <c r="U64" s="211"/>
      <c r="V64" s="601"/>
      <c r="W64" s="212"/>
      <c r="X64" s="827"/>
      <c r="Y64" s="828"/>
      <c r="Z64" s="829"/>
    </row>
    <row r="65" spans="2:26" ht="13.5" customHeight="1">
      <c r="E65" s="830"/>
      <c r="F65" s="831"/>
      <c r="G65" s="831"/>
      <c r="H65" s="831"/>
      <c r="I65" s="831"/>
      <c r="J65" s="832"/>
      <c r="K65" s="213"/>
      <c r="L65" s="215"/>
      <c r="M65" s="215"/>
      <c r="N65" s="215"/>
      <c r="O65" s="841"/>
      <c r="P65" s="842"/>
      <c r="Q65" s="836"/>
      <c r="R65" s="837"/>
      <c r="S65" s="837"/>
      <c r="T65" s="838"/>
      <c r="U65" s="213"/>
      <c r="V65" s="214"/>
      <c r="W65" s="216"/>
      <c r="X65" s="830"/>
      <c r="Y65" s="831"/>
      <c r="Z65" s="832"/>
    </row>
    <row r="66" spans="2:26" ht="14.25">
      <c r="B66" s="81" t="s">
        <v>645</v>
      </c>
    </row>
    <row r="67" spans="2:26" ht="17.25" customHeight="1">
      <c r="B67" s="308"/>
    </row>
    <row r="68" spans="2:26" ht="17.25" customHeight="1"/>
  </sheetData>
  <mergeCells count="36">
    <mergeCell ref="S23:V23"/>
    <mergeCell ref="X23:Z23"/>
    <mergeCell ref="N25:N27"/>
    <mergeCell ref="O25:R25"/>
    <mergeCell ref="O26:R26"/>
    <mergeCell ref="S25:U25"/>
    <mergeCell ref="X25:Z25"/>
    <mergeCell ref="S26:S27"/>
    <mergeCell ref="T26:T27"/>
    <mergeCell ref="U26:U27"/>
    <mergeCell ref="V26:V27"/>
    <mergeCell ref="X26:Z26"/>
    <mergeCell ref="H13:K13"/>
    <mergeCell ref="C23:F23"/>
    <mergeCell ref="H23:L23"/>
    <mergeCell ref="N23:R23"/>
    <mergeCell ref="K46:K47"/>
    <mergeCell ref="O46:P47"/>
    <mergeCell ref="J26:J27"/>
    <mergeCell ref="K26:K27"/>
    <mergeCell ref="L26:L27"/>
    <mergeCell ref="K25:L25"/>
    <mergeCell ref="A26:A27"/>
    <mergeCell ref="E26:E27"/>
    <mergeCell ref="F26:F27"/>
    <mergeCell ref="H26:H27"/>
    <mergeCell ref="I26:I27"/>
    <mergeCell ref="B25:B27"/>
    <mergeCell ref="E25:F25"/>
    <mergeCell ref="H25:J25"/>
    <mergeCell ref="K55:L56"/>
    <mergeCell ref="O55:O56"/>
    <mergeCell ref="E57:J65"/>
    <mergeCell ref="Q57:T65"/>
    <mergeCell ref="X57:Z65"/>
    <mergeCell ref="O59:P65"/>
  </mergeCells>
  <phoneticPr fontId="2"/>
  <conditionalFormatting sqref="BB28:BE40">
    <cfRule type="containsText" dxfId="10" priority="5" operator="containsText" text="Z">
      <formula>NOT(ISERROR(SEARCH("Z",BB28)))</formula>
    </cfRule>
  </conditionalFormatting>
  <conditionalFormatting sqref="BG28:BG40">
    <cfRule type="cellIs" dxfId="9" priority="4" operator="between">
      <formula>3</formula>
      <formula>4</formula>
    </cfRule>
  </conditionalFormatting>
  <conditionalFormatting sqref="BH28:BI40">
    <cfRule type="containsText" dxfId="8" priority="3" operator="containsText" text="Z9">
      <formula>NOT(ISERROR(SEARCH("Z9",BH28)))</formula>
    </cfRule>
  </conditionalFormatting>
  <conditionalFormatting sqref="BN28:BN40">
    <cfRule type="containsText" dxfId="7" priority="2" operator="containsText" text="Z">
      <formula>NOT(ISERROR(SEARCH("Z",BN28)))</formula>
    </cfRule>
  </conditionalFormatting>
  <conditionalFormatting sqref="BS28:BT40">
    <cfRule type="containsText" dxfId="6" priority="1" operator="containsText" text="98">
      <formula>NOT(ISERROR(SEARCH("98",BS28)))</formula>
    </cfRule>
  </conditionalFormatting>
  <dataValidations count="7">
    <dataValidation type="list" imeMode="off" allowBlank="1" showInputMessage="1" showErrorMessage="1" sqref="V28:V40" xr:uid="{5E544A92-5CBC-4DF4-97AF-5253A27CA1DF}">
      <formula1>"1,2,3"</formula1>
    </dataValidation>
    <dataValidation imeMode="hiragana" allowBlank="1" showInputMessage="1" showErrorMessage="1" sqref="C28:C40 X28:Z40 O28:O40 Q28:R40 E57:J65 O59:P65 Q57:T65 X57:Z65" xr:uid="{699F6DB8-2FDC-451E-8579-42DD3050A3D4}"/>
    <dataValidation imeMode="off" allowBlank="1" showInputMessage="1" showErrorMessage="1" sqref="G28:G40 D28:E40 M28:M40 K28:K40 P28:P40" xr:uid="{720F4312-75C6-4FD7-B747-72D3A911CAE0}"/>
    <dataValidation type="list" imeMode="off" allowBlank="1" showInputMessage="1" showErrorMessage="1" sqref="N28:N40" xr:uid="{18B9F604-FACB-44B5-BA3B-6E688246581C}">
      <formula1>"Q1,V1,V2,W1,Z1,S1,T1,U1,X1,R1,R5,R6,Z9"</formula1>
    </dataValidation>
    <dataValidation type="list" imeMode="off" allowBlank="1" showInputMessage="1" showErrorMessage="1" sqref="W28:W40" xr:uid="{D510B1A8-241F-42EA-8B25-BE341F619653}">
      <formula1>"10,20,30,41,42,43,50,52,60,70,80,81,90,91,92,98"</formula1>
    </dataValidation>
    <dataValidation type="list" imeMode="off" allowBlank="1" showInputMessage="1" showErrorMessage="1" sqref="H28:J40 S28:U40" xr:uid="{DC67934A-AC7C-4475-91A9-7D2912164A7F}">
      <formula1>"A,B,C,D,E,F,G,H,I,J,K,L,M,N,O,T,U,V,W,Z"</formula1>
    </dataValidation>
    <dataValidation type="list" allowBlank="1" showInputMessage="1" showErrorMessage="1" sqref="F28:F40 L28:L40" xr:uid="{B6183600-703A-4D09-AAA1-29585DE81C52}">
      <formula1>"kg、t、m³、ℓ,kg,t,m³,ℓ"</formula1>
    </dataValidation>
  </dataValidations>
  <pageMargins left="0.19685039370078741" right="0.19685039370078741"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5" max="6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C6ED9-E478-4189-9FD0-EE3DCC86CD1E}">
  <sheetPr>
    <tabColor rgb="FFFFFF00"/>
    <pageSetUpPr fitToPage="1"/>
  </sheetPr>
  <dimension ref="A1:CG35"/>
  <sheetViews>
    <sheetView view="pageBreakPreview" zoomScale="70" zoomScaleNormal="55" zoomScaleSheetLayoutView="70" workbookViewId="0">
      <pane xSplit="2" ySplit="5" topLeftCell="C6" activePane="bottomRight" state="frozen"/>
      <selection activeCell="AG31" sqref="AG31"/>
      <selection pane="topRight" activeCell="AG31" sqref="AG31"/>
      <selection pane="bottomLeft" activeCell="AG31" sqref="AG31"/>
      <selection pane="bottomRight" activeCell="B6" sqref="B6"/>
    </sheetView>
  </sheetViews>
  <sheetFormatPr defaultColWidth="9" defaultRowHeight="13.5"/>
  <cols>
    <col min="1" max="1" width="3.75" style="4" customWidth="1"/>
    <col min="2" max="2" width="33" style="308" customWidth="1"/>
    <col min="3" max="3" width="10.625" style="308" customWidth="1"/>
    <col min="4" max="4" width="18.625" style="308" customWidth="1"/>
    <col min="5" max="5" width="8.625" style="308" customWidth="1"/>
    <col min="6" max="6" width="2.625" style="308" customWidth="1"/>
    <col min="7" max="9" width="4.625" style="308" customWidth="1"/>
    <col min="10" max="10" width="18.625" style="308" customWidth="1"/>
    <col min="11" max="11" width="8.625" style="308" customWidth="1"/>
    <col min="12" max="12" width="2.625" style="308" customWidth="1"/>
    <col min="13" max="13" width="9.375" style="308" customWidth="1"/>
    <col min="14" max="14" width="30.125" style="308" customWidth="1"/>
    <col min="15" max="15" width="16.375" style="308" customWidth="1"/>
    <col min="16" max="17" width="10.625" style="308" customWidth="1"/>
    <col min="18" max="20" width="4.625" style="308" customWidth="1"/>
    <col min="21" max="21" width="9.625" style="308" customWidth="1"/>
    <col min="22" max="22" width="12.625" style="308" customWidth="1"/>
    <col min="23" max="23" width="30.125" style="308" customWidth="1"/>
    <col min="24" max="25" width="10.625" style="308" customWidth="1"/>
    <col min="26" max="26" width="2.125" style="308" customWidth="1"/>
    <col min="27" max="28" width="1.125" style="308" customWidth="1"/>
    <col min="29" max="35" width="9" style="308"/>
    <col min="36" max="36" width="9.5" style="308" bestFit="1" customWidth="1"/>
    <col min="37" max="37" width="9.5" style="308" customWidth="1"/>
    <col min="38" max="41" width="9" style="308"/>
    <col min="42" max="42" width="9.5" style="308" customWidth="1"/>
    <col min="43" max="16384" width="9" style="308"/>
  </cols>
  <sheetData>
    <row r="1" spans="1:85" ht="24">
      <c r="A1" s="3" t="str">
        <f>"【"&amp;調査票１!AG3&amp;"実績】産業廃棄物実態調査票（その２-１）"</f>
        <v>【令和5年度実績】産業廃棄物実態調査票（その２-１）</v>
      </c>
      <c r="Y1" s="573" t="str">
        <f>"★ この調査票の対象期間は、"&amp;調査票１!AG3&amp;"（"&amp;TEXT(DATE(調査票１!AG2,4,1),"ggge年m月d日")&amp;"～"&amp;TEXT(DATE(調査票１!AG2+1,3,31),"ggge年m月d日")&amp;"）の１年間です。この期間中の廃棄物の発生と処理・処分状況を質問事項の①～⑪までの流れに従って記入してください。"</f>
        <v>★ この調査票の対象期間は、令和5年度（令和5年4月1日～令和6年3月31日）の１年間です。この期間中の廃棄物の発生と処理・処分状況を質問事項の①～⑪までの流れに従って記入してください。</v>
      </c>
    </row>
    <row r="2" spans="1:85" ht="7.5" customHeight="1" thickBot="1"/>
    <row r="3" spans="1:85" s="5" customFormat="1" ht="16.5" customHeight="1">
      <c r="A3" s="852" t="s">
        <v>69</v>
      </c>
      <c r="B3" s="83" t="s">
        <v>571</v>
      </c>
      <c r="C3" s="555" t="s">
        <v>582</v>
      </c>
      <c r="D3" s="855" t="s">
        <v>68</v>
      </c>
      <c r="E3" s="856"/>
      <c r="F3" s="120"/>
      <c r="G3" s="857" t="s">
        <v>328</v>
      </c>
      <c r="H3" s="858"/>
      <c r="I3" s="859"/>
      <c r="J3" s="855" t="s">
        <v>304</v>
      </c>
      <c r="K3" s="870"/>
      <c r="L3" s="120"/>
      <c r="M3" s="874" t="s">
        <v>305</v>
      </c>
      <c r="N3" s="855" t="s">
        <v>646</v>
      </c>
      <c r="O3" s="877"/>
      <c r="P3" s="877"/>
      <c r="Q3" s="878"/>
      <c r="R3" s="882" t="s">
        <v>330</v>
      </c>
      <c r="S3" s="858"/>
      <c r="T3" s="859"/>
      <c r="U3" s="511" t="s">
        <v>576</v>
      </c>
      <c r="V3" s="83" t="s">
        <v>331</v>
      </c>
      <c r="W3" s="883" t="s">
        <v>306</v>
      </c>
      <c r="X3" s="884"/>
      <c r="Y3" s="885"/>
      <c r="Z3" s="121"/>
      <c r="BK3" s="308"/>
      <c r="BL3" s="122"/>
      <c r="BM3" s="122"/>
      <c r="BN3" s="122"/>
      <c r="BO3" s="122"/>
      <c r="BP3" s="122"/>
      <c r="BR3" s="122"/>
    </row>
    <row r="4" spans="1:85" s="5" customFormat="1" ht="16.5" customHeight="1">
      <c r="A4" s="853"/>
      <c r="B4" s="124"/>
      <c r="C4" s="567" t="s">
        <v>584</v>
      </c>
      <c r="D4" s="844"/>
      <c r="E4" s="846" t="s">
        <v>70</v>
      </c>
      <c r="F4" s="120"/>
      <c r="G4" s="848" t="s">
        <v>71</v>
      </c>
      <c r="H4" s="850" t="s">
        <v>72</v>
      </c>
      <c r="I4" s="868" t="s">
        <v>73</v>
      </c>
      <c r="J4" s="844"/>
      <c r="K4" s="846" t="s">
        <v>70</v>
      </c>
      <c r="L4" s="120"/>
      <c r="M4" s="875"/>
      <c r="N4" s="879" t="s">
        <v>307</v>
      </c>
      <c r="O4" s="880"/>
      <c r="P4" s="880"/>
      <c r="Q4" s="881"/>
      <c r="R4" s="886" t="s">
        <v>71</v>
      </c>
      <c r="S4" s="850" t="s">
        <v>72</v>
      </c>
      <c r="T4" s="868" t="s">
        <v>73</v>
      </c>
      <c r="U4" s="893" t="s">
        <v>577</v>
      </c>
      <c r="V4" s="605" t="s">
        <v>74</v>
      </c>
      <c r="W4" s="888" t="s">
        <v>344</v>
      </c>
      <c r="X4" s="895"/>
      <c r="Y4" s="896"/>
      <c r="Z4" s="121"/>
      <c r="BL4" s="122"/>
      <c r="BM4" s="122"/>
      <c r="BN4" s="122"/>
      <c r="BO4" s="122"/>
      <c r="BP4" s="122"/>
      <c r="BQ4" s="6"/>
      <c r="BR4" s="122"/>
      <c r="BY4" s="308"/>
      <c r="BZ4" s="122"/>
      <c r="CA4" s="308"/>
      <c r="CB4" s="308"/>
      <c r="CD4" s="123"/>
      <c r="CE4" s="123"/>
    </row>
    <row r="5" spans="1:85" s="6" customFormat="1" ht="16.5" customHeight="1" thickBot="1">
      <c r="A5" s="854"/>
      <c r="B5" s="554"/>
      <c r="C5" s="553"/>
      <c r="D5" s="845"/>
      <c r="E5" s="847"/>
      <c r="F5" s="125"/>
      <c r="G5" s="849"/>
      <c r="H5" s="851"/>
      <c r="I5" s="869"/>
      <c r="J5" s="845"/>
      <c r="K5" s="847"/>
      <c r="L5" s="125"/>
      <c r="M5" s="876"/>
      <c r="N5" s="126" t="s">
        <v>309</v>
      </c>
      <c r="O5" s="127" t="s">
        <v>310</v>
      </c>
      <c r="P5" s="554" t="s">
        <v>311</v>
      </c>
      <c r="Q5" s="84" t="s">
        <v>312</v>
      </c>
      <c r="R5" s="887"/>
      <c r="S5" s="851"/>
      <c r="T5" s="869"/>
      <c r="U5" s="894"/>
      <c r="V5" s="571"/>
      <c r="W5" s="563" t="s">
        <v>309</v>
      </c>
      <c r="X5" s="556" t="s">
        <v>311</v>
      </c>
      <c r="Y5" s="233" t="s">
        <v>312</v>
      </c>
      <c r="Z5" s="572"/>
      <c r="BI5" s="308" t="s">
        <v>66</v>
      </c>
      <c r="BJ5" s="308" t="s">
        <v>67</v>
      </c>
      <c r="BK5" s="308" t="s">
        <v>68</v>
      </c>
      <c r="BL5" s="308" t="s">
        <v>70</v>
      </c>
      <c r="BM5" s="308" t="s">
        <v>71</v>
      </c>
      <c r="BN5" s="308" t="s">
        <v>72</v>
      </c>
      <c r="BO5" s="308" t="s">
        <v>73</v>
      </c>
      <c r="BP5" s="308" t="s">
        <v>336</v>
      </c>
      <c r="BQ5" s="308" t="s">
        <v>304</v>
      </c>
      <c r="BR5" s="308" t="s">
        <v>70</v>
      </c>
      <c r="BS5" s="231" t="s">
        <v>337</v>
      </c>
      <c r="BT5" s="153" t="s">
        <v>336</v>
      </c>
      <c r="BU5" s="231" t="s">
        <v>309</v>
      </c>
      <c r="BV5" s="232" t="s">
        <v>338</v>
      </c>
      <c r="BW5" s="231" t="s">
        <v>311</v>
      </c>
      <c r="BX5" s="231" t="s">
        <v>312</v>
      </c>
      <c r="BY5" s="308" t="s">
        <v>71</v>
      </c>
      <c r="BZ5" s="308" t="s">
        <v>72</v>
      </c>
      <c r="CA5" s="308" t="s">
        <v>73</v>
      </c>
      <c r="CB5" s="308" t="s">
        <v>336</v>
      </c>
      <c r="CC5" s="231" t="s">
        <v>339</v>
      </c>
      <c r="CD5" s="231" t="s">
        <v>340</v>
      </c>
      <c r="CE5" s="153" t="s">
        <v>336</v>
      </c>
      <c r="CF5" s="231" t="s">
        <v>309</v>
      </c>
      <c r="CG5" s="231" t="s">
        <v>311</v>
      </c>
    </row>
    <row r="6" spans="1:85" s="11" customFormat="1" ht="43.5" customHeight="1" thickTop="1">
      <c r="A6" s="205">
        <v>14</v>
      </c>
      <c r="B6" s="128"/>
      <c r="C6" s="639"/>
      <c r="D6" s="577"/>
      <c r="E6" s="586" t="s">
        <v>313</v>
      </c>
      <c r="F6" s="606" t="s">
        <v>76</v>
      </c>
      <c r="G6" s="129"/>
      <c r="H6" s="130"/>
      <c r="I6" s="131"/>
      <c r="J6" s="577"/>
      <c r="K6" s="586" t="s">
        <v>313</v>
      </c>
      <c r="L6" s="606" t="s">
        <v>76</v>
      </c>
      <c r="M6" s="132"/>
      <c r="N6" s="133"/>
      <c r="O6" s="492"/>
      <c r="P6" s="134"/>
      <c r="Q6" s="135"/>
      <c r="R6" s="136"/>
      <c r="S6" s="130"/>
      <c r="T6" s="131"/>
      <c r="U6" s="137"/>
      <c r="V6" s="137"/>
      <c r="W6" s="498"/>
      <c r="X6" s="489"/>
      <c r="Y6" s="502"/>
      <c r="BF6" s="117" t="s">
        <v>297</v>
      </c>
      <c r="BG6" s="308"/>
      <c r="BI6" s="177" t="str">
        <f>IF(B6&lt;&gt;"",B6,"")</f>
        <v/>
      </c>
      <c r="BJ6" s="178" t="str">
        <f>IF(C6&lt;&gt;"",C6,"")</f>
        <v/>
      </c>
      <c r="BK6" s="179" t="str">
        <f>IF(D6&lt;&gt;"",D6,"")</f>
        <v/>
      </c>
      <c r="BL6" s="180" t="str">
        <f>IF(BK6&lt;&gt;"",INDEX($BF$7:$BF$10,MATCH(E6,$BG$7:$BG$10,0),1),"")</f>
        <v/>
      </c>
      <c r="BM6" s="177" t="str">
        <f>IF(G6&lt;&gt;"",G6,"")</f>
        <v/>
      </c>
      <c r="BN6" s="181" t="str">
        <f>IF(H6&lt;&gt;"",H6,"")</f>
        <v/>
      </c>
      <c r="BO6" s="228" t="str">
        <f>IF(I6&lt;&gt;"",I6,"")</f>
        <v/>
      </c>
      <c r="BP6" s="228" t="str">
        <f>IF(COUNTIF(BM6:BO6,"Z")&gt;0,調査票２!$E$57,"")</f>
        <v/>
      </c>
      <c r="BQ6" s="228" t="str">
        <f>IF(J6&lt;&gt;"",J6,"")</f>
        <v/>
      </c>
      <c r="BR6" s="180" t="str">
        <f>IF(BQ6&lt;&gt;"",INDEX($BF$7:$BF$10,MATCH(K6,$BG$7:$BG$10,0),1),"")</f>
        <v/>
      </c>
      <c r="BS6" s="177" t="str">
        <f>IF(M6&lt;&gt;"",M6,"")</f>
        <v/>
      </c>
      <c r="BT6" s="181" t="str">
        <f>IF(COUNTIF(BS6,"Z9")&gt;0,調査票２!$O$59,"")</f>
        <v/>
      </c>
      <c r="BU6" s="181" t="str">
        <f>IF(N6&lt;&gt;"",N6,"")</f>
        <v/>
      </c>
      <c r="BV6" s="181" t="str">
        <f t="shared" ref="BV6:CA21" si="0">IF(O6&lt;&gt;"",O6,"")</f>
        <v/>
      </c>
      <c r="BW6" s="181" t="str">
        <f t="shared" si="0"/>
        <v/>
      </c>
      <c r="BX6" s="180" t="str">
        <f t="shared" si="0"/>
        <v/>
      </c>
      <c r="BY6" s="177" t="str">
        <f t="shared" si="0"/>
        <v/>
      </c>
      <c r="BZ6" s="181" t="str">
        <f t="shared" si="0"/>
        <v/>
      </c>
      <c r="CA6" s="181" t="str">
        <f t="shared" si="0"/>
        <v/>
      </c>
      <c r="CB6" s="181" t="str">
        <f>IF(COUNTIF(BY6:CA6,"Z")&gt;0,調査票２!$Q$57,"")</f>
        <v/>
      </c>
      <c r="CC6" s="180" t="str">
        <f>IF(U6&lt;&gt;"",U6,"")</f>
        <v/>
      </c>
      <c r="CD6" s="177" t="str">
        <f>IF(V6&lt;&gt;"",V6,"")</f>
        <v/>
      </c>
      <c r="CE6" s="181" t="str">
        <f>IF(COUNTIF(CD6,"98")&gt;0,調査票２!$X$57,"")</f>
        <v/>
      </c>
      <c r="CF6" s="181" t="str">
        <f>IF(W6&lt;&gt;"",W6,"")</f>
        <v/>
      </c>
      <c r="CG6" s="180" t="str">
        <f>IF(OR(X6&lt;&gt;"",Y6&lt;&gt;""),X6&amp;Y6,"")</f>
        <v/>
      </c>
    </row>
    <row r="7" spans="1:85" s="11" customFormat="1" ht="43.5" customHeight="1">
      <c r="A7" s="205">
        <f>A6+1</f>
        <v>15</v>
      </c>
      <c r="B7" s="128"/>
      <c r="C7" s="640"/>
      <c r="D7" s="607"/>
      <c r="E7" s="586" t="s">
        <v>313</v>
      </c>
      <c r="F7" s="606" t="s">
        <v>76</v>
      </c>
      <c r="G7" s="138"/>
      <c r="H7" s="139"/>
      <c r="I7" s="140"/>
      <c r="J7" s="607"/>
      <c r="K7" s="586" t="s">
        <v>313</v>
      </c>
      <c r="L7" s="606" t="s">
        <v>76</v>
      </c>
      <c r="M7" s="141"/>
      <c r="N7" s="142"/>
      <c r="O7" s="493"/>
      <c r="P7" s="627"/>
      <c r="Q7" s="628"/>
      <c r="R7" s="559"/>
      <c r="S7" s="139"/>
      <c r="T7" s="140"/>
      <c r="U7" s="143"/>
      <c r="V7" s="143"/>
      <c r="W7" s="557"/>
      <c r="X7" s="559"/>
      <c r="Y7" s="503"/>
      <c r="BF7" s="308">
        <v>1</v>
      </c>
      <c r="BG7" s="308" t="s">
        <v>298</v>
      </c>
      <c r="BI7" s="182" t="str">
        <f t="shared" ref="BI7:BK32" si="1">IF(B7&lt;&gt;"",B7,"")</f>
        <v/>
      </c>
      <c r="BJ7" s="183" t="str">
        <f t="shared" si="1"/>
        <v/>
      </c>
      <c r="BK7" s="184" t="str">
        <f t="shared" si="1"/>
        <v/>
      </c>
      <c r="BL7" s="185" t="str">
        <f t="shared" ref="BL7:BL32" si="2">IF(BK7&lt;&gt;"",INDEX($BF$7:$BF$10,MATCH(E7,$BG$7:$BG$10,0),1),"")</f>
        <v/>
      </c>
      <c r="BM7" s="182" t="str">
        <f t="shared" ref="BM7:BO32" si="3">IF(G7&lt;&gt;"",G7,"")</f>
        <v/>
      </c>
      <c r="BN7" s="186" t="str">
        <f t="shared" si="3"/>
        <v/>
      </c>
      <c r="BO7" s="229" t="str">
        <f t="shared" si="3"/>
        <v/>
      </c>
      <c r="BP7" s="229" t="str">
        <f>IF(COUNTIF(BM7:BO7,"Z")&gt;0,調査票２!$E$57,"")</f>
        <v/>
      </c>
      <c r="BQ7" s="229" t="str">
        <f t="shared" ref="BQ7:BQ32" si="4">IF(J7&lt;&gt;"",J7,"")</f>
        <v/>
      </c>
      <c r="BR7" s="185" t="str">
        <f t="shared" ref="BR7:BR32" si="5">IF(BQ7&lt;&gt;"",INDEX($BF$7:$BF$10,MATCH(K7,$BG$7:$BG$10,0),1),"")</f>
        <v/>
      </c>
      <c r="BS7" s="182" t="str">
        <f t="shared" ref="BS7:BS32" si="6">IF(M7&lt;&gt;"",M7,"")</f>
        <v/>
      </c>
      <c r="BT7" s="186" t="str">
        <f>IF(COUNTIF(BS7,"Z9")&gt;0,調査票２!$O$59,"")</f>
        <v/>
      </c>
      <c r="BU7" s="186" t="str">
        <f t="shared" ref="BU7:CA32" si="7">IF(N7&lt;&gt;"",N7,"")</f>
        <v/>
      </c>
      <c r="BV7" s="186" t="str">
        <f t="shared" si="0"/>
        <v/>
      </c>
      <c r="BW7" s="186" t="str">
        <f t="shared" si="0"/>
        <v/>
      </c>
      <c r="BX7" s="185" t="str">
        <f t="shared" si="0"/>
        <v/>
      </c>
      <c r="BY7" s="182" t="str">
        <f t="shared" si="0"/>
        <v/>
      </c>
      <c r="BZ7" s="186" t="str">
        <f t="shared" si="0"/>
        <v/>
      </c>
      <c r="CA7" s="186" t="str">
        <f t="shared" si="0"/>
        <v/>
      </c>
      <c r="CB7" s="186" t="str">
        <f>IF(COUNTIF(BY7:CA7,"Z")&gt;0,調査票２!$Q$57,"")</f>
        <v/>
      </c>
      <c r="CC7" s="185" t="str">
        <f t="shared" ref="CC7:CD32" si="8">IF(U7&lt;&gt;"",U7,"")</f>
        <v/>
      </c>
      <c r="CD7" s="182" t="str">
        <f t="shared" si="8"/>
        <v/>
      </c>
      <c r="CE7" s="186" t="str">
        <f>IF(COUNTIF(CD7,"98")&gt;0,調査票２!$X$57,"")</f>
        <v/>
      </c>
      <c r="CF7" s="186" t="str">
        <f t="shared" ref="CF7:CF32" si="9">IF(W7&lt;&gt;"",W7,"")</f>
        <v/>
      </c>
      <c r="CG7" s="185" t="str">
        <f t="shared" ref="CG7:CG32" si="10">IF(OR(X7&lt;&gt;"",Y7&lt;&gt;""),X7&amp;Y7,"")</f>
        <v/>
      </c>
    </row>
    <row r="8" spans="1:85" s="11" customFormat="1" ht="43.5" customHeight="1">
      <c r="A8" s="205">
        <f t="shared" ref="A8:A32" si="11">A7+1</f>
        <v>16</v>
      </c>
      <c r="B8" s="128"/>
      <c r="C8" s="640"/>
      <c r="D8" s="608"/>
      <c r="E8" s="586" t="s">
        <v>313</v>
      </c>
      <c r="F8" s="606" t="s">
        <v>76</v>
      </c>
      <c r="G8" s="138"/>
      <c r="H8" s="139"/>
      <c r="I8" s="140"/>
      <c r="J8" s="608"/>
      <c r="K8" s="586" t="s">
        <v>313</v>
      </c>
      <c r="L8" s="606" t="s">
        <v>76</v>
      </c>
      <c r="M8" s="141"/>
      <c r="N8" s="142"/>
      <c r="O8" s="493"/>
      <c r="P8" s="627"/>
      <c r="Q8" s="628"/>
      <c r="R8" s="559"/>
      <c r="S8" s="139"/>
      <c r="T8" s="140"/>
      <c r="U8" s="143"/>
      <c r="V8" s="143"/>
      <c r="W8" s="557"/>
      <c r="X8" s="559"/>
      <c r="Y8" s="504"/>
      <c r="BF8" s="308">
        <v>2</v>
      </c>
      <c r="BG8" s="308" t="s">
        <v>299</v>
      </c>
      <c r="BI8" s="182" t="str">
        <f t="shared" si="1"/>
        <v/>
      </c>
      <c r="BJ8" s="183" t="str">
        <f t="shared" si="1"/>
        <v/>
      </c>
      <c r="BK8" s="184" t="str">
        <f t="shared" si="1"/>
        <v/>
      </c>
      <c r="BL8" s="185" t="str">
        <f t="shared" si="2"/>
        <v/>
      </c>
      <c r="BM8" s="182" t="str">
        <f t="shared" si="3"/>
        <v/>
      </c>
      <c r="BN8" s="186" t="str">
        <f t="shared" si="3"/>
        <v/>
      </c>
      <c r="BO8" s="229" t="str">
        <f t="shared" si="3"/>
        <v/>
      </c>
      <c r="BP8" s="229" t="str">
        <f>IF(COUNTIF(BM8:BO8,"Z")&gt;0,調査票２!$E$57,"")</f>
        <v/>
      </c>
      <c r="BQ8" s="229" t="str">
        <f t="shared" si="4"/>
        <v/>
      </c>
      <c r="BR8" s="185" t="str">
        <f t="shared" si="5"/>
        <v/>
      </c>
      <c r="BS8" s="182" t="str">
        <f t="shared" si="6"/>
        <v/>
      </c>
      <c r="BT8" s="186" t="str">
        <f>IF(COUNTIF(BS8,"Z9")&gt;0,調査票２!$O$59,"")</f>
        <v/>
      </c>
      <c r="BU8" s="186" t="str">
        <f t="shared" si="7"/>
        <v/>
      </c>
      <c r="BV8" s="186" t="str">
        <f t="shared" si="0"/>
        <v/>
      </c>
      <c r="BW8" s="186" t="str">
        <f t="shared" si="0"/>
        <v/>
      </c>
      <c r="BX8" s="185" t="str">
        <f t="shared" si="0"/>
        <v/>
      </c>
      <c r="BY8" s="182" t="str">
        <f t="shared" si="0"/>
        <v/>
      </c>
      <c r="BZ8" s="186" t="str">
        <f t="shared" si="0"/>
        <v/>
      </c>
      <c r="CA8" s="186" t="str">
        <f t="shared" si="0"/>
        <v/>
      </c>
      <c r="CB8" s="186" t="str">
        <f>IF(COUNTIF(BY8:CA8,"Z")&gt;0,調査票２!$Q$57,"")</f>
        <v/>
      </c>
      <c r="CC8" s="185" t="str">
        <f t="shared" si="8"/>
        <v/>
      </c>
      <c r="CD8" s="182" t="str">
        <f t="shared" si="8"/>
        <v/>
      </c>
      <c r="CE8" s="186" t="str">
        <f>IF(COUNTIF(CD8,"98")&gt;0,調査票２!$X$57,"")</f>
        <v/>
      </c>
      <c r="CF8" s="186" t="str">
        <f t="shared" si="9"/>
        <v/>
      </c>
      <c r="CG8" s="185" t="str">
        <f t="shared" si="10"/>
        <v/>
      </c>
    </row>
    <row r="9" spans="1:85" s="11" customFormat="1" ht="43.5" customHeight="1">
      <c r="A9" s="205">
        <f t="shared" si="11"/>
        <v>17</v>
      </c>
      <c r="B9" s="144"/>
      <c r="C9" s="640"/>
      <c r="D9" s="608"/>
      <c r="E9" s="586" t="s">
        <v>313</v>
      </c>
      <c r="F9" s="606" t="s">
        <v>76</v>
      </c>
      <c r="G9" s="138"/>
      <c r="H9" s="139"/>
      <c r="I9" s="140"/>
      <c r="J9" s="608"/>
      <c r="K9" s="586" t="s">
        <v>313</v>
      </c>
      <c r="L9" s="606" t="s">
        <v>76</v>
      </c>
      <c r="M9" s="141"/>
      <c r="N9" s="142"/>
      <c r="O9" s="493"/>
      <c r="P9" s="627"/>
      <c r="Q9" s="628"/>
      <c r="R9" s="559"/>
      <c r="S9" s="139"/>
      <c r="T9" s="140"/>
      <c r="U9" s="143"/>
      <c r="V9" s="143"/>
      <c r="W9" s="557"/>
      <c r="X9" s="559"/>
      <c r="Y9" s="504"/>
      <c r="BF9" s="308">
        <v>3</v>
      </c>
      <c r="BG9" s="308" t="s">
        <v>300</v>
      </c>
      <c r="BI9" s="182" t="str">
        <f t="shared" si="1"/>
        <v/>
      </c>
      <c r="BJ9" s="183" t="str">
        <f t="shared" si="1"/>
        <v/>
      </c>
      <c r="BK9" s="184" t="str">
        <f t="shared" si="1"/>
        <v/>
      </c>
      <c r="BL9" s="185" t="str">
        <f t="shared" si="2"/>
        <v/>
      </c>
      <c r="BM9" s="182" t="str">
        <f t="shared" si="3"/>
        <v/>
      </c>
      <c r="BN9" s="186" t="str">
        <f t="shared" si="3"/>
        <v/>
      </c>
      <c r="BO9" s="229" t="str">
        <f t="shared" si="3"/>
        <v/>
      </c>
      <c r="BP9" s="229" t="str">
        <f>IF(COUNTIF(BM9:BO9,"Z")&gt;0,調査票２!$E$57,"")</f>
        <v/>
      </c>
      <c r="BQ9" s="229" t="str">
        <f t="shared" si="4"/>
        <v/>
      </c>
      <c r="BR9" s="185" t="str">
        <f t="shared" si="5"/>
        <v/>
      </c>
      <c r="BS9" s="182" t="str">
        <f t="shared" si="6"/>
        <v/>
      </c>
      <c r="BT9" s="186" t="str">
        <f>IF(COUNTIF(BS9,"Z9")&gt;0,調査票２!$O$59,"")</f>
        <v/>
      </c>
      <c r="BU9" s="186" t="str">
        <f t="shared" si="7"/>
        <v/>
      </c>
      <c r="BV9" s="186" t="str">
        <f t="shared" si="0"/>
        <v/>
      </c>
      <c r="BW9" s="186" t="str">
        <f t="shared" si="0"/>
        <v/>
      </c>
      <c r="BX9" s="185" t="str">
        <f t="shared" si="0"/>
        <v/>
      </c>
      <c r="BY9" s="182" t="str">
        <f t="shared" si="0"/>
        <v/>
      </c>
      <c r="BZ9" s="186" t="str">
        <f t="shared" si="0"/>
        <v/>
      </c>
      <c r="CA9" s="186" t="str">
        <f t="shared" si="0"/>
        <v/>
      </c>
      <c r="CB9" s="186" t="str">
        <f>IF(COUNTIF(BY9:CA9,"Z")&gt;0,調査票２!$Q$57,"")</f>
        <v/>
      </c>
      <c r="CC9" s="185" t="str">
        <f t="shared" si="8"/>
        <v/>
      </c>
      <c r="CD9" s="182" t="str">
        <f t="shared" si="8"/>
        <v/>
      </c>
      <c r="CE9" s="186" t="str">
        <f>IF(COUNTIF(CD9,"98")&gt;0,調査票２!$X$57,"")</f>
        <v/>
      </c>
      <c r="CF9" s="186" t="str">
        <f t="shared" si="9"/>
        <v/>
      </c>
      <c r="CG9" s="185" t="str">
        <f t="shared" si="10"/>
        <v/>
      </c>
    </row>
    <row r="10" spans="1:85" s="11" customFormat="1" ht="43.5" customHeight="1">
      <c r="A10" s="205">
        <f t="shared" si="11"/>
        <v>18</v>
      </c>
      <c r="B10" s="144"/>
      <c r="C10" s="640"/>
      <c r="D10" s="608"/>
      <c r="E10" s="586" t="s">
        <v>313</v>
      </c>
      <c r="F10" s="606" t="s">
        <v>76</v>
      </c>
      <c r="G10" s="138"/>
      <c r="H10" s="139"/>
      <c r="I10" s="140"/>
      <c r="J10" s="608"/>
      <c r="K10" s="586" t="s">
        <v>313</v>
      </c>
      <c r="L10" s="606" t="s">
        <v>76</v>
      </c>
      <c r="M10" s="141"/>
      <c r="N10" s="142"/>
      <c r="O10" s="493"/>
      <c r="P10" s="627"/>
      <c r="Q10" s="628"/>
      <c r="R10" s="559"/>
      <c r="S10" s="139"/>
      <c r="T10" s="140"/>
      <c r="U10" s="143"/>
      <c r="V10" s="143"/>
      <c r="W10" s="557"/>
      <c r="X10" s="559"/>
      <c r="Y10" s="504"/>
      <c r="BF10" s="308">
        <v>4</v>
      </c>
      <c r="BG10" s="308" t="s">
        <v>301</v>
      </c>
      <c r="BI10" s="182" t="str">
        <f t="shared" si="1"/>
        <v/>
      </c>
      <c r="BJ10" s="183" t="str">
        <f t="shared" si="1"/>
        <v/>
      </c>
      <c r="BK10" s="184" t="str">
        <f t="shared" si="1"/>
        <v/>
      </c>
      <c r="BL10" s="185" t="str">
        <f t="shared" si="2"/>
        <v/>
      </c>
      <c r="BM10" s="182" t="str">
        <f t="shared" si="3"/>
        <v/>
      </c>
      <c r="BN10" s="186" t="str">
        <f t="shared" si="3"/>
        <v/>
      </c>
      <c r="BO10" s="229" t="str">
        <f t="shared" si="3"/>
        <v/>
      </c>
      <c r="BP10" s="229" t="str">
        <f>IF(COUNTIF(BM10:BO10,"Z")&gt;0,調査票２!$E$57,"")</f>
        <v/>
      </c>
      <c r="BQ10" s="229" t="str">
        <f t="shared" si="4"/>
        <v/>
      </c>
      <c r="BR10" s="185" t="str">
        <f t="shared" si="5"/>
        <v/>
      </c>
      <c r="BS10" s="182" t="str">
        <f t="shared" si="6"/>
        <v/>
      </c>
      <c r="BT10" s="186" t="str">
        <f>IF(COUNTIF(BS10,"Z9")&gt;0,調査票２!$O$59,"")</f>
        <v/>
      </c>
      <c r="BU10" s="186" t="str">
        <f t="shared" si="7"/>
        <v/>
      </c>
      <c r="BV10" s="186" t="str">
        <f t="shared" si="0"/>
        <v/>
      </c>
      <c r="BW10" s="186" t="str">
        <f t="shared" si="0"/>
        <v/>
      </c>
      <c r="BX10" s="185" t="str">
        <f t="shared" si="0"/>
        <v/>
      </c>
      <c r="BY10" s="182" t="str">
        <f t="shared" si="0"/>
        <v/>
      </c>
      <c r="BZ10" s="186" t="str">
        <f t="shared" si="0"/>
        <v/>
      </c>
      <c r="CA10" s="186" t="str">
        <f t="shared" si="0"/>
        <v/>
      </c>
      <c r="CB10" s="186" t="str">
        <f>IF(COUNTIF(BY10:CA10,"Z")&gt;0,調査票２!$Q$57,"")</f>
        <v/>
      </c>
      <c r="CC10" s="185" t="str">
        <f t="shared" si="8"/>
        <v/>
      </c>
      <c r="CD10" s="182" t="str">
        <f t="shared" si="8"/>
        <v/>
      </c>
      <c r="CE10" s="186" t="str">
        <f>IF(COUNTIF(CD10,"98")&gt;0,調査票２!$X$57,"")</f>
        <v/>
      </c>
      <c r="CF10" s="186" t="str">
        <f t="shared" si="9"/>
        <v/>
      </c>
      <c r="CG10" s="185" t="str">
        <f t="shared" si="10"/>
        <v/>
      </c>
    </row>
    <row r="11" spans="1:85" s="11" customFormat="1" ht="43.5" customHeight="1">
      <c r="A11" s="244">
        <f t="shared" si="11"/>
        <v>19</v>
      </c>
      <c r="B11" s="156"/>
      <c r="C11" s="640"/>
      <c r="D11" s="608"/>
      <c r="E11" s="586" t="s">
        <v>313</v>
      </c>
      <c r="F11" s="606" t="s">
        <v>76</v>
      </c>
      <c r="G11" s="157"/>
      <c r="H11" s="158"/>
      <c r="I11" s="159"/>
      <c r="J11" s="608"/>
      <c r="K11" s="586" t="s">
        <v>313</v>
      </c>
      <c r="L11" s="606" t="s">
        <v>76</v>
      </c>
      <c r="M11" s="160"/>
      <c r="N11" s="161"/>
      <c r="O11" s="494"/>
      <c r="P11" s="629"/>
      <c r="Q11" s="630"/>
      <c r="R11" s="162"/>
      <c r="S11" s="158"/>
      <c r="T11" s="159"/>
      <c r="U11" s="163"/>
      <c r="V11" s="163"/>
      <c r="W11" s="499"/>
      <c r="X11" s="162"/>
      <c r="Y11" s="505"/>
      <c r="BI11" s="182" t="str">
        <f t="shared" si="1"/>
        <v/>
      </c>
      <c r="BJ11" s="183" t="str">
        <f t="shared" si="1"/>
        <v/>
      </c>
      <c r="BK11" s="184" t="str">
        <f t="shared" si="1"/>
        <v/>
      </c>
      <c r="BL11" s="185" t="str">
        <f t="shared" si="2"/>
        <v/>
      </c>
      <c r="BM11" s="182" t="str">
        <f t="shared" si="3"/>
        <v/>
      </c>
      <c r="BN11" s="186" t="str">
        <f t="shared" si="3"/>
        <v/>
      </c>
      <c r="BO11" s="229" t="str">
        <f t="shared" si="3"/>
        <v/>
      </c>
      <c r="BP11" s="229" t="str">
        <f>IF(COUNTIF(BM11:BO11,"Z")&gt;0,調査票２!$E$57,"")</f>
        <v/>
      </c>
      <c r="BQ11" s="229" t="str">
        <f t="shared" si="4"/>
        <v/>
      </c>
      <c r="BR11" s="185" t="str">
        <f t="shared" si="5"/>
        <v/>
      </c>
      <c r="BS11" s="182" t="str">
        <f t="shared" si="6"/>
        <v/>
      </c>
      <c r="BT11" s="186" t="str">
        <f>IF(COUNTIF(BS11,"Z9")&gt;0,調査票２!$O$59,"")</f>
        <v/>
      </c>
      <c r="BU11" s="186" t="str">
        <f t="shared" si="7"/>
        <v/>
      </c>
      <c r="BV11" s="186" t="str">
        <f t="shared" si="0"/>
        <v/>
      </c>
      <c r="BW11" s="186" t="str">
        <f t="shared" si="0"/>
        <v/>
      </c>
      <c r="BX11" s="185" t="str">
        <f t="shared" si="0"/>
        <v/>
      </c>
      <c r="BY11" s="182" t="str">
        <f t="shared" si="0"/>
        <v/>
      </c>
      <c r="BZ11" s="186" t="str">
        <f t="shared" si="0"/>
        <v/>
      </c>
      <c r="CA11" s="186" t="str">
        <f t="shared" si="0"/>
        <v/>
      </c>
      <c r="CB11" s="186" t="str">
        <f>IF(COUNTIF(BY11:CA11,"Z")&gt;0,調査票２!$Q$57,"")</f>
        <v/>
      </c>
      <c r="CC11" s="185" t="str">
        <f t="shared" si="8"/>
        <v/>
      </c>
      <c r="CD11" s="182" t="str">
        <f t="shared" si="8"/>
        <v/>
      </c>
      <c r="CE11" s="186" t="str">
        <f>IF(COUNTIF(CD11,"98")&gt;0,調査票２!$X$57,"")</f>
        <v/>
      </c>
      <c r="CF11" s="186" t="str">
        <f t="shared" si="9"/>
        <v/>
      </c>
      <c r="CG11" s="185" t="str">
        <f t="shared" si="10"/>
        <v/>
      </c>
    </row>
    <row r="12" spans="1:85" s="11" customFormat="1" ht="43.5" customHeight="1" thickBot="1">
      <c r="A12" s="245">
        <f t="shared" si="11"/>
        <v>20</v>
      </c>
      <c r="B12" s="164"/>
      <c r="C12" s="641"/>
      <c r="D12" s="609"/>
      <c r="E12" s="591" t="s">
        <v>313</v>
      </c>
      <c r="F12" s="606" t="s">
        <v>76</v>
      </c>
      <c r="G12" s="147"/>
      <c r="H12" s="148"/>
      <c r="I12" s="149"/>
      <c r="J12" s="609"/>
      <c r="K12" s="591" t="s">
        <v>313</v>
      </c>
      <c r="L12" s="606" t="s">
        <v>76</v>
      </c>
      <c r="M12" s="150"/>
      <c r="N12" s="151"/>
      <c r="O12" s="495"/>
      <c r="P12" s="631"/>
      <c r="Q12" s="632"/>
      <c r="R12" s="560"/>
      <c r="S12" s="148"/>
      <c r="T12" s="149"/>
      <c r="U12" s="152"/>
      <c r="V12" s="152"/>
      <c r="W12" s="558"/>
      <c r="X12" s="560"/>
      <c r="Y12" s="506"/>
      <c r="BI12" s="182" t="str">
        <f t="shared" si="1"/>
        <v/>
      </c>
      <c r="BJ12" s="183" t="str">
        <f t="shared" si="1"/>
        <v/>
      </c>
      <c r="BK12" s="184" t="str">
        <f t="shared" si="1"/>
        <v/>
      </c>
      <c r="BL12" s="185" t="str">
        <f t="shared" si="2"/>
        <v/>
      </c>
      <c r="BM12" s="182" t="str">
        <f t="shared" si="3"/>
        <v/>
      </c>
      <c r="BN12" s="186" t="str">
        <f t="shared" si="3"/>
        <v/>
      </c>
      <c r="BO12" s="229" t="str">
        <f t="shared" si="3"/>
        <v/>
      </c>
      <c r="BP12" s="229" t="str">
        <f>IF(COUNTIF(BM12:BO12,"Z")&gt;0,調査票２!$E$57,"")</f>
        <v/>
      </c>
      <c r="BQ12" s="229" t="str">
        <f t="shared" si="4"/>
        <v/>
      </c>
      <c r="BR12" s="185" t="str">
        <f t="shared" si="5"/>
        <v/>
      </c>
      <c r="BS12" s="182" t="str">
        <f t="shared" si="6"/>
        <v/>
      </c>
      <c r="BT12" s="186" t="str">
        <f>IF(COUNTIF(BS12,"Z9")&gt;0,調査票２!$O$59,"")</f>
        <v/>
      </c>
      <c r="BU12" s="186" t="str">
        <f t="shared" si="7"/>
        <v/>
      </c>
      <c r="BV12" s="186" t="str">
        <f t="shared" si="0"/>
        <v/>
      </c>
      <c r="BW12" s="186" t="str">
        <f t="shared" si="0"/>
        <v/>
      </c>
      <c r="BX12" s="185" t="str">
        <f t="shared" si="0"/>
        <v/>
      </c>
      <c r="BY12" s="182" t="str">
        <f t="shared" si="0"/>
        <v/>
      </c>
      <c r="BZ12" s="186" t="str">
        <f t="shared" si="0"/>
        <v/>
      </c>
      <c r="CA12" s="186" t="str">
        <f t="shared" si="0"/>
        <v/>
      </c>
      <c r="CB12" s="186" t="str">
        <f>IF(COUNTIF(BY12:CA12,"Z")&gt;0,調査票２!$Q$57,"")</f>
        <v/>
      </c>
      <c r="CC12" s="185" t="str">
        <f t="shared" si="8"/>
        <v/>
      </c>
      <c r="CD12" s="182" t="str">
        <f t="shared" si="8"/>
        <v/>
      </c>
      <c r="CE12" s="186" t="str">
        <f>IF(COUNTIF(CD12,"98")&gt;0,調査票２!$X$57,"")</f>
        <v/>
      </c>
      <c r="CF12" s="186" t="str">
        <f t="shared" si="9"/>
        <v/>
      </c>
      <c r="CG12" s="185" t="str">
        <f t="shared" si="10"/>
        <v/>
      </c>
    </row>
    <row r="13" spans="1:85" s="11" customFormat="1" ht="43.5" customHeight="1">
      <c r="A13" s="205">
        <f t="shared" si="11"/>
        <v>21</v>
      </c>
      <c r="B13" s="128"/>
      <c r="C13" s="639"/>
      <c r="D13" s="608"/>
      <c r="E13" s="578" t="s">
        <v>313</v>
      </c>
      <c r="F13" s="606" t="s">
        <v>76</v>
      </c>
      <c r="G13" s="165"/>
      <c r="H13" s="166"/>
      <c r="I13" s="167"/>
      <c r="J13" s="608"/>
      <c r="K13" s="578" t="s">
        <v>313</v>
      </c>
      <c r="L13" s="606" t="s">
        <v>76</v>
      </c>
      <c r="M13" s="168"/>
      <c r="N13" s="145"/>
      <c r="O13" s="496"/>
      <c r="P13" s="633"/>
      <c r="Q13" s="634"/>
      <c r="R13" s="169"/>
      <c r="S13" s="166"/>
      <c r="T13" s="167"/>
      <c r="U13" s="170"/>
      <c r="V13" s="170"/>
      <c r="W13" s="500"/>
      <c r="X13" s="169"/>
      <c r="Y13" s="507"/>
      <c r="BI13" s="182" t="str">
        <f t="shared" si="1"/>
        <v/>
      </c>
      <c r="BJ13" s="183" t="str">
        <f t="shared" si="1"/>
        <v/>
      </c>
      <c r="BK13" s="184" t="str">
        <f t="shared" si="1"/>
        <v/>
      </c>
      <c r="BL13" s="185" t="str">
        <f t="shared" si="2"/>
        <v/>
      </c>
      <c r="BM13" s="182" t="str">
        <f t="shared" si="3"/>
        <v/>
      </c>
      <c r="BN13" s="186" t="str">
        <f t="shared" si="3"/>
        <v/>
      </c>
      <c r="BO13" s="229" t="str">
        <f t="shared" si="3"/>
        <v/>
      </c>
      <c r="BP13" s="229" t="str">
        <f>IF(COUNTIF(BM13:BO13,"Z")&gt;0,調査票２!$E$57,"")</f>
        <v/>
      </c>
      <c r="BQ13" s="229" t="str">
        <f t="shared" si="4"/>
        <v/>
      </c>
      <c r="BR13" s="185" t="str">
        <f t="shared" si="5"/>
        <v/>
      </c>
      <c r="BS13" s="182" t="str">
        <f t="shared" si="6"/>
        <v/>
      </c>
      <c r="BT13" s="186" t="str">
        <f>IF(COUNTIF(BS13,"Z9")&gt;0,調査票２!$O$59,"")</f>
        <v/>
      </c>
      <c r="BU13" s="186" t="str">
        <f t="shared" si="7"/>
        <v/>
      </c>
      <c r="BV13" s="186" t="str">
        <f t="shared" si="0"/>
        <v/>
      </c>
      <c r="BW13" s="186" t="str">
        <f t="shared" si="0"/>
        <v/>
      </c>
      <c r="BX13" s="185" t="str">
        <f t="shared" si="0"/>
        <v/>
      </c>
      <c r="BY13" s="182" t="str">
        <f t="shared" si="0"/>
        <v/>
      </c>
      <c r="BZ13" s="186" t="str">
        <f t="shared" si="0"/>
        <v/>
      </c>
      <c r="CA13" s="186" t="str">
        <f t="shared" si="0"/>
        <v/>
      </c>
      <c r="CB13" s="186" t="str">
        <f>IF(COUNTIF(BY13:CA13,"Z")&gt;0,調査票２!$Q$57,"")</f>
        <v/>
      </c>
      <c r="CC13" s="185" t="str">
        <f t="shared" si="8"/>
        <v/>
      </c>
      <c r="CD13" s="182" t="str">
        <f t="shared" si="8"/>
        <v/>
      </c>
      <c r="CE13" s="186" t="str">
        <f>IF(COUNTIF(CD13,"98")&gt;0,調査票２!$X$57,"")</f>
        <v/>
      </c>
      <c r="CF13" s="186" t="str">
        <f t="shared" si="9"/>
        <v/>
      </c>
      <c r="CG13" s="185" t="str">
        <f t="shared" si="10"/>
        <v/>
      </c>
    </row>
    <row r="14" spans="1:85" s="11" customFormat="1" ht="43.5" customHeight="1">
      <c r="A14" s="205">
        <f t="shared" si="11"/>
        <v>22</v>
      </c>
      <c r="B14" s="145"/>
      <c r="C14" s="640"/>
      <c r="D14" s="608"/>
      <c r="E14" s="586" t="s">
        <v>313</v>
      </c>
      <c r="F14" s="606" t="s">
        <v>76</v>
      </c>
      <c r="G14" s="138"/>
      <c r="H14" s="139"/>
      <c r="I14" s="140"/>
      <c r="J14" s="608"/>
      <c r="K14" s="586" t="s">
        <v>313</v>
      </c>
      <c r="L14" s="606" t="s">
        <v>76</v>
      </c>
      <c r="M14" s="141"/>
      <c r="N14" s="142"/>
      <c r="O14" s="493"/>
      <c r="P14" s="627"/>
      <c r="Q14" s="628"/>
      <c r="R14" s="559"/>
      <c r="S14" s="139"/>
      <c r="T14" s="140"/>
      <c r="U14" s="143"/>
      <c r="V14" s="143"/>
      <c r="W14" s="557"/>
      <c r="X14" s="559"/>
      <c r="Y14" s="504"/>
      <c r="BI14" s="182" t="str">
        <f t="shared" si="1"/>
        <v/>
      </c>
      <c r="BJ14" s="183" t="str">
        <f t="shared" si="1"/>
        <v/>
      </c>
      <c r="BK14" s="184" t="str">
        <f t="shared" si="1"/>
        <v/>
      </c>
      <c r="BL14" s="185" t="str">
        <f t="shared" si="2"/>
        <v/>
      </c>
      <c r="BM14" s="182" t="str">
        <f t="shared" si="3"/>
        <v/>
      </c>
      <c r="BN14" s="186" t="str">
        <f t="shared" si="3"/>
        <v/>
      </c>
      <c r="BO14" s="229" t="str">
        <f t="shared" si="3"/>
        <v/>
      </c>
      <c r="BP14" s="229" t="str">
        <f>IF(COUNTIF(BM14:BO14,"Z")&gt;0,調査票２!$E$57,"")</f>
        <v/>
      </c>
      <c r="BQ14" s="229" t="str">
        <f t="shared" si="4"/>
        <v/>
      </c>
      <c r="BR14" s="185" t="str">
        <f t="shared" si="5"/>
        <v/>
      </c>
      <c r="BS14" s="182" t="str">
        <f t="shared" si="6"/>
        <v/>
      </c>
      <c r="BT14" s="186" t="str">
        <f>IF(COUNTIF(BS14,"Z9")&gt;0,調査票２!$O$59,"")</f>
        <v/>
      </c>
      <c r="BU14" s="186" t="str">
        <f t="shared" si="7"/>
        <v/>
      </c>
      <c r="BV14" s="186" t="str">
        <f t="shared" si="0"/>
        <v/>
      </c>
      <c r="BW14" s="186" t="str">
        <f t="shared" si="0"/>
        <v/>
      </c>
      <c r="BX14" s="185" t="str">
        <f t="shared" si="0"/>
        <v/>
      </c>
      <c r="BY14" s="182" t="str">
        <f t="shared" si="0"/>
        <v/>
      </c>
      <c r="BZ14" s="186" t="str">
        <f t="shared" si="0"/>
        <v/>
      </c>
      <c r="CA14" s="186" t="str">
        <f t="shared" si="0"/>
        <v/>
      </c>
      <c r="CB14" s="186" t="str">
        <f>IF(COUNTIF(BY14:CA14,"Z")&gt;0,調査票２!$Q$57,"")</f>
        <v/>
      </c>
      <c r="CC14" s="185" t="str">
        <f t="shared" si="8"/>
        <v/>
      </c>
      <c r="CD14" s="182" t="str">
        <f t="shared" si="8"/>
        <v/>
      </c>
      <c r="CE14" s="186" t="str">
        <f>IF(COUNTIF(CD14,"98")&gt;0,調査票２!$X$57,"")</f>
        <v/>
      </c>
      <c r="CF14" s="186" t="str">
        <f t="shared" si="9"/>
        <v/>
      </c>
      <c r="CG14" s="185" t="str">
        <f t="shared" si="10"/>
        <v/>
      </c>
    </row>
    <row r="15" spans="1:85" s="11" customFormat="1" ht="43.5" customHeight="1">
      <c r="A15" s="205">
        <f t="shared" si="11"/>
        <v>23</v>
      </c>
      <c r="B15" s="145"/>
      <c r="C15" s="640"/>
      <c r="D15" s="608"/>
      <c r="E15" s="586" t="s">
        <v>313</v>
      </c>
      <c r="F15" s="606" t="s">
        <v>76</v>
      </c>
      <c r="G15" s="138"/>
      <c r="H15" s="139"/>
      <c r="I15" s="140"/>
      <c r="J15" s="608"/>
      <c r="K15" s="586" t="s">
        <v>313</v>
      </c>
      <c r="L15" s="606" t="s">
        <v>76</v>
      </c>
      <c r="M15" s="141"/>
      <c r="N15" s="142"/>
      <c r="O15" s="493"/>
      <c r="P15" s="627"/>
      <c r="Q15" s="628"/>
      <c r="R15" s="559"/>
      <c r="S15" s="139"/>
      <c r="T15" s="140"/>
      <c r="U15" s="143"/>
      <c r="V15" s="143"/>
      <c r="W15" s="557"/>
      <c r="X15" s="559"/>
      <c r="Y15" s="504"/>
      <c r="BI15" s="182" t="str">
        <f t="shared" si="1"/>
        <v/>
      </c>
      <c r="BJ15" s="183" t="str">
        <f t="shared" si="1"/>
        <v/>
      </c>
      <c r="BK15" s="184" t="str">
        <f t="shared" si="1"/>
        <v/>
      </c>
      <c r="BL15" s="185" t="str">
        <f t="shared" si="2"/>
        <v/>
      </c>
      <c r="BM15" s="182" t="str">
        <f t="shared" si="3"/>
        <v/>
      </c>
      <c r="BN15" s="186" t="str">
        <f t="shared" si="3"/>
        <v/>
      </c>
      <c r="BO15" s="229" t="str">
        <f t="shared" si="3"/>
        <v/>
      </c>
      <c r="BP15" s="229" t="str">
        <f>IF(COUNTIF(BM15:BO15,"Z")&gt;0,調査票２!$E$57,"")</f>
        <v/>
      </c>
      <c r="BQ15" s="229" t="str">
        <f t="shared" si="4"/>
        <v/>
      </c>
      <c r="BR15" s="185" t="str">
        <f t="shared" si="5"/>
        <v/>
      </c>
      <c r="BS15" s="182" t="str">
        <f t="shared" si="6"/>
        <v/>
      </c>
      <c r="BT15" s="186" t="str">
        <f>IF(COUNTIF(BS15,"Z9")&gt;0,調査票２!$O$59,"")</f>
        <v/>
      </c>
      <c r="BU15" s="186" t="str">
        <f t="shared" si="7"/>
        <v/>
      </c>
      <c r="BV15" s="186" t="str">
        <f t="shared" si="0"/>
        <v/>
      </c>
      <c r="BW15" s="186" t="str">
        <f t="shared" si="0"/>
        <v/>
      </c>
      <c r="BX15" s="185" t="str">
        <f t="shared" si="0"/>
        <v/>
      </c>
      <c r="BY15" s="182" t="str">
        <f t="shared" si="0"/>
        <v/>
      </c>
      <c r="BZ15" s="186" t="str">
        <f t="shared" si="0"/>
        <v/>
      </c>
      <c r="CA15" s="186" t="str">
        <f t="shared" si="0"/>
        <v/>
      </c>
      <c r="CB15" s="186" t="str">
        <f>IF(COUNTIF(BY15:CA15,"Z")&gt;0,調査票２!$Q$57,"")</f>
        <v/>
      </c>
      <c r="CC15" s="185" t="str">
        <f t="shared" si="8"/>
        <v/>
      </c>
      <c r="CD15" s="182" t="str">
        <f t="shared" si="8"/>
        <v/>
      </c>
      <c r="CE15" s="186" t="str">
        <f>IF(COUNTIF(CD15,"98")&gt;0,調査票２!$X$57,"")</f>
        <v/>
      </c>
      <c r="CF15" s="186" t="str">
        <f t="shared" si="9"/>
        <v/>
      </c>
      <c r="CG15" s="185" t="str">
        <f t="shared" si="10"/>
        <v/>
      </c>
    </row>
    <row r="16" spans="1:85" s="11" customFormat="1" ht="43.5" customHeight="1">
      <c r="A16" s="205">
        <f t="shared" si="11"/>
        <v>24</v>
      </c>
      <c r="B16" s="145"/>
      <c r="C16" s="640"/>
      <c r="D16" s="608"/>
      <c r="E16" s="586" t="s">
        <v>313</v>
      </c>
      <c r="F16" s="606" t="s">
        <v>76</v>
      </c>
      <c r="G16" s="138"/>
      <c r="H16" s="139"/>
      <c r="I16" s="140"/>
      <c r="J16" s="608"/>
      <c r="K16" s="586" t="s">
        <v>313</v>
      </c>
      <c r="L16" s="606" t="s">
        <v>76</v>
      </c>
      <c r="M16" s="141"/>
      <c r="N16" s="142"/>
      <c r="O16" s="493"/>
      <c r="P16" s="627"/>
      <c r="Q16" s="628"/>
      <c r="R16" s="559"/>
      <c r="S16" s="139"/>
      <c r="T16" s="140"/>
      <c r="U16" s="143"/>
      <c r="V16" s="143"/>
      <c r="W16" s="557"/>
      <c r="X16" s="559"/>
      <c r="Y16" s="504"/>
      <c r="BI16" s="182" t="str">
        <f t="shared" si="1"/>
        <v/>
      </c>
      <c r="BJ16" s="183" t="str">
        <f t="shared" si="1"/>
        <v/>
      </c>
      <c r="BK16" s="184" t="str">
        <f t="shared" si="1"/>
        <v/>
      </c>
      <c r="BL16" s="185" t="str">
        <f t="shared" si="2"/>
        <v/>
      </c>
      <c r="BM16" s="182" t="str">
        <f t="shared" si="3"/>
        <v/>
      </c>
      <c r="BN16" s="186" t="str">
        <f t="shared" si="3"/>
        <v/>
      </c>
      <c r="BO16" s="229" t="str">
        <f t="shared" si="3"/>
        <v/>
      </c>
      <c r="BP16" s="229" t="str">
        <f>IF(COUNTIF(BM16:BO16,"Z")&gt;0,調査票２!$E$57,"")</f>
        <v/>
      </c>
      <c r="BQ16" s="229" t="str">
        <f t="shared" si="4"/>
        <v/>
      </c>
      <c r="BR16" s="185" t="str">
        <f t="shared" si="5"/>
        <v/>
      </c>
      <c r="BS16" s="182" t="str">
        <f t="shared" si="6"/>
        <v/>
      </c>
      <c r="BT16" s="186" t="str">
        <f>IF(COUNTIF(BS16,"Z9")&gt;0,調査票２!$O$59,"")</f>
        <v/>
      </c>
      <c r="BU16" s="186" t="str">
        <f t="shared" si="7"/>
        <v/>
      </c>
      <c r="BV16" s="186" t="str">
        <f t="shared" si="0"/>
        <v/>
      </c>
      <c r="BW16" s="186" t="str">
        <f t="shared" si="0"/>
        <v/>
      </c>
      <c r="BX16" s="185" t="str">
        <f t="shared" si="0"/>
        <v/>
      </c>
      <c r="BY16" s="182" t="str">
        <f t="shared" si="0"/>
        <v/>
      </c>
      <c r="BZ16" s="186" t="str">
        <f t="shared" si="0"/>
        <v/>
      </c>
      <c r="CA16" s="186" t="str">
        <f t="shared" si="0"/>
        <v/>
      </c>
      <c r="CB16" s="186" t="str">
        <f>IF(COUNTIF(BY16:CA16,"Z")&gt;0,調査票２!$Q$57,"")</f>
        <v/>
      </c>
      <c r="CC16" s="185" t="str">
        <f t="shared" si="8"/>
        <v/>
      </c>
      <c r="CD16" s="182" t="str">
        <f t="shared" si="8"/>
        <v/>
      </c>
      <c r="CE16" s="186" t="str">
        <f>IF(COUNTIF(CD16,"98")&gt;0,調査票２!$X$57,"")</f>
        <v/>
      </c>
      <c r="CF16" s="186" t="str">
        <f t="shared" si="9"/>
        <v/>
      </c>
      <c r="CG16" s="185" t="str">
        <f t="shared" si="10"/>
        <v/>
      </c>
    </row>
    <row r="17" spans="1:85" s="11" customFormat="1" ht="43.5" customHeight="1">
      <c r="A17" s="205">
        <f t="shared" si="11"/>
        <v>25</v>
      </c>
      <c r="B17" s="145"/>
      <c r="C17" s="640"/>
      <c r="D17" s="608"/>
      <c r="E17" s="586" t="s">
        <v>313</v>
      </c>
      <c r="F17" s="606" t="s">
        <v>76</v>
      </c>
      <c r="G17" s="138"/>
      <c r="H17" s="139"/>
      <c r="I17" s="140"/>
      <c r="J17" s="608"/>
      <c r="K17" s="586" t="s">
        <v>313</v>
      </c>
      <c r="L17" s="606" t="s">
        <v>76</v>
      </c>
      <c r="M17" s="141"/>
      <c r="N17" s="142"/>
      <c r="O17" s="493"/>
      <c r="P17" s="627"/>
      <c r="Q17" s="628"/>
      <c r="R17" s="559"/>
      <c r="S17" s="139"/>
      <c r="T17" s="140"/>
      <c r="U17" s="143"/>
      <c r="V17" s="143"/>
      <c r="W17" s="557"/>
      <c r="X17" s="559"/>
      <c r="Y17" s="504"/>
      <c r="BI17" s="182" t="str">
        <f t="shared" si="1"/>
        <v/>
      </c>
      <c r="BJ17" s="183" t="str">
        <f t="shared" si="1"/>
        <v/>
      </c>
      <c r="BK17" s="184" t="str">
        <f t="shared" si="1"/>
        <v/>
      </c>
      <c r="BL17" s="185" t="str">
        <f t="shared" si="2"/>
        <v/>
      </c>
      <c r="BM17" s="182" t="str">
        <f t="shared" si="3"/>
        <v/>
      </c>
      <c r="BN17" s="186" t="str">
        <f t="shared" si="3"/>
        <v/>
      </c>
      <c r="BO17" s="229" t="str">
        <f t="shared" si="3"/>
        <v/>
      </c>
      <c r="BP17" s="229" t="str">
        <f>IF(COUNTIF(BM17:BO17,"Z")&gt;0,調査票２!$E$57,"")</f>
        <v/>
      </c>
      <c r="BQ17" s="229" t="str">
        <f t="shared" si="4"/>
        <v/>
      </c>
      <c r="BR17" s="185" t="str">
        <f t="shared" si="5"/>
        <v/>
      </c>
      <c r="BS17" s="182" t="str">
        <f t="shared" si="6"/>
        <v/>
      </c>
      <c r="BT17" s="186" t="str">
        <f>IF(COUNTIF(BS17,"Z9")&gt;0,調査票２!$O$59,"")</f>
        <v/>
      </c>
      <c r="BU17" s="186" t="str">
        <f t="shared" si="7"/>
        <v/>
      </c>
      <c r="BV17" s="186" t="str">
        <f t="shared" si="0"/>
        <v/>
      </c>
      <c r="BW17" s="186" t="str">
        <f t="shared" si="0"/>
        <v/>
      </c>
      <c r="BX17" s="185" t="str">
        <f t="shared" si="0"/>
        <v/>
      </c>
      <c r="BY17" s="182" t="str">
        <f t="shared" si="0"/>
        <v/>
      </c>
      <c r="BZ17" s="186" t="str">
        <f t="shared" si="0"/>
        <v/>
      </c>
      <c r="CA17" s="186" t="str">
        <f t="shared" si="0"/>
        <v/>
      </c>
      <c r="CB17" s="186" t="str">
        <f>IF(COUNTIF(BY17:CA17,"Z")&gt;0,調査票２!$Q$57,"")</f>
        <v/>
      </c>
      <c r="CC17" s="185" t="str">
        <f t="shared" si="8"/>
        <v/>
      </c>
      <c r="CD17" s="182" t="str">
        <f t="shared" si="8"/>
        <v/>
      </c>
      <c r="CE17" s="186" t="str">
        <f>IF(COUNTIF(CD17,"98")&gt;0,調査票２!$X$57,"")</f>
        <v/>
      </c>
      <c r="CF17" s="186" t="str">
        <f t="shared" si="9"/>
        <v/>
      </c>
      <c r="CG17" s="185" t="str">
        <f t="shared" si="10"/>
        <v/>
      </c>
    </row>
    <row r="18" spans="1:85" s="11" customFormat="1" ht="43.5" customHeight="1">
      <c r="A18" s="205">
        <f t="shared" si="11"/>
        <v>26</v>
      </c>
      <c r="B18" s="145"/>
      <c r="C18" s="640"/>
      <c r="D18" s="610"/>
      <c r="E18" s="586" t="s">
        <v>313</v>
      </c>
      <c r="F18" s="606" t="s">
        <v>76</v>
      </c>
      <c r="G18" s="138"/>
      <c r="H18" s="139"/>
      <c r="I18" s="140"/>
      <c r="J18" s="610"/>
      <c r="K18" s="586" t="s">
        <v>313</v>
      </c>
      <c r="L18" s="606" t="s">
        <v>76</v>
      </c>
      <c r="M18" s="141"/>
      <c r="N18" s="142"/>
      <c r="O18" s="493"/>
      <c r="P18" s="627"/>
      <c r="Q18" s="628"/>
      <c r="R18" s="559"/>
      <c r="S18" s="139"/>
      <c r="T18" s="140"/>
      <c r="U18" s="143"/>
      <c r="V18" s="143"/>
      <c r="W18" s="557"/>
      <c r="X18" s="559"/>
      <c r="Y18" s="504"/>
      <c r="BI18" s="182" t="str">
        <f t="shared" si="1"/>
        <v/>
      </c>
      <c r="BJ18" s="183" t="str">
        <f t="shared" si="1"/>
        <v/>
      </c>
      <c r="BK18" s="184" t="str">
        <f t="shared" si="1"/>
        <v/>
      </c>
      <c r="BL18" s="185" t="str">
        <f t="shared" si="2"/>
        <v/>
      </c>
      <c r="BM18" s="182" t="str">
        <f t="shared" si="3"/>
        <v/>
      </c>
      <c r="BN18" s="186" t="str">
        <f t="shared" si="3"/>
        <v/>
      </c>
      <c r="BO18" s="229" t="str">
        <f t="shared" si="3"/>
        <v/>
      </c>
      <c r="BP18" s="229" t="str">
        <f>IF(COUNTIF(BM18:BO18,"Z")&gt;0,調査票２!$E$57,"")</f>
        <v/>
      </c>
      <c r="BQ18" s="229" t="str">
        <f t="shared" si="4"/>
        <v/>
      </c>
      <c r="BR18" s="185" t="str">
        <f t="shared" si="5"/>
        <v/>
      </c>
      <c r="BS18" s="182" t="str">
        <f t="shared" si="6"/>
        <v/>
      </c>
      <c r="BT18" s="186" t="str">
        <f>IF(COUNTIF(BS18,"Z9")&gt;0,調査票２!$O$59,"")</f>
        <v/>
      </c>
      <c r="BU18" s="186" t="str">
        <f t="shared" si="7"/>
        <v/>
      </c>
      <c r="BV18" s="186" t="str">
        <f t="shared" si="0"/>
        <v/>
      </c>
      <c r="BW18" s="186" t="str">
        <f t="shared" si="0"/>
        <v/>
      </c>
      <c r="BX18" s="185" t="str">
        <f t="shared" si="0"/>
        <v/>
      </c>
      <c r="BY18" s="182" t="str">
        <f t="shared" si="0"/>
        <v/>
      </c>
      <c r="BZ18" s="186" t="str">
        <f t="shared" si="0"/>
        <v/>
      </c>
      <c r="CA18" s="186" t="str">
        <f t="shared" si="0"/>
        <v/>
      </c>
      <c r="CB18" s="186" t="str">
        <f>IF(COUNTIF(BY18:CA18,"Z")&gt;0,調査票２!$Q$57,"")</f>
        <v/>
      </c>
      <c r="CC18" s="185" t="str">
        <f t="shared" si="8"/>
        <v/>
      </c>
      <c r="CD18" s="182" t="str">
        <f t="shared" si="8"/>
        <v/>
      </c>
      <c r="CE18" s="186" t="str">
        <f>IF(COUNTIF(CD18,"98")&gt;0,調査票２!$X$57,"")</f>
        <v/>
      </c>
      <c r="CF18" s="186" t="str">
        <f t="shared" si="9"/>
        <v/>
      </c>
      <c r="CG18" s="185" t="str">
        <f t="shared" si="10"/>
        <v/>
      </c>
    </row>
    <row r="19" spans="1:85" s="11" customFormat="1" ht="43.5" customHeight="1">
      <c r="A19" s="205">
        <f t="shared" si="11"/>
        <v>27</v>
      </c>
      <c r="B19" s="145"/>
      <c r="C19" s="639"/>
      <c r="D19" s="608"/>
      <c r="E19" s="569" t="s">
        <v>313</v>
      </c>
      <c r="F19" s="606" t="s">
        <v>76</v>
      </c>
      <c r="G19" s="165"/>
      <c r="H19" s="166"/>
      <c r="I19" s="167"/>
      <c r="J19" s="608"/>
      <c r="K19" s="569" t="s">
        <v>313</v>
      </c>
      <c r="L19" s="606" t="s">
        <v>76</v>
      </c>
      <c r="M19" s="168"/>
      <c r="N19" s="145"/>
      <c r="O19" s="496"/>
      <c r="P19" s="633"/>
      <c r="Q19" s="634"/>
      <c r="R19" s="169"/>
      <c r="S19" s="166"/>
      <c r="T19" s="167"/>
      <c r="U19" s="170"/>
      <c r="V19" s="170"/>
      <c r="W19" s="500"/>
      <c r="X19" s="169"/>
      <c r="Y19" s="507"/>
      <c r="BI19" s="182" t="str">
        <f t="shared" si="1"/>
        <v/>
      </c>
      <c r="BJ19" s="183" t="str">
        <f t="shared" si="1"/>
        <v/>
      </c>
      <c r="BK19" s="184" t="str">
        <f t="shared" si="1"/>
        <v/>
      </c>
      <c r="BL19" s="185" t="str">
        <f t="shared" si="2"/>
        <v/>
      </c>
      <c r="BM19" s="182" t="str">
        <f t="shared" si="3"/>
        <v/>
      </c>
      <c r="BN19" s="186" t="str">
        <f t="shared" si="3"/>
        <v/>
      </c>
      <c r="BO19" s="229" t="str">
        <f t="shared" si="3"/>
        <v/>
      </c>
      <c r="BP19" s="229" t="str">
        <f>IF(COUNTIF(BM19:BO19,"Z")&gt;0,調査票２!$E$57,"")</f>
        <v/>
      </c>
      <c r="BQ19" s="229" t="str">
        <f t="shared" si="4"/>
        <v/>
      </c>
      <c r="BR19" s="185" t="str">
        <f t="shared" si="5"/>
        <v/>
      </c>
      <c r="BS19" s="182" t="str">
        <f t="shared" si="6"/>
        <v/>
      </c>
      <c r="BT19" s="186" t="str">
        <f>IF(COUNTIF(BS19,"Z9")&gt;0,調査票２!$O$59,"")</f>
        <v/>
      </c>
      <c r="BU19" s="186" t="str">
        <f t="shared" si="7"/>
        <v/>
      </c>
      <c r="BV19" s="186" t="str">
        <f t="shared" si="0"/>
        <v/>
      </c>
      <c r="BW19" s="186" t="str">
        <f t="shared" si="0"/>
        <v/>
      </c>
      <c r="BX19" s="185" t="str">
        <f t="shared" si="0"/>
        <v/>
      </c>
      <c r="BY19" s="182" t="str">
        <f t="shared" si="0"/>
        <v/>
      </c>
      <c r="BZ19" s="186" t="str">
        <f t="shared" si="0"/>
        <v/>
      </c>
      <c r="CA19" s="186" t="str">
        <f t="shared" si="0"/>
        <v/>
      </c>
      <c r="CB19" s="186" t="str">
        <f>IF(COUNTIF(BY19:CA19,"Z")&gt;0,調査票２!$Q$57,"")</f>
        <v/>
      </c>
      <c r="CC19" s="185" t="str">
        <f t="shared" si="8"/>
        <v/>
      </c>
      <c r="CD19" s="182" t="str">
        <f t="shared" si="8"/>
        <v/>
      </c>
      <c r="CE19" s="186" t="str">
        <f>IF(COUNTIF(CD19,"98")&gt;0,調査票２!$X$57,"")</f>
        <v/>
      </c>
      <c r="CF19" s="186" t="str">
        <f t="shared" si="9"/>
        <v/>
      </c>
      <c r="CG19" s="185" t="str">
        <f t="shared" si="10"/>
        <v/>
      </c>
    </row>
    <row r="20" spans="1:85" s="11" customFormat="1" ht="43.5" customHeight="1">
      <c r="A20" s="246">
        <f t="shared" si="11"/>
        <v>28</v>
      </c>
      <c r="B20" s="142"/>
      <c r="C20" s="640"/>
      <c r="D20" s="610"/>
      <c r="E20" s="552" t="s">
        <v>313</v>
      </c>
      <c r="F20" s="606" t="s">
        <v>76</v>
      </c>
      <c r="G20" s="138"/>
      <c r="H20" s="139"/>
      <c r="I20" s="140"/>
      <c r="J20" s="610"/>
      <c r="K20" s="552" t="s">
        <v>313</v>
      </c>
      <c r="L20" s="606" t="s">
        <v>76</v>
      </c>
      <c r="M20" s="141"/>
      <c r="N20" s="142"/>
      <c r="O20" s="493"/>
      <c r="P20" s="627"/>
      <c r="Q20" s="628"/>
      <c r="R20" s="559"/>
      <c r="S20" s="139"/>
      <c r="T20" s="140"/>
      <c r="U20" s="143"/>
      <c r="V20" s="143"/>
      <c r="W20" s="557"/>
      <c r="X20" s="559"/>
      <c r="Y20" s="504"/>
      <c r="BI20" s="182" t="str">
        <f t="shared" si="1"/>
        <v/>
      </c>
      <c r="BJ20" s="183" t="str">
        <f t="shared" si="1"/>
        <v/>
      </c>
      <c r="BK20" s="184" t="str">
        <f t="shared" si="1"/>
        <v/>
      </c>
      <c r="BL20" s="185" t="str">
        <f t="shared" si="2"/>
        <v/>
      </c>
      <c r="BM20" s="182" t="str">
        <f t="shared" si="3"/>
        <v/>
      </c>
      <c r="BN20" s="186" t="str">
        <f t="shared" si="3"/>
        <v/>
      </c>
      <c r="BO20" s="229" t="str">
        <f t="shared" si="3"/>
        <v/>
      </c>
      <c r="BP20" s="229" t="str">
        <f>IF(COUNTIF(BM20:BO20,"Z")&gt;0,調査票２!$E$57,"")</f>
        <v/>
      </c>
      <c r="BQ20" s="229" t="str">
        <f t="shared" si="4"/>
        <v/>
      </c>
      <c r="BR20" s="185" t="str">
        <f t="shared" si="5"/>
        <v/>
      </c>
      <c r="BS20" s="182" t="str">
        <f t="shared" si="6"/>
        <v/>
      </c>
      <c r="BT20" s="186" t="str">
        <f>IF(COUNTIF(BS20,"Z9")&gt;0,調査票２!$O$59,"")</f>
        <v/>
      </c>
      <c r="BU20" s="186" t="str">
        <f t="shared" si="7"/>
        <v/>
      </c>
      <c r="BV20" s="186" t="str">
        <f t="shared" si="0"/>
        <v/>
      </c>
      <c r="BW20" s="186" t="str">
        <f t="shared" si="0"/>
        <v/>
      </c>
      <c r="BX20" s="185" t="str">
        <f t="shared" si="0"/>
        <v/>
      </c>
      <c r="BY20" s="182" t="str">
        <f t="shared" si="0"/>
        <v/>
      </c>
      <c r="BZ20" s="186" t="str">
        <f t="shared" si="0"/>
        <v/>
      </c>
      <c r="CA20" s="186" t="str">
        <f t="shared" si="0"/>
        <v/>
      </c>
      <c r="CB20" s="186" t="str">
        <f>IF(COUNTIF(BY20:CA20,"Z")&gt;0,調査票２!$Q$57,"")</f>
        <v/>
      </c>
      <c r="CC20" s="185" t="str">
        <f t="shared" si="8"/>
        <v/>
      </c>
      <c r="CD20" s="182" t="str">
        <f t="shared" si="8"/>
        <v/>
      </c>
      <c r="CE20" s="186" t="str">
        <f>IF(COUNTIF(CD20,"98")&gt;0,調査票２!$X$57,"")</f>
        <v/>
      </c>
      <c r="CF20" s="186" t="str">
        <f t="shared" si="9"/>
        <v/>
      </c>
      <c r="CG20" s="185" t="str">
        <f t="shared" si="10"/>
        <v/>
      </c>
    </row>
    <row r="21" spans="1:85" s="11" customFormat="1" ht="43.5" customHeight="1">
      <c r="A21" s="246">
        <f t="shared" si="11"/>
        <v>29</v>
      </c>
      <c r="B21" s="142"/>
      <c r="C21" s="640"/>
      <c r="D21" s="610"/>
      <c r="E21" s="552" t="s">
        <v>313</v>
      </c>
      <c r="F21" s="606" t="s">
        <v>76</v>
      </c>
      <c r="G21" s="138"/>
      <c r="H21" s="139"/>
      <c r="I21" s="140"/>
      <c r="J21" s="610"/>
      <c r="K21" s="552" t="s">
        <v>313</v>
      </c>
      <c r="L21" s="606" t="s">
        <v>76</v>
      </c>
      <c r="M21" s="141"/>
      <c r="N21" s="142"/>
      <c r="O21" s="493"/>
      <c r="P21" s="627"/>
      <c r="Q21" s="628"/>
      <c r="R21" s="559"/>
      <c r="S21" s="139"/>
      <c r="T21" s="140"/>
      <c r="U21" s="143"/>
      <c r="V21" s="143"/>
      <c r="W21" s="557"/>
      <c r="X21" s="559"/>
      <c r="Y21" s="504"/>
      <c r="BI21" s="182" t="str">
        <f t="shared" si="1"/>
        <v/>
      </c>
      <c r="BJ21" s="183" t="str">
        <f t="shared" si="1"/>
        <v/>
      </c>
      <c r="BK21" s="184" t="str">
        <f t="shared" si="1"/>
        <v/>
      </c>
      <c r="BL21" s="185" t="str">
        <f t="shared" si="2"/>
        <v/>
      </c>
      <c r="BM21" s="182" t="str">
        <f t="shared" si="3"/>
        <v/>
      </c>
      <c r="BN21" s="186" t="str">
        <f t="shared" si="3"/>
        <v/>
      </c>
      <c r="BO21" s="229" t="str">
        <f t="shared" si="3"/>
        <v/>
      </c>
      <c r="BP21" s="229" t="str">
        <f>IF(COUNTIF(BM21:BO21,"Z")&gt;0,調査票２!$E$57,"")</f>
        <v/>
      </c>
      <c r="BQ21" s="229" t="str">
        <f t="shared" si="4"/>
        <v/>
      </c>
      <c r="BR21" s="185" t="str">
        <f t="shared" si="5"/>
        <v/>
      </c>
      <c r="BS21" s="182" t="str">
        <f t="shared" si="6"/>
        <v/>
      </c>
      <c r="BT21" s="186" t="str">
        <f>IF(COUNTIF(BS21,"Z9")&gt;0,調査票２!$O$59,"")</f>
        <v/>
      </c>
      <c r="BU21" s="186" t="str">
        <f t="shared" si="7"/>
        <v/>
      </c>
      <c r="BV21" s="186" t="str">
        <f t="shared" si="0"/>
        <v/>
      </c>
      <c r="BW21" s="186" t="str">
        <f t="shared" si="0"/>
        <v/>
      </c>
      <c r="BX21" s="185" t="str">
        <f t="shared" si="0"/>
        <v/>
      </c>
      <c r="BY21" s="182" t="str">
        <f t="shared" si="0"/>
        <v/>
      </c>
      <c r="BZ21" s="186" t="str">
        <f t="shared" si="0"/>
        <v/>
      </c>
      <c r="CA21" s="186" t="str">
        <f t="shared" si="0"/>
        <v/>
      </c>
      <c r="CB21" s="186" t="str">
        <f>IF(COUNTIF(BY21:CA21,"Z")&gt;0,調査票２!$Q$57,"")</f>
        <v/>
      </c>
      <c r="CC21" s="185" t="str">
        <f t="shared" si="8"/>
        <v/>
      </c>
      <c r="CD21" s="182" t="str">
        <f t="shared" si="8"/>
        <v/>
      </c>
      <c r="CE21" s="186" t="str">
        <f>IF(COUNTIF(CD21,"98")&gt;0,調査票２!$X$57,"")</f>
        <v/>
      </c>
      <c r="CF21" s="186" t="str">
        <f t="shared" si="9"/>
        <v/>
      </c>
      <c r="CG21" s="185" t="str">
        <f t="shared" si="10"/>
        <v/>
      </c>
    </row>
    <row r="22" spans="1:85" s="11" customFormat="1" ht="43.5" customHeight="1" thickBot="1">
      <c r="A22" s="245">
        <f t="shared" si="11"/>
        <v>30</v>
      </c>
      <c r="B22" s="151"/>
      <c r="C22" s="641"/>
      <c r="D22" s="609"/>
      <c r="E22" s="551" t="s">
        <v>313</v>
      </c>
      <c r="F22" s="606" t="s">
        <v>76</v>
      </c>
      <c r="G22" s="147"/>
      <c r="H22" s="148"/>
      <c r="I22" s="149"/>
      <c r="J22" s="609"/>
      <c r="K22" s="551" t="s">
        <v>313</v>
      </c>
      <c r="L22" s="606" t="s">
        <v>76</v>
      </c>
      <c r="M22" s="150"/>
      <c r="N22" s="151"/>
      <c r="O22" s="495"/>
      <c r="P22" s="631"/>
      <c r="Q22" s="632"/>
      <c r="R22" s="560"/>
      <c r="S22" s="148"/>
      <c r="T22" s="149"/>
      <c r="U22" s="152"/>
      <c r="V22" s="152"/>
      <c r="W22" s="558"/>
      <c r="X22" s="560"/>
      <c r="Y22" s="506"/>
      <c r="BI22" s="182" t="str">
        <f t="shared" si="1"/>
        <v/>
      </c>
      <c r="BJ22" s="183" t="str">
        <f t="shared" si="1"/>
        <v/>
      </c>
      <c r="BK22" s="184" t="str">
        <f t="shared" si="1"/>
        <v/>
      </c>
      <c r="BL22" s="185" t="str">
        <f t="shared" si="2"/>
        <v/>
      </c>
      <c r="BM22" s="182" t="str">
        <f t="shared" si="3"/>
        <v/>
      </c>
      <c r="BN22" s="186" t="str">
        <f t="shared" si="3"/>
        <v/>
      </c>
      <c r="BO22" s="229" t="str">
        <f t="shared" si="3"/>
        <v/>
      </c>
      <c r="BP22" s="229" t="str">
        <f>IF(COUNTIF(BM22:BO22,"Z")&gt;0,調査票２!$E$57,"")</f>
        <v/>
      </c>
      <c r="BQ22" s="229" t="str">
        <f t="shared" si="4"/>
        <v/>
      </c>
      <c r="BR22" s="185" t="str">
        <f t="shared" si="5"/>
        <v/>
      </c>
      <c r="BS22" s="182" t="str">
        <f t="shared" si="6"/>
        <v/>
      </c>
      <c r="BT22" s="186" t="str">
        <f>IF(COUNTIF(BS22,"Z9")&gt;0,調査票２!$O$59,"")</f>
        <v/>
      </c>
      <c r="BU22" s="186" t="str">
        <f t="shared" si="7"/>
        <v/>
      </c>
      <c r="BV22" s="186" t="str">
        <f t="shared" si="7"/>
        <v/>
      </c>
      <c r="BW22" s="186" t="str">
        <f t="shared" si="7"/>
        <v/>
      </c>
      <c r="BX22" s="185" t="str">
        <f t="shared" si="7"/>
        <v/>
      </c>
      <c r="BY22" s="182" t="str">
        <f t="shared" si="7"/>
        <v/>
      </c>
      <c r="BZ22" s="186" t="str">
        <f t="shared" si="7"/>
        <v/>
      </c>
      <c r="CA22" s="186" t="str">
        <f t="shared" si="7"/>
        <v/>
      </c>
      <c r="CB22" s="186" t="str">
        <f>IF(COUNTIF(BY22:CA22,"Z")&gt;0,調査票２!$Q$57,"")</f>
        <v/>
      </c>
      <c r="CC22" s="185" t="str">
        <f t="shared" si="8"/>
        <v/>
      </c>
      <c r="CD22" s="182" t="str">
        <f t="shared" si="8"/>
        <v/>
      </c>
      <c r="CE22" s="186" t="str">
        <f>IF(COUNTIF(CD22,"98")&gt;0,調査票２!$X$57,"")</f>
        <v/>
      </c>
      <c r="CF22" s="186" t="str">
        <f t="shared" si="9"/>
        <v/>
      </c>
      <c r="CG22" s="185" t="str">
        <f t="shared" si="10"/>
        <v/>
      </c>
    </row>
    <row r="23" spans="1:85" s="11" customFormat="1" ht="43.5" customHeight="1">
      <c r="A23" s="205">
        <f t="shared" si="11"/>
        <v>31</v>
      </c>
      <c r="B23" s="145"/>
      <c r="C23" s="639"/>
      <c r="D23" s="608"/>
      <c r="E23" s="569" t="s">
        <v>313</v>
      </c>
      <c r="F23" s="606" t="s">
        <v>76</v>
      </c>
      <c r="G23" s="165"/>
      <c r="H23" s="166"/>
      <c r="I23" s="167"/>
      <c r="J23" s="608"/>
      <c r="K23" s="569" t="s">
        <v>313</v>
      </c>
      <c r="L23" s="606" t="s">
        <v>76</v>
      </c>
      <c r="M23" s="168"/>
      <c r="N23" s="145"/>
      <c r="O23" s="496"/>
      <c r="P23" s="633"/>
      <c r="Q23" s="634"/>
      <c r="R23" s="169"/>
      <c r="S23" s="166"/>
      <c r="T23" s="167"/>
      <c r="U23" s="170"/>
      <c r="V23" s="170"/>
      <c r="W23" s="500"/>
      <c r="X23" s="169"/>
      <c r="Y23" s="507"/>
      <c r="BI23" s="182" t="str">
        <f t="shared" si="1"/>
        <v/>
      </c>
      <c r="BJ23" s="183" t="str">
        <f t="shared" si="1"/>
        <v/>
      </c>
      <c r="BK23" s="184" t="str">
        <f t="shared" si="1"/>
        <v/>
      </c>
      <c r="BL23" s="185" t="str">
        <f t="shared" si="2"/>
        <v/>
      </c>
      <c r="BM23" s="182" t="str">
        <f t="shared" si="3"/>
        <v/>
      </c>
      <c r="BN23" s="186" t="str">
        <f t="shared" si="3"/>
        <v/>
      </c>
      <c r="BO23" s="229" t="str">
        <f t="shared" si="3"/>
        <v/>
      </c>
      <c r="BP23" s="229" t="str">
        <f>IF(COUNTIF(BM23:BO23,"Z")&gt;0,調査票２!$E$57,"")</f>
        <v/>
      </c>
      <c r="BQ23" s="229" t="str">
        <f t="shared" si="4"/>
        <v/>
      </c>
      <c r="BR23" s="185" t="str">
        <f t="shared" si="5"/>
        <v/>
      </c>
      <c r="BS23" s="182" t="str">
        <f t="shared" si="6"/>
        <v/>
      </c>
      <c r="BT23" s="186" t="str">
        <f>IF(COUNTIF(BS23,"Z9")&gt;0,調査票２!$O$59,"")</f>
        <v/>
      </c>
      <c r="BU23" s="186" t="str">
        <f t="shared" si="7"/>
        <v/>
      </c>
      <c r="BV23" s="186" t="str">
        <f t="shared" si="7"/>
        <v/>
      </c>
      <c r="BW23" s="186" t="str">
        <f t="shared" si="7"/>
        <v/>
      </c>
      <c r="BX23" s="185" t="str">
        <f t="shared" si="7"/>
        <v/>
      </c>
      <c r="BY23" s="182" t="str">
        <f t="shared" si="7"/>
        <v/>
      </c>
      <c r="BZ23" s="186" t="str">
        <f t="shared" si="7"/>
        <v/>
      </c>
      <c r="CA23" s="186" t="str">
        <f t="shared" si="7"/>
        <v/>
      </c>
      <c r="CB23" s="186" t="str">
        <f>IF(COUNTIF(BY23:CA23,"Z")&gt;0,調査票２!$Q$57,"")</f>
        <v/>
      </c>
      <c r="CC23" s="185" t="str">
        <f t="shared" si="8"/>
        <v/>
      </c>
      <c r="CD23" s="182" t="str">
        <f t="shared" si="8"/>
        <v/>
      </c>
      <c r="CE23" s="186" t="str">
        <f>IF(COUNTIF(CD23,"98")&gt;0,調査票２!$X$57,"")</f>
        <v/>
      </c>
      <c r="CF23" s="186" t="str">
        <f t="shared" si="9"/>
        <v/>
      </c>
      <c r="CG23" s="185" t="str">
        <f t="shared" si="10"/>
        <v/>
      </c>
    </row>
    <row r="24" spans="1:85" s="11" customFormat="1" ht="43.5" customHeight="1">
      <c r="A24" s="246">
        <f t="shared" si="11"/>
        <v>32</v>
      </c>
      <c r="B24" s="142"/>
      <c r="C24" s="640"/>
      <c r="D24" s="610"/>
      <c r="E24" s="552" t="s">
        <v>313</v>
      </c>
      <c r="F24" s="606" t="s">
        <v>76</v>
      </c>
      <c r="G24" s="138"/>
      <c r="H24" s="139"/>
      <c r="I24" s="140"/>
      <c r="J24" s="610"/>
      <c r="K24" s="552" t="s">
        <v>313</v>
      </c>
      <c r="L24" s="606" t="s">
        <v>76</v>
      </c>
      <c r="M24" s="141"/>
      <c r="N24" s="142"/>
      <c r="O24" s="493"/>
      <c r="P24" s="627"/>
      <c r="Q24" s="628"/>
      <c r="R24" s="559"/>
      <c r="S24" s="139"/>
      <c r="T24" s="140"/>
      <c r="U24" s="143"/>
      <c r="V24" s="143"/>
      <c r="W24" s="557"/>
      <c r="X24" s="559"/>
      <c r="Y24" s="504"/>
      <c r="BI24" s="182" t="str">
        <f t="shared" si="1"/>
        <v/>
      </c>
      <c r="BJ24" s="183" t="str">
        <f t="shared" si="1"/>
        <v/>
      </c>
      <c r="BK24" s="184" t="str">
        <f t="shared" si="1"/>
        <v/>
      </c>
      <c r="BL24" s="185" t="str">
        <f t="shared" si="2"/>
        <v/>
      </c>
      <c r="BM24" s="182" t="str">
        <f t="shared" si="3"/>
        <v/>
      </c>
      <c r="BN24" s="186" t="str">
        <f t="shared" si="3"/>
        <v/>
      </c>
      <c r="BO24" s="229" t="str">
        <f t="shared" si="3"/>
        <v/>
      </c>
      <c r="BP24" s="229" t="str">
        <f>IF(COUNTIF(BM24:BO24,"Z")&gt;0,調査票２!$E$57,"")</f>
        <v/>
      </c>
      <c r="BQ24" s="229" t="str">
        <f t="shared" si="4"/>
        <v/>
      </c>
      <c r="BR24" s="185" t="str">
        <f t="shared" si="5"/>
        <v/>
      </c>
      <c r="BS24" s="182" t="str">
        <f t="shared" si="6"/>
        <v/>
      </c>
      <c r="BT24" s="186" t="str">
        <f>IF(COUNTIF(BS24,"Z9")&gt;0,調査票２!$O$59,"")</f>
        <v/>
      </c>
      <c r="BU24" s="186" t="str">
        <f t="shared" si="7"/>
        <v/>
      </c>
      <c r="BV24" s="186" t="str">
        <f t="shared" si="7"/>
        <v/>
      </c>
      <c r="BW24" s="186" t="str">
        <f t="shared" si="7"/>
        <v/>
      </c>
      <c r="BX24" s="185" t="str">
        <f t="shared" si="7"/>
        <v/>
      </c>
      <c r="BY24" s="182" t="str">
        <f t="shared" si="7"/>
        <v/>
      </c>
      <c r="BZ24" s="186" t="str">
        <f t="shared" si="7"/>
        <v/>
      </c>
      <c r="CA24" s="186" t="str">
        <f t="shared" si="7"/>
        <v/>
      </c>
      <c r="CB24" s="186" t="str">
        <f>IF(COUNTIF(BY24:CA24,"Z")&gt;0,調査票２!$Q$57,"")</f>
        <v/>
      </c>
      <c r="CC24" s="185" t="str">
        <f t="shared" si="8"/>
        <v/>
      </c>
      <c r="CD24" s="182" t="str">
        <f t="shared" si="8"/>
        <v/>
      </c>
      <c r="CE24" s="186" t="str">
        <f>IF(COUNTIF(CD24,"98")&gt;0,調査票２!$X$57,"")</f>
        <v/>
      </c>
      <c r="CF24" s="186" t="str">
        <f t="shared" si="9"/>
        <v/>
      </c>
      <c r="CG24" s="185" t="str">
        <f t="shared" si="10"/>
        <v/>
      </c>
    </row>
    <row r="25" spans="1:85" s="11" customFormat="1" ht="43.5" customHeight="1">
      <c r="A25" s="246">
        <f t="shared" si="11"/>
        <v>33</v>
      </c>
      <c r="B25" s="142"/>
      <c r="C25" s="640"/>
      <c r="D25" s="610"/>
      <c r="E25" s="552" t="s">
        <v>313</v>
      </c>
      <c r="F25" s="606" t="s">
        <v>76</v>
      </c>
      <c r="G25" s="138"/>
      <c r="H25" s="139"/>
      <c r="I25" s="140"/>
      <c r="J25" s="610"/>
      <c r="K25" s="552" t="s">
        <v>313</v>
      </c>
      <c r="L25" s="606" t="s">
        <v>76</v>
      </c>
      <c r="M25" s="141"/>
      <c r="N25" s="142"/>
      <c r="O25" s="493"/>
      <c r="P25" s="627"/>
      <c r="Q25" s="628"/>
      <c r="R25" s="559"/>
      <c r="S25" s="139"/>
      <c r="T25" s="140"/>
      <c r="U25" s="143"/>
      <c r="V25" s="143"/>
      <c r="W25" s="557"/>
      <c r="X25" s="559"/>
      <c r="Y25" s="504"/>
      <c r="BI25" s="182" t="str">
        <f t="shared" si="1"/>
        <v/>
      </c>
      <c r="BJ25" s="183" t="str">
        <f t="shared" si="1"/>
        <v/>
      </c>
      <c r="BK25" s="184" t="str">
        <f t="shared" si="1"/>
        <v/>
      </c>
      <c r="BL25" s="185" t="str">
        <f t="shared" si="2"/>
        <v/>
      </c>
      <c r="BM25" s="182" t="str">
        <f t="shared" si="3"/>
        <v/>
      </c>
      <c r="BN25" s="186" t="str">
        <f t="shared" si="3"/>
        <v/>
      </c>
      <c r="BO25" s="229" t="str">
        <f t="shared" si="3"/>
        <v/>
      </c>
      <c r="BP25" s="229" t="str">
        <f>IF(COUNTIF(BM25:BO25,"Z")&gt;0,調査票２!$E$57,"")</f>
        <v/>
      </c>
      <c r="BQ25" s="229" t="str">
        <f t="shared" si="4"/>
        <v/>
      </c>
      <c r="BR25" s="185" t="str">
        <f t="shared" si="5"/>
        <v/>
      </c>
      <c r="BS25" s="182" t="str">
        <f t="shared" si="6"/>
        <v/>
      </c>
      <c r="BT25" s="186" t="str">
        <f>IF(COUNTIF(BS25,"Z9")&gt;0,調査票２!$O$59,"")</f>
        <v/>
      </c>
      <c r="BU25" s="186" t="str">
        <f t="shared" si="7"/>
        <v/>
      </c>
      <c r="BV25" s="186" t="str">
        <f t="shared" si="7"/>
        <v/>
      </c>
      <c r="BW25" s="186" t="str">
        <f t="shared" si="7"/>
        <v/>
      </c>
      <c r="BX25" s="185" t="str">
        <f t="shared" si="7"/>
        <v/>
      </c>
      <c r="BY25" s="182" t="str">
        <f t="shared" si="7"/>
        <v/>
      </c>
      <c r="BZ25" s="186" t="str">
        <f t="shared" si="7"/>
        <v/>
      </c>
      <c r="CA25" s="186" t="str">
        <f t="shared" si="7"/>
        <v/>
      </c>
      <c r="CB25" s="186" t="str">
        <f>IF(COUNTIF(BY25:CA25,"Z")&gt;0,調査票２!$Q$57,"")</f>
        <v/>
      </c>
      <c r="CC25" s="185" t="str">
        <f t="shared" si="8"/>
        <v/>
      </c>
      <c r="CD25" s="182" t="str">
        <f t="shared" si="8"/>
        <v/>
      </c>
      <c r="CE25" s="186" t="str">
        <f>IF(COUNTIF(CD25,"98")&gt;0,調査票２!$X$57,"")</f>
        <v/>
      </c>
      <c r="CF25" s="186" t="str">
        <f t="shared" si="9"/>
        <v/>
      </c>
      <c r="CG25" s="185" t="str">
        <f t="shared" si="10"/>
        <v/>
      </c>
    </row>
    <row r="26" spans="1:85" s="11" customFormat="1" ht="43.5" customHeight="1">
      <c r="A26" s="246">
        <f t="shared" si="11"/>
        <v>34</v>
      </c>
      <c r="B26" s="142"/>
      <c r="C26" s="640"/>
      <c r="D26" s="610"/>
      <c r="E26" s="552" t="s">
        <v>313</v>
      </c>
      <c r="F26" s="606" t="s">
        <v>76</v>
      </c>
      <c r="G26" s="138"/>
      <c r="H26" s="139"/>
      <c r="I26" s="140"/>
      <c r="J26" s="610"/>
      <c r="K26" s="552" t="s">
        <v>313</v>
      </c>
      <c r="L26" s="606" t="s">
        <v>76</v>
      </c>
      <c r="M26" s="141"/>
      <c r="N26" s="142"/>
      <c r="O26" s="493"/>
      <c r="P26" s="627"/>
      <c r="Q26" s="628"/>
      <c r="R26" s="559"/>
      <c r="S26" s="139"/>
      <c r="T26" s="140"/>
      <c r="U26" s="143"/>
      <c r="V26" s="143"/>
      <c r="W26" s="557"/>
      <c r="X26" s="559"/>
      <c r="Y26" s="504"/>
      <c r="BI26" s="182" t="str">
        <f t="shared" si="1"/>
        <v/>
      </c>
      <c r="BJ26" s="183" t="str">
        <f t="shared" si="1"/>
        <v/>
      </c>
      <c r="BK26" s="184" t="str">
        <f t="shared" si="1"/>
        <v/>
      </c>
      <c r="BL26" s="185" t="str">
        <f t="shared" si="2"/>
        <v/>
      </c>
      <c r="BM26" s="182" t="str">
        <f t="shared" si="3"/>
        <v/>
      </c>
      <c r="BN26" s="186" t="str">
        <f t="shared" si="3"/>
        <v/>
      </c>
      <c r="BO26" s="229" t="str">
        <f t="shared" si="3"/>
        <v/>
      </c>
      <c r="BP26" s="229" t="str">
        <f>IF(COUNTIF(BM26:BO26,"Z")&gt;0,調査票２!$E$57,"")</f>
        <v/>
      </c>
      <c r="BQ26" s="229" t="str">
        <f t="shared" si="4"/>
        <v/>
      </c>
      <c r="BR26" s="185" t="str">
        <f t="shared" si="5"/>
        <v/>
      </c>
      <c r="BS26" s="182" t="str">
        <f t="shared" si="6"/>
        <v/>
      </c>
      <c r="BT26" s="186" t="str">
        <f>IF(COUNTIF(BS26,"Z9")&gt;0,調査票２!$O$59,"")</f>
        <v/>
      </c>
      <c r="BU26" s="186" t="str">
        <f t="shared" si="7"/>
        <v/>
      </c>
      <c r="BV26" s="186" t="str">
        <f t="shared" si="7"/>
        <v/>
      </c>
      <c r="BW26" s="186" t="str">
        <f t="shared" si="7"/>
        <v/>
      </c>
      <c r="BX26" s="185" t="str">
        <f t="shared" si="7"/>
        <v/>
      </c>
      <c r="BY26" s="182" t="str">
        <f t="shared" si="7"/>
        <v/>
      </c>
      <c r="BZ26" s="186" t="str">
        <f t="shared" si="7"/>
        <v/>
      </c>
      <c r="CA26" s="186" t="str">
        <f t="shared" si="7"/>
        <v/>
      </c>
      <c r="CB26" s="186" t="str">
        <f>IF(COUNTIF(BY26:CA26,"Z")&gt;0,調査票２!$Q$57,"")</f>
        <v/>
      </c>
      <c r="CC26" s="185" t="str">
        <f t="shared" si="8"/>
        <v/>
      </c>
      <c r="CD26" s="182" t="str">
        <f t="shared" si="8"/>
        <v/>
      </c>
      <c r="CE26" s="186" t="str">
        <f>IF(COUNTIF(CD26,"98")&gt;0,調査票２!$X$57,"")</f>
        <v/>
      </c>
      <c r="CF26" s="186" t="str">
        <f t="shared" si="9"/>
        <v/>
      </c>
      <c r="CG26" s="185" t="str">
        <f t="shared" si="10"/>
        <v/>
      </c>
    </row>
    <row r="27" spans="1:85" s="11" customFormat="1" ht="43.5" customHeight="1">
      <c r="A27" s="246">
        <f t="shared" si="11"/>
        <v>35</v>
      </c>
      <c r="B27" s="142"/>
      <c r="C27" s="640"/>
      <c r="D27" s="610"/>
      <c r="E27" s="552" t="s">
        <v>313</v>
      </c>
      <c r="F27" s="606" t="s">
        <v>76</v>
      </c>
      <c r="G27" s="138"/>
      <c r="H27" s="139"/>
      <c r="I27" s="140"/>
      <c r="J27" s="610"/>
      <c r="K27" s="552" t="s">
        <v>313</v>
      </c>
      <c r="L27" s="606" t="s">
        <v>76</v>
      </c>
      <c r="M27" s="141"/>
      <c r="N27" s="142"/>
      <c r="O27" s="493"/>
      <c r="P27" s="627"/>
      <c r="Q27" s="628"/>
      <c r="R27" s="559"/>
      <c r="S27" s="139"/>
      <c r="T27" s="140"/>
      <c r="U27" s="143"/>
      <c r="V27" s="143"/>
      <c r="W27" s="557"/>
      <c r="X27" s="559"/>
      <c r="Y27" s="504"/>
      <c r="BI27" s="182" t="str">
        <f t="shared" si="1"/>
        <v/>
      </c>
      <c r="BJ27" s="183" t="str">
        <f t="shared" si="1"/>
        <v/>
      </c>
      <c r="BK27" s="184" t="str">
        <f t="shared" si="1"/>
        <v/>
      </c>
      <c r="BL27" s="185" t="str">
        <f t="shared" si="2"/>
        <v/>
      </c>
      <c r="BM27" s="182" t="str">
        <f t="shared" si="3"/>
        <v/>
      </c>
      <c r="BN27" s="186" t="str">
        <f t="shared" si="3"/>
        <v/>
      </c>
      <c r="BO27" s="229" t="str">
        <f t="shared" si="3"/>
        <v/>
      </c>
      <c r="BP27" s="229" t="str">
        <f>IF(COUNTIF(BM27:BO27,"Z")&gt;0,調査票２!$E$57,"")</f>
        <v/>
      </c>
      <c r="BQ27" s="229" t="str">
        <f t="shared" si="4"/>
        <v/>
      </c>
      <c r="BR27" s="185" t="str">
        <f t="shared" si="5"/>
        <v/>
      </c>
      <c r="BS27" s="182" t="str">
        <f t="shared" si="6"/>
        <v/>
      </c>
      <c r="BT27" s="186" t="str">
        <f>IF(COUNTIF(BS27,"Z9")&gt;0,調査票２!$O$59,"")</f>
        <v/>
      </c>
      <c r="BU27" s="186" t="str">
        <f t="shared" si="7"/>
        <v/>
      </c>
      <c r="BV27" s="186" t="str">
        <f t="shared" si="7"/>
        <v/>
      </c>
      <c r="BW27" s="186" t="str">
        <f t="shared" si="7"/>
        <v/>
      </c>
      <c r="BX27" s="185" t="str">
        <f t="shared" si="7"/>
        <v/>
      </c>
      <c r="BY27" s="182" t="str">
        <f t="shared" si="7"/>
        <v/>
      </c>
      <c r="BZ27" s="186" t="str">
        <f t="shared" si="7"/>
        <v/>
      </c>
      <c r="CA27" s="186" t="str">
        <f t="shared" si="7"/>
        <v/>
      </c>
      <c r="CB27" s="186" t="str">
        <f>IF(COUNTIF(BY27:CA27,"Z")&gt;0,調査票２!$Q$57,"")</f>
        <v/>
      </c>
      <c r="CC27" s="185" t="str">
        <f t="shared" si="8"/>
        <v/>
      </c>
      <c r="CD27" s="182" t="str">
        <f t="shared" si="8"/>
        <v/>
      </c>
      <c r="CE27" s="186" t="str">
        <f>IF(COUNTIF(CD27,"98")&gt;0,調査票２!$X$57,"")</f>
        <v/>
      </c>
      <c r="CF27" s="186" t="str">
        <f t="shared" si="9"/>
        <v/>
      </c>
      <c r="CG27" s="185" t="str">
        <f t="shared" si="10"/>
        <v/>
      </c>
    </row>
    <row r="28" spans="1:85" s="11" customFormat="1" ht="43.5" customHeight="1">
      <c r="A28" s="246">
        <f t="shared" si="11"/>
        <v>36</v>
      </c>
      <c r="B28" s="142"/>
      <c r="C28" s="640"/>
      <c r="D28" s="610"/>
      <c r="E28" s="552" t="s">
        <v>313</v>
      </c>
      <c r="F28" s="606" t="s">
        <v>76</v>
      </c>
      <c r="G28" s="138"/>
      <c r="H28" s="139"/>
      <c r="I28" s="140"/>
      <c r="J28" s="610"/>
      <c r="K28" s="552" t="s">
        <v>313</v>
      </c>
      <c r="L28" s="606" t="s">
        <v>76</v>
      </c>
      <c r="M28" s="141"/>
      <c r="N28" s="142"/>
      <c r="O28" s="493"/>
      <c r="P28" s="627"/>
      <c r="Q28" s="628"/>
      <c r="R28" s="559"/>
      <c r="S28" s="139"/>
      <c r="T28" s="140"/>
      <c r="U28" s="143"/>
      <c r="V28" s="143"/>
      <c r="W28" s="557"/>
      <c r="X28" s="559"/>
      <c r="Y28" s="504"/>
      <c r="BI28" s="182" t="str">
        <f t="shared" si="1"/>
        <v/>
      </c>
      <c r="BJ28" s="183" t="str">
        <f t="shared" si="1"/>
        <v/>
      </c>
      <c r="BK28" s="184" t="str">
        <f t="shared" si="1"/>
        <v/>
      </c>
      <c r="BL28" s="185" t="str">
        <f t="shared" si="2"/>
        <v/>
      </c>
      <c r="BM28" s="182" t="str">
        <f t="shared" si="3"/>
        <v/>
      </c>
      <c r="BN28" s="186" t="str">
        <f t="shared" si="3"/>
        <v/>
      </c>
      <c r="BO28" s="229" t="str">
        <f t="shared" si="3"/>
        <v/>
      </c>
      <c r="BP28" s="229" t="str">
        <f>IF(COUNTIF(BM28:BO28,"Z")&gt;0,調査票２!$E$57,"")</f>
        <v/>
      </c>
      <c r="BQ28" s="229" t="str">
        <f t="shared" si="4"/>
        <v/>
      </c>
      <c r="BR28" s="185" t="str">
        <f t="shared" si="5"/>
        <v/>
      </c>
      <c r="BS28" s="182" t="str">
        <f t="shared" si="6"/>
        <v/>
      </c>
      <c r="BT28" s="186" t="str">
        <f>IF(COUNTIF(BS28,"Z9")&gt;0,調査票２!$O$59,"")</f>
        <v/>
      </c>
      <c r="BU28" s="186" t="str">
        <f t="shared" si="7"/>
        <v/>
      </c>
      <c r="BV28" s="186" t="str">
        <f t="shared" si="7"/>
        <v/>
      </c>
      <c r="BW28" s="186" t="str">
        <f t="shared" si="7"/>
        <v/>
      </c>
      <c r="BX28" s="185" t="str">
        <f t="shared" si="7"/>
        <v/>
      </c>
      <c r="BY28" s="182" t="str">
        <f t="shared" si="7"/>
        <v/>
      </c>
      <c r="BZ28" s="186" t="str">
        <f t="shared" si="7"/>
        <v/>
      </c>
      <c r="CA28" s="186" t="str">
        <f t="shared" si="7"/>
        <v/>
      </c>
      <c r="CB28" s="186" t="str">
        <f>IF(COUNTIF(BY28:CA28,"Z")&gt;0,調査票２!$Q$57,"")</f>
        <v/>
      </c>
      <c r="CC28" s="185" t="str">
        <f t="shared" si="8"/>
        <v/>
      </c>
      <c r="CD28" s="182" t="str">
        <f t="shared" si="8"/>
        <v/>
      </c>
      <c r="CE28" s="186" t="str">
        <f>IF(COUNTIF(CD28,"98")&gt;0,調査票２!$X$57,"")</f>
        <v/>
      </c>
      <c r="CF28" s="186" t="str">
        <f t="shared" si="9"/>
        <v/>
      </c>
      <c r="CG28" s="185" t="str">
        <f t="shared" si="10"/>
        <v/>
      </c>
    </row>
    <row r="29" spans="1:85" s="11" customFormat="1" ht="43.5" customHeight="1">
      <c r="A29" s="246">
        <f t="shared" si="11"/>
        <v>37</v>
      </c>
      <c r="B29" s="142"/>
      <c r="C29" s="640"/>
      <c r="D29" s="610"/>
      <c r="E29" s="552" t="s">
        <v>313</v>
      </c>
      <c r="F29" s="606" t="s">
        <v>76</v>
      </c>
      <c r="G29" s="138"/>
      <c r="H29" s="139"/>
      <c r="I29" s="140"/>
      <c r="J29" s="610"/>
      <c r="K29" s="552" t="s">
        <v>313</v>
      </c>
      <c r="L29" s="606" t="s">
        <v>76</v>
      </c>
      <c r="M29" s="141"/>
      <c r="N29" s="142"/>
      <c r="O29" s="493"/>
      <c r="P29" s="627"/>
      <c r="Q29" s="628"/>
      <c r="R29" s="559"/>
      <c r="S29" s="139"/>
      <c r="T29" s="140"/>
      <c r="U29" s="143"/>
      <c r="V29" s="143"/>
      <c r="W29" s="557"/>
      <c r="X29" s="559"/>
      <c r="Y29" s="504"/>
      <c r="BI29" s="182" t="str">
        <f t="shared" si="1"/>
        <v/>
      </c>
      <c r="BJ29" s="183" t="str">
        <f t="shared" si="1"/>
        <v/>
      </c>
      <c r="BK29" s="184" t="str">
        <f t="shared" si="1"/>
        <v/>
      </c>
      <c r="BL29" s="185" t="str">
        <f t="shared" si="2"/>
        <v/>
      </c>
      <c r="BM29" s="182" t="str">
        <f t="shared" si="3"/>
        <v/>
      </c>
      <c r="BN29" s="186" t="str">
        <f t="shared" si="3"/>
        <v/>
      </c>
      <c r="BO29" s="229" t="str">
        <f t="shared" si="3"/>
        <v/>
      </c>
      <c r="BP29" s="229" t="str">
        <f>IF(COUNTIF(BM29:BO29,"Z")&gt;0,調査票２!$E$57,"")</f>
        <v/>
      </c>
      <c r="BQ29" s="229" t="str">
        <f t="shared" si="4"/>
        <v/>
      </c>
      <c r="BR29" s="185" t="str">
        <f t="shared" si="5"/>
        <v/>
      </c>
      <c r="BS29" s="182" t="str">
        <f t="shared" si="6"/>
        <v/>
      </c>
      <c r="BT29" s="186" t="str">
        <f>IF(COUNTIF(BS29,"Z9")&gt;0,調査票２!$O$59,"")</f>
        <v/>
      </c>
      <c r="BU29" s="186" t="str">
        <f t="shared" si="7"/>
        <v/>
      </c>
      <c r="BV29" s="186" t="str">
        <f t="shared" si="7"/>
        <v/>
      </c>
      <c r="BW29" s="186" t="str">
        <f t="shared" si="7"/>
        <v/>
      </c>
      <c r="BX29" s="185" t="str">
        <f t="shared" si="7"/>
        <v/>
      </c>
      <c r="BY29" s="182" t="str">
        <f t="shared" si="7"/>
        <v/>
      </c>
      <c r="BZ29" s="186" t="str">
        <f t="shared" si="7"/>
        <v/>
      </c>
      <c r="CA29" s="186" t="str">
        <f t="shared" si="7"/>
        <v/>
      </c>
      <c r="CB29" s="186" t="str">
        <f>IF(COUNTIF(BY29:CA29,"Z")&gt;0,調査票２!$Q$57,"")</f>
        <v/>
      </c>
      <c r="CC29" s="185" t="str">
        <f t="shared" si="8"/>
        <v/>
      </c>
      <c r="CD29" s="182" t="str">
        <f t="shared" si="8"/>
        <v/>
      </c>
      <c r="CE29" s="186" t="str">
        <f>IF(COUNTIF(CD29,"98")&gt;0,調査票２!$X$57,"")</f>
        <v/>
      </c>
      <c r="CF29" s="186" t="str">
        <f t="shared" si="9"/>
        <v/>
      </c>
      <c r="CG29" s="185" t="str">
        <f t="shared" si="10"/>
        <v/>
      </c>
    </row>
    <row r="30" spans="1:85" s="11" customFormat="1" ht="43.5" customHeight="1">
      <c r="A30" s="246">
        <f t="shared" si="11"/>
        <v>38</v>
      </c>
      <c r="B30" s="142"/>
      <c r="C30" s="640"/>
      <c r="D30" s="610"/>
      <c r="E30" s="552" t="s">
        <v>313</v>
      </c>
      <c r="F30" s="606" t="s">
        <v>76</v>
      </c>
      <c r="G30" s="138"/>
      <c r="H30" s="139"/>
      <c r="I30" s="140"/>
      <c r="J30" s="610"/>
      <c r="K30" s="552" t="s">
        <v>313</v>
      </c>
      <c r="L30" s="606" t="s">
        <v>76</v>
      </c>
      <c r="M30" s="141"/>
      <c r="N30" s="142"/>
      <c r="O30" s="493"/>
      <c r="P30" s="627"/>
      <c r="Q30" s="628"/>
      <c r="R30" s="559"/>
      <c r="S30" s="139"/>
      <c r="T30" s="140"/>
      <c r="U30" s="143"/>
      <c r="V30" s="143"/>
      <c r="W30" s="557"/>
      <c r="X30" s="559"/>
      <c r="Y30" s="504"/>
      <c r="BI30" s="182" t="str">
        <f t="shared" si="1"/>
        <v/>
      </c>
      <c r="BJ30" s="183" t="str">
        <f t="shared" si="1"/>
        <v/>
      </c>
      <c r="BK30" s="184" t="str">
        <f t="shared" si="1"/>
        <v/>
      </c>
      <c r="BL30" s="185" t="str">
        <f t="shared" si="2"/>
        <v/>
      </c>
      <c r="BM30" s="182" t="str">
        <f t="shared" si="3"/>
        <v/>
      </c>
      <c r="BN30" s="186" t="str">
        <f t="shared" si="3"/>
        <v/>
      </c>
      <c r="BO30" s="229" t="str">
        <f t="shared" si="3"/>
        <v/>
      </c>
      <c r="BP30" s="229" t="str">
        <f>IF(COUNTIF(BM30:BO30,"Z")&gt;0,調査票２!$E$57,"")</f>
        <v/>
      </c>
      <c r="BQ30" s="229" t="str">
        <f t="shared" si="4"/>
        <v/>
      </c>
      <c r="BR30" s="185" t="str">
        <f t="shared" si="5"/>
        <v/>
      </c>
      <c r="BS30" s="182" t="str">
        <f t="shared" si="6"/>
        <v/>
      </c>
      <c r="BT30" s="186" t="str">
        <f>IF(COUNTIF(BS30,"Z9")&gt;0,調査票２!$O$59,"")</f>
        <v/>
      </c>
      <c r="BU30" s="186" t="str">
        <f t="shared" si="7"/>
        <v/>
      </c>
      <c r="BV30" s="186" t="str">
        <f t="shared" si="7"/>
        <v/>
      </c>
      <c r="BW30" s="186" t="str">
        <f t="shared" si="7"/>
        <v/>
      </c>
      <c r="BX30" s="185" t="str">
        <f t="shared" si="7"/>
        <v/>
      </c>
      <c r="BY30" s="182" t="str">
        <f t="shared" si="7"/>
        <v/>
      </c>
      <c r="BZ30" s="186" t="str">
        <f t="shared" si="7"/>
        <v/>
      </c>
      <c r="CA30" s="186" t="str">
        <f t="shared" si="7"/>
        <v/>
      </c>
      <c r="CB30" s="186" t="str">
        <f>IF(COUNTIF(BY30:CA30,"Z")&gt;0,調査票２!$Q$57,"")</f>
        <v/>
      </c>
      <c r="CC30" s="185" t="str">
        <f t="shared" si="8"/>
        <v/>
      </c>
      <c r="CD30" s="182" t="str">
        <f t="shared" si="8"/>
        <v/>
      </c>
      <c r="CE30" s="186" t="str">
        <f>IF(COUNTIF(CD30,"98")&gt;0,調査票２!$X$57,"")</f>
        <v/>
      </c>
      <c r="CF30" s="186" t="str">
        <f t="shared" si="9"/>
        <v/>
      </c>
      <c r="CG30" s="185" t="str">
        <f t="shared" si="10"/>
        <v/>
      </c>
    </row>
    <row r="31" spans="1:85" s="11" customFormat="1" ht="43.5" customHeight="1">
      <c r="A31" s="246">
        <f t="shared" si="11"/>
        <v>39</v>
      </c>
      <c r="B31" s="142"/>
      <c r="C31" s="640"/>
      <c r="D31" s="610"/>
      <c r="E31" s="552" t="s">
        <v>313</v>
      </c>
      <c r="F31" s="606" t="s">
        <v>76</v>
      </c>
      <c r="G31" s="138"/>
      <c r="H31" s="139"/>
      <c r="I31" s="140"/>
      <c r="J31" s="610"/>
      <c r="K31" s="552" t="s">
        <v>313</v>
      </c>
      <c r="L31" s="606" t="s">
        <v>76</v>
      </c>
      <c r="M31" s="141"/>
      <c r="N31" s="142"/>
      <c r="O31" s="493"/>
      <c r="P31" s="627"/>
      <c r="Q31" s="628"/>
      <c r="R31" s="559"/>
      <c r="S31" s="139"/>
      <c r="T31" s="140"/>
      <c r="U31" s="143"/>
      <c r="V31" s="143"/>
      <c r="W31" s="557"/>
      <c r="X31" s="559"/>
      <c r="Y31" s="504"/>
      <c r="BI31" s="182" t="str">
        <f t="shared" si="1"/>
        <v/>
      </c>
      <c r="BJ31" s="183" t="str">
        <f t="shared" si="1"/>
        <v/>
      </c>
      <c r="BK31" s="184" t="str">
        <f t="shared" si="1"/>
        <v/>
      </c>
      <c r="BL31" s="185" t="str">
        <f t="shared" si="2"/>
        <v/>
      </c>
      <c r="BM31" s="182" t="str">
        <f t="shared" si="3"/>
        <v/>
      </c>
      <c r="BN31" s="186" t="str">
        <f t="shared" si="3"/>
        <v/>
      </c>
      <c r="BO31" s="229" t="str">
        <f t="shared" si="3"/>
        <v/>
      </c>
      <c r="BP31" s="229" t="str">
        <f>IF(COUNTIF(BM31:BO31,"Z")&gt;0,調査票２!$E$57,"")</f>
        <v/>
      </c>
      <c r="BQ31" s="229" t="str">
        <f t="shared" si="4"/>
        <v/>
      </c>
      <c r="BR31" s="185" t="str">
        <f t="shared" si="5"/>
        <v/>
      </c>
      <c r="BS31" s="182" t="str">
        <f t="shared" si="6"/>
        <v/>
      </c>
      <c r="BT31" s="186" t="str">
        <f>IF(COUNTIF(BS31,"Z9")&gt;0,調査票２!$O$59,"")</f>
        <v/>
      </c>
      <c r="BU31" s="186" t="str">
        <f t="shared" si="7"/>
        <v/>
      </c>
      <c r="BV31" s="186" t="str">
        <f t="shared" si="7"/>
        <v/>
      </c>
      <c r="BW31" s="186" t="str">
        <f t="shared" si="7"/>
        <v/>
      </c>
      <c r="BX31" s="185" t="str">
        <f t="shared" si="7"/>
        <v/>
      </c>
      <c r="BY31" s="182" t="str">
        <f t="shared" si="7"/>
        <v/>
      </c>
      <c r="BZ31" s="186" t="str">
        <f t="shared" si="7"/>
        <v/>
      </c>
      <c r="CA31" s="186" t="str">
        <f t="shared" si="7"/>
        <v/>
      </c>
      <c r="CB31" s="186" t="str">
        <f>IF(COUNTIF(BY31:CA31,"Z")&gt;0,調査票２!$Q$57,"")</f>
        <v/>
      </c>
      <c r="CC31" s="185" t="str">
        <f t="shared" si="8"/>
        <v/>
      </c>
      <c r="CD31" s="182" t="str">
        <f t="shared" si="8"/>
        <v/>
      </c>
      <c r="CE31" s="186" t="str">
        <f>IF(COUNTIF(CD31,"98")&gt;0,調査票２!$X$57,"")</f>
        <v/>
      </c>
      <c r="CF31" s="186" t="str">
        <f t="shared" si="9"/>
        <v/>
      </c>
      <c r="CG31" s="185" t="str">
        <f t="shared" si="10"/>
        <v/>
      </c>
    </row>
    <row r="32" spans="1:85" s="11" customFormat="1" ht="43.5" customHeight="1" thickBot="1">
      <c r="A32" s="206">
        <f t="shared" si="11"/>
        <v>40</v>
      </c>
      <c r="B32" s="146"/>
      <c r="C32" s="642"/>
      <c r="D32" s="611"/>
      <c r="E32" s="568" t="s">
        <v>313</v>
      </c>
      <c r="F32" s="606" t="s">
        <v>76</v>
      </c>
      <c r="G32" s="171"/>
      <c r="H32" s="172"/>
      <c r="I32" s="173"/>
      <c r="J32" s="611"/>
      <c r="K32" s="568" t="s">
        <v>313</v>
      </c>
      <c r="L32" s="606" t="s">
        <v>76</v>
      </c>
      <c r="M32" s="174"/>
      <c r="N32" s="146"/>
      <c r="O32" s="497"/>
      <c r="P32" s="635"/>
      <c r="Q32" s="636"/>
      <c r="R32" s="175"/>
      <c r="S32" s="172"/>
      <c r="T32" s="173"/>
      <c r="U32" s="176"/>
      <c r="V32" s="176"/>
      <c r="W32" s="501"/>
      <c r="X32" s="175"/>
      <c r="Y32" s="508"/>
      <c r="BI32" s="187" t="str">
        <f t="shared" si="1"/>
        <v/>
      </c>
      <c r="BJ32" s="188" t="str">
        <f t="shared" si="1"/>
        <v/>
      </c>
      <c r="BK32" s="189" t="str">
        <f t="shared" si="1"/>
        <v/>
      </c>
      <c r="BL32" s="190" t="str">
        <f t="shared" si="2"/>
        <v/>
      </c>
      <c r="BM32" s="187" t="str">
        <f t="shared" si="3"/>
        <v/>
      </c>
      <c r="BN32" s="191" t="str">
        <f t="shared" si="3"/>
        <v/>
      </c>
      <c r="BO32" s="230" t="str">
        <f t="shared" si="3"/>
        <v/>
      </c>
      <c r="BP32" s="230" t="str">
        <f>IF(COUNTIF(BM32:BO32,"Z")&gt;0,調査票２!$E$57,"")</f>
        <v/>
      </c>
      <c r="BQ32" s="230" t="str">
        <f t="shared" si="4"/>
        <v/>
      </c>
      <c r="BR32" s="190" t="str">
        <f t="shared" si="5"/>
        <v/>
      </c>
      <c r="BS32" s="187" t="str">
        <f t="shared" si="6"/>
        <v/>
      </c>
      <c r="BT32" s="191" t="str">
        <f>IF(COUNTIF(BS32,"Z9")&gt;0,調査票２!$O$59,"")</f>
        <v/>
      </c>
      <c r="BU32" s="191" t="str">
        <f t="shared" si="7"/>
        <v/>
      </c>
      <c r="BV32" s="191" t="str">
        <f t="shared" si="7"/>
        <v/>
      </c>
      <c r="BW32" s="191" t="str">
        <f t="shared" si="7"/>
        <v/>
      </c>
      <c r="BX32" s="190" t="str">
        <f t="shared" si="7"/>
        <v/>
      </c>
      <c r="BY32" s="187" t="str">
        <f t="shared" si="7"/>
        <v/>
      </c>
      <c r="BZ32" s="191" t="str">
        <f t="shared" si="7"/>
        <v/>
      </c>
      <c r="CA32" s="191" t="str">
        <f t="shared" si="7"/>
        <v/>
      </c>
      <c r="CB32" s="191" t="str">
        <f>IF(COUNTIF(BY32:CA32,"Z")&gt;0,調査票２!$Q$57,"")</f>
        <v/>
      </c>
      <c r="CC32" s="190" t="str">
        <f t="shared" si="8"/>
        <v/>
      </c>
      <c r="CD32" s="187" t="str">
        <f t="shared" si="8"/>
        <v/>
      </c>
      <c r="CE32" s="191" t="str">
        <f>IF(COUNTIF(CD32,"98")&gt;0,調査票２!$X$57,"")</f>
        <v/>
      </c>
      <c r="CF32" s="191" t="str">
        <f t="shared" si="9"/>
        <v/>
      </c>
      <c r="CG32" s="190" t="str">
        <f t="shared" si="10"/>
        <v/>
      </c>
    </row>
    <row r="33" spans="1:1" ht="14.25">
      <c r="A33" s="81" t="s">
        <v>314</v>
      </c>
    </row>
    <row r="34" spans="1:1" ht="17.25" customHeight="1">
      <c r="A34" s="308"/>
    </row>
    <row r="35" spans="1:1" ht="17.25" customHeight="1"/>
  </sheetData>
  <mergeCells count="21">
    <mergeCell ref="A3:A5"/>
    <mergeCell ref="D3:E3"/>
    <mergeCell ref="G3:I3"/>
    <mergeCell ref="J3:K3"/>
    <mergeCell ref="M3:M5"/>
    <mergeCell ref="R3:T3"/>
    <mergeCell ref="W3:Y3"/>
    <mergeCell ref="D4:D5"/>
    <mergeCell ref="E4:E5"/>
    <mergeCell ref="G4:G5"/>
    <mergeCell ref="H4:H5"/>
    <mergeCell ref="I4:I5"/>
    <mergeCell ref="J4:J5"/>
    <mergeCell ref="K4:K5"/>
    <mergeCell ref="N4:Q4"/>
    <mergeCell ref="N3:Q3"/>
    <mergeCell ref="R4:R5"/>
    <mergeCell ref="S4:S5"/>
    <mergeCell ref="T4:T5"/>
    <mergeCell ref="U4:U5"/>
    <mergeCell ref="W4:Y4"/>
  </mergeCells>
  <phoneticPr fontId="2"/>
  <conditionalFormatting sqref="BL6:BL32">
    <cfRule type="cellIs" dxfId="5" priority="7" operator="between">
      <formula>3</formula>
      <formula>4</formula>
    </cfRule>
  </conditionalFormatting>
  <conditionalFormatting sqref="BM6:BP32">
    <cfRule type="containsText" dxfId="4" priority="6" operator="containsText" text="Z">
      <formula>NOT(ISERROR(SEARCH("Z",BM6)))</formula>
    </cfRule>
  </conditionalFormatting>
  <conditionalFormatting sqref="BR6:BR32">
    <cfRule type="cellIs" dxfId="3" priority="1" operator="between">
      <formula>3</formula>
      <formula>4</formula>
    </cfRule>
  </conditionalFormatting>
  <conditionalFormatting sqref="BS6:BT32">
    <cfRule type="containsText" dxfId="2" priority="4" operator="containsText" text="Z9">
      <formula>NOT(ISERROR(SEARCH("Z9",BS6)))</formula>
    </cfRule>
  </conditionalFormatting>
  <conditionalFormatting sqref="BY6:BY32">
    <cfRule type="containsText" dxfId="1" priority="3" operator="containsText" text="Z">
      <formula>NOT(ISERROR(SEARCH("Z",BY6)))</formula>
    </cfRule>
  </conditionalFormatting>
  <conditionalFormatting sqref="CD6:CE32">
    <cfRule type="containsText" dxfId="0" priority="2" operator="containsText" text="98">
      <formula>NOT(ISERROR(SEARCH("98",CD6)))</formula>
    </cfRule>
  </conditionalFormatting>
  <dataValidations count="7">
    <dataValidation type="list" imeMode="off" allowBlank="1" showInputMessage="1" showErrorMessage="1" sqref="R6:T32 G6:I32" xr:uid="{62C208EC-0B31-426D-8E21-2E050B7DEB61}">
      <formula1>"A,B,C,D,E,F,G,H,I,J,K,L,M,N,O,T,U,V,W,Z"</formula1>
    </dataValidation>
    <dataValidation type="list" imeMode="off" allowBlank="1" showInputMessage="1" showErrorMessage="1" sqref="U6:U32" xr:uid="{2A378546-EE9B-47F3-8065-A35A615ED095}">
      <formula1>"1,2,3"</formula1>
    </dataValidation>
    <dataValidation type="list" imeMode="off" allowBlank="1" showInputMessage="1" showErrorMessage="1" sqref="V6:V32" xr:uid="{72AC9814-4774-4910-A82F-AC1DFC0E40C7}">
      <formula1>"10,20,30,41,42,43,50,52,60,70,80,81,90,91,92,98"</formula1>
    </dataValidation>
    <dataValidation type="list" imeMode="off" allowBlank="1" showInputMessage="1" showErrorMessage="1" sqref="M6:M32" xr:uid="{0747EE31-40BF-417A-AC38-4BFA9DA978DA}">
      <formula1>"Q1,V1,V2,W1,Z1,S1,T1,U1,X1,R1,R5,R6,Z9"</formula1>
    </dataValidation>
    <dataValidation imeMode="off" allowBlank="1" showInputMessage="1" showErrorMessage="1" sqref="O6:O32 C6:D32 F6:F32 L6:L32 J6:J32" xr:uid="{F8BFA2BA-9D94-4209-AA58-125910BAC1E5}"/>
    <dataValidation imeMode="hiragana" allowBlank="1" showInputMessage="1" showErrorMessage="1" sqref="B6:B32 W6:Y32 N6:N32 P6:Q32" xr:uid="{9174ABA3-5109-474D-9079-6092CEA4F41D}"/>
    <dataValidation type="list" allowBlank="1" showInputMessage="1" showErrorMessage="1" sqref="E6:E32 K6:K32" xr:uid="{DA90251A-F12B-41D0-9D83-40FF2181337F}">
      <formula1>"kg、t、m³、ℓ,kg,t,m³,ℓ"</formula1>
    </dataValidation>
  </dataValidations>
  <pageMargins left="0.59055118110236227" right="0"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4" max="6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69B6-3DB5-4AE8-951C-E1598B1A211A}">
  <sheetPr>
    <pageSetUpPr fitToPage="1"/>
  </sheetPr>
  <dimension ref="B1:H57"/>
  <sheetViews>
    <sheetView view="pageBreakPreview" zoomScale="85" zoomScaleNormal="75" zoomScaleSheetLayoutView="85" workbookViewId="0">
      <selection activeCell="AG31" sqref="AG31"/>
    </sheetView>
  </sheetViews>
  <sheetFormatPr defaultColWidth="9" defaultRowHeight="12"/>
  <cols>
    <col min="1" max="4" width="3.625" style="88" customWidth="1"/>
    <col min="5" max="5" width="4.625" style="88" customWidth="1"/>
    <col min="6" max="6" width="14.625" style="88" customWidth="1"/>
    <col min="7" max="7" width="82.625" style="88" customWidth="1"/>
    <col min="8" max="8" width="3.625" style="88" customWidth="1"/>
    <col min="9" max="9" width="4.625" style="88" customWidth="1"/>
    <col min="10" max="16384" width="9" style="88"/>
  </cols>
  <sheetData>
    <row r="1" spans="2:7" ht="21">
      <c r="B1" s="310"/>
    </row>
    <row r="2" spans="2:7" ht="15" customHeight="1"/>
    <row r="3" spans="2:7" ht="15" customHeight="1">
      <c r="B3" s="311" t="s">
        <v>375</v>
      </c>
      <c r="C3" s="312" t="s">
        <v>176</v>
      </c>
    </row>
    <row r="4" spans="2:7" ht="15" customHeight="1">
      <c r="C4" s="88" t="s">
        <v>177</v>
      </c>
    </row>
    <row r="5" spans="2:7" ht="15" customHeight="1">
      <c r="C5" s="88" t="s">
        <v>178</v>
      </c>
    </row>
    <row r="6" spans="2:7" ht="15" customHeight="1">
      <c r="C6" s="93" t="s">
        <v>179</v>
      </c>
    </row>
    <row r="7" spans="2:7" ht="15" customHeight="1">
      <c r="E7" s="94"/>
      <c r="F7" s="94"/>
    </row>
    <row r="8" spans="2:7" ht="15" customHeight="1">
      <c r="D8" s="88" t="s">
        <v>180</v>
      </c>
      <c r="E8" s="95" t="s">
        <v>181</v>
      </c>
      <c r="F8" s="95"/>
    </row>
    <row r="9" spans="2:7" ht="15" customHeight="1">
      <c r="D9" s="88" t="s">
        <v>182</v>
      </c>
      <c r="E9" s="88" t="s">
        <v>183</v>
      </c>
      <c r="G9" s="96" t="s">
        <v>184</v>
      </c>
    </row>
    <row r="10" spans="2:7" ht="15" customHeight="1">
      <c r="C10" s="97" t="s">
        <v>185</v>
      </c>
      <c r="D10" s="88" t="s">
        <v>186</v>
      </c>
      <c r="E10" s="88" t="s">
        <v>187</v>
      </c>
      <c r="G10" s="95" t="s">
        <v>188</v>
      </c>
    </row>
    <row r="11" spans="2:7" ht="15" customHeight="1">
      <c r="D11" s="88" t="s">
        <v>182</v>
      </c>
    </row>
    <row r="12" spans="2:7" ht="15" customHeight="1">
      <c r="D12" s="88" t="s">
        <v>189</v>
      </c>
      <c r="E12" s="98" t="s">
        <v>190</v>
      </c>
      <c r="F12" s="98"/>
      <c r="G12" s="98" t="s">
        <v>191</v>
      </c>
    </row>
    <row r="13" spans="2:7" ht="15" customHeight="1">
      <c r="B13" s="99"/>
      <c r="E13" s="98" t="s">
        <v>192</v>
      </c>
      <c r="F13" s="98"/>
      <c r="G13" s="100" t="s">
        <v>193</v>
      </c>
    </row>
    <row r="14" spans="2:7" ht="15" customHeight="1">
      <c r="B14" s="99"/>
      <c r="E14" s="98" t="s">
        <v>192</v>
      </c>
      <c r="F14" s="98"/>
      <c r="G14" s="98"/>
    </row>
    <row r="15" spans="2:7" ht="15" customHeight="1">
      <c r="E15" s="98" t="s">
        <v>194</v>
      </c>
      <c r="F15" s="98"/>
      <c r="G15" s="98" t="s">
        <v>195</v>
      </c>
    </row>
    <row r="16" spans="2:7" ht="15" customHeight="1">
      <c r="E16" s="98" t="s">
        <v>183</v>
      </c>
      <c r="F16" s="98"/>
      <c r="G16" s="100" t="s">
        <v>196</v>
      </c>
    </row>
    <row r="17" spans="2:7" ht="15" customHeight="1">
      <c r="E17" s="98" t="s">
        <v>183</v>
      </c>
      <c r="F17" s="98"/>
      <c r="G17" s="98"/>
    </row>
    <row r="18" spans="2:7" ht="15" customHeight="1">
      <c r="E18" s="98" t="s">
        <v>187</v>
      </c>
      <c r="F18" s="98"/>
      <c r="G18" s="98" t="s">
        <v>197</v>
      </c>
    </row>
    <row r="19" spans="2:7" ht="15" customHeight="1">
      <c r="E19" s="98"/>
      <c r="F19" s="98"/>
      <c r="G19" s="100" t="s">
        <v>198</v>
      </c>
    </row>
    <row r="20" spans="2:7" ht="15" customHeight="1"/>
    <row r="21" spans="2:7" ht="15" customHeight="1" thickBot="1">
      <c r="B21" s="97" t="s">
        <v>199</v>
      </c>
      <c r="C21" s="88" t="s">
        <v>200</v>
      </c>
    </row>
    <row r="22" spans="2:7" ht="15" customHeight="1" thickBot="1">
      <c r="B22" s="99"/>
      <c r="C22" s="899" t="s">
        <v>201</v>
      </c>
      <c r="D22" s="900"/>
      <c r="E22" s="900"/>
      <c r="F22" s="901"/>
      <c r="G22" s="101" t="s">
        <v>202</v>
      </c>
    </row>
    <row r="23" spans="2:7" ht="15" customHeight="1" thickTop="1">
      <c r="B23" s="99"/>
      <c r="C23" s="902" t="s">
        <v>203</v>
      </c>
      <c r="D23" s="313">
        <v>1</v>
      </c>
      <c r="E23" s="480" t="s">
        <v>161</v>
      </c>
      <c r="F23" s="481"/>
      <c r="G23" s="315" t="s">
        <v>204</v>
      </c>
    </row>
    <row r="24" spans="2:7" ht="15" customHeight="1">
      <c r="C24" s="897"/>
      <c r="D24" s="903">
        <v>2</v>
      </c>
      <c r="E24" s="905" t="s">
        <v>205</v>
      </c>
      <c r="F24" s="482" t="s">
        <v>429</v>
      </c>
      <c r="G24" s="483" t="s">
        <v>430</v>
      </c>
    </row>
    <row r="25" spans="2:7" ht="15" customHeight="1">
      <c r="C25" s="897"/>
      <c r="D25" s="904"/>
      <c r="E25" s="906"/>
      <c r="F25" s="314" t="s">
        <v>431</v>
      </c>
      <c r="G25" s="315" t="s">
        <v>432</v>
      </c>
    </row>
    <row r="26" spans="2:7" ht="15" customHeight="1">
      <c r="B26" s="102"/>
      <c r="C26" s="897"/>
      <c r="D26" s="316">
        <v>3</v>
      </c>
      <c r="E26" s="331" t="s">
        <v>206</v>
      </c>
      <c r="F26" s="330"/>
      <c r="G26" s="317" t="s">
        <v>207</v>
      </c>
    </row>
    <row r="27" spans="2:7" ht="15" customHeight="1">
      <c r="B27" s="102"/>
      <c r="C27" s="897"/>
      <c r="D27" s="316">
        <v>4</v>
      </c>
      <c r="E27" s="331" t="s">
        <v>21</v>
      </c>
      <c r="F27" s="330"/>
      <c r="G27" s="317" t="s">
        <v>208</v>
      </c>
    </row>
    <row r="28" spans="2:7" ht="15" customHeight="1">
      <c r="B28" s="102"/>
      <c r="C28" s="897"/>
      <c r="D28" s="316">
        <v>5</v>
      </c>
      <c r="E28" s="331" t="s">
        <v>162</v>
      </c>
      <c r="F28" s="330"/>
      <c r="G28" s="317" t="s">
        <v>209</v>
      </c>
    </row>
    <row r="29" spans="2:7" ht="24">
      <c r="B29" s="102"/>
      <c r="C29" s="897"/>
      <c r="D29" s="316">
        <v>6</v>
      </c>
      <c r="E29" s="331" t="s">
        <v>210</v>
      </c>
      <c r="F29" s="330"/>
      <c r="G29" s="317" t="s">
        <v>211</v>
      </c>
    </row>
    <row r="30" spans="2:7" ht="15" customHeight="1">
      <c r="B30" s="102"/>
      <c r="C30" s="897"/>
      <c r="D30" s="316">
        <v>7</v>
      </c>
      <c r="E30" s="331" t="s">
        <v>212</v>
      </c>
      <c r="F30" s="330"/>
      <c r="G30" s="317" t="s">
        <v>213</v>
      </c>
    </row>
    <row r="31" spans="2:7" ht="15" customHeight="1">
      <c r="B31" s="102"/>
      <c r="C31" s="897"/>
      <c r="D31" s="316">
        <v>8</v>
      </c>
      <c r="E31" s="331" t="s">
        <v>214</v>
      </c>
      <c r="F31" s="330"/>
      <c r="G31" s="317" t="s">
        <v>215</v>
      </c>
    </row>
    <row r="32" spans="2:7" ht="38.1" customHeight="1">
      <c r="B32" s="102"/>
      <c r="C32" s="897"/>
      <c r="D32" s="316">
        <v>9</v>
      </c>
      <c r="E32" s="907" t="s">
        <v>216</v>
      </c>
      <c r="F32" s="908"/>
      <c r="G32" s="317" t="s">
        <v>217</v>
      </c>
    </row>
    <row r="33" spans="2:8" ht="15" customHeight="1">
      <c r="C33" s="897"/>
      <c r="D33" s="316">
        <v>10</v>
      </c>
      <c r="E33" s="331" t="s">
        <v>163</v>
      </c>
      <c r="F33" s="330"/>
      <c r="G33" s="317" t="s">
        <v>218</v>
      </c>
    </row>
    <row r="34" spans="2:8" ht="24">
      <c r="B34" s="103"/>
      <c r="C34" s="897"/>
      <c r="D34" s="316">
        <v>11</v>
      </c>
      <c r="E34" s="331" t="s">
        <v>219</v>
      </c>
      <c r="F34" s="330"/>
      <c r="G34" s="317" t="s">
        <v>220</v>
      </c>
    </row>
    <row r="35" spans="2:8" ht="26.1" customHeight="1" thickBot="1">
      <c r="B35" s="102"/>
      <c r="C35" s="898"/>
      <c r="D35" s="318">
        <v>12</v>
      </c>
      <c r="E35" s="336" t="s">
        <v>221</v>
      </c>
      <c r="F35" s="484"/>
      <c r="G35" s="319" t="s">
        <v>222</v>
      </c>
      <c r="H35" s="104"/>
    </row>
    <row r="36" spans="2:8" ht="26.1" customHeight="1">
      <c r="B36" s="102"/>
      <c r="C36" s="909" t="s">
        <v>223</v>
      </c>
      <c r="D36" s="320">
        <v>13</v>
      </c>
      <c r="E36" s="485" t="s">
        <v>224</v>
      </c>
      <c r="F36" s="486"/>
      <c r="G36" s="321" t="s">
        <v>225</v>
      </c>
      <c r="H36" s="104"/>
    </row>
    <row r="37" spans="2:8" ht="26.1" customHeight="1">
      <c r="B37" s="102"/>
      <c r="C37" s="910"/>
      <c r="D37" s="322">
        <v>14</v>
      </c>
      <c r="E37" s="487" t="s">
        <v>226</v>
      </c>
      <c r="F37" s="488"/>
      <c r="G37" s="317" t="s">
        <v>227</v>
      </c>
      <c r="H37" s="104"/>
    </row>
    <row r="38" spans="2:8" ht="15" customHeight="1">
      <c r="B38" s="102"/>
      <c r="C38" s="910"/>
      <c r="D38" s="323"/>
      <c r="E38" s="480"/>
      <c r="F38" s="283"/>
      <c r="G38" s="317" t="s">
        <v>228</v>
      </c>
      <c r="H38" s="104"/>
    </row>
    <row r="39" spans="2:8" ht="26.1" customHeight="1">
      <c r="C39" s="910"/>
      <c r="D39" s="316">
        <v>15</v>
      </c>
      <c r="E39" s="331" t="s">
        <v>229</v>
      </c>
      <c r="F39" s="330"/>
      <c r="G39" s="317" t="s">
        <v>230</v>
      </c>
    </row>
    <row r="40" spans="2:8" ht="26.1" customHeight="1">
      <c r="B40" s="102"/>
      <c r="C40" s="910"/>
      <c r="D40" s="316">
        <v>16</v>
      </c>
      <c r="E40" s="331" t="s">
        <v>231</v>
      </c>
      <c r="F40" s="330"/>
      <c r="G40" s="317" t="s">
        <v>232</v>
      </c>
      <c r="H40" s="104"/>
    </row>
    <row r="41" spans="2:8" ht="15" customHeight="1">
      <c r="B41" s="102"/>
      <c r="C41" s="910"/>
      <c r="D41" s="316">
        <v>17</v>
      </c>
      <c r="E41" s="331" t="s">
        <v>233</v>
      </c>
      <c r="F41" s="330"/>
      <c r="G41" s="317" t="s">
        <v>234</v>
      </c>
    </row>
    <row r="42" spans="2:8" ht="15" customHeight="1">
      <c r="B42" s="102"/>
      <c r="C42" s="910"/>
      <c r="D42" s="316">
        <v>18</v>
      </c>
      <c r="E42" s="331" t="s">
        <v>235</v>
      </c>
      <c r="F42" s="330"/>
      <c r="G42" s="317" t="s">
        <v>236</v>
      </c>
    </row>
    <row r="43" spans="2:8" ht="15" customHeight="1" thickBot="1">
      <c r="C43" s="911"/>
      <c r="D43" s="318">
        <v>19</v>
      </c>
      <c r="E43" s="336" t="s">
        <v>237</v>
      </c>
      <c r="F43" s="484"/>
      <c r="G43" s="319" t="s">
        <v>238</v>
      </c>
    </row>
    <row r="44" spans="2:8" ht="15" customHeight="1" thickBot="1">
      <c r="C44" s="324">
        <v>20</v>
      </c>
      <c r="D44" s="325" t="s">
        <v>239</v>
      </c>
      <c r="E44" s="325"/>
      <c r="F44" s="325"/>
      <c r="G44" s="326"/>
    </row>
    <row r="45" spans="2:8" ht="15" customHeight="1">
      <c r="C45" s="327"/>
    </row>
    <row r="46" spans="2:8" ht="15" customHeight="1" thickBot="1">
      <c r="B46" s="97" t="s">
        <v>199</v>
      </c>
      <c r="C46" s="88" t="s">
        <v>240</v>
      </c>
    </row>
    <row r="47" spans="2:8" ht="14.25" customHeight="1" thickBot="1">
      <c r="B47" s="104"/>
      <c r="C47" s="899" t="s">
        <v>201</v>
      </c>
      <c r="D47" s="900"/>
      <c r="E47" s="900"/>
      <c r="F47" s="901"/>
      <c r="G47" s="101" t="s">
        <v>202</v>
      </c>
      <c r="H47" s="104"/>
    </row>
    <row r="48" spans="2:8" ht="15" customHeight="1" thickTop="1">
      <c r="B48" s="104"/>
      <c r="C48" s="328" t="s">
        <v>206</v>
      </c>
      <c r="D48" s="283"/>
      <c r="E48" s="283"/>
      <c r="F48" s="283"/>
      <c r="G48" s="315" t="s">
        <v>241</v>
      </c>
      <c r="H48" s="104"/>
    </row>
    <row r="49" spans="3:7" ht="15" customHeight="1">
      <c r="C49" s="329" t="s">
        <v>376</v>
      </c>
      <c r="D49" s="330"/>
      <c r="E49" s="330"/>
      <c r="F49" s="330"/>
      <c r="G49" s="317" t="s">
        <v>242</v>
      </c>
    </row>
    <row r="50" spans="3:7" ht="26.1" customHeight="1">
      <c r="C50" s="329" t="s">
        <v>3</v>
      </c>
      <c r="D50" s="331"/>
      <c r="E50" s="330"/>
      <c r="F50" s="330"/>
      <c r="G50" s="317" t="s">
        <v>243</v>
      </c>
    </row>
    <row r="51" spans="3:7" ht="15" customHeight="1">
      <c r="C51" s="897" t="s">
        <v>244</v>
      </c>
      <c r="D51" s="332" t="s">
        <v>245</v>
      </c>
      <c r="E51" s="330"/>
      <c r="F51" s="330"/>
      <c r="G51" s="317" t="s">
        <v>246</v>
      </c>
    </row>
    <row r="52" spans="3:7" ht="38.1" customHeight="1">
      <c r="C52" s="897"/>
      <c r="D52" s="332" t="s">
        <v>247</v>
      </c>
      <c r="E52" s="330"/>
      <c r="F52" s="330"/>
      <c r="G52" s="317" t="s">
        <v>248</v>
      </c>
    </row>
    <row r="53" spans="3:7" ht="26.1" customHeight="1">
      <c r="C53" s="897"/>
      <c r="D53" s="332" t="s">
        <v>249</v>
      </c>
      <c r="E53" s="330"/>
      <c r="F53" s="330"/>
      <c r="G53" s="317" t="s">
        <v>250</v>
      </c>
    </row>
    <row r="54" spans="3:7" ht="15" customHeight="1">
      <c r="C54" s="897"/>
      <c r="D54" s="333" t="s">
        <v>251</v>
      </c>
      <c r="E54" s="278"/>
      <c r="F54" s="278"/>
      <c r="G54" s="334" t="s">
        <v>252</v>
      </c>
    </row>
    <row r="55" spans="3:7" ht="15" customHeight="1">
      <c r="C55" s="897"/>
      <c r="D55" s="335" t="s">
        <v>253</v>
      </c>
      <c r="E55" s="283"/>
      <c r="F55" s="283"/>
      <c r="G55" s="315" t="s">
        <v>254</v>
      </c>
    </row>
    <row r="56" spans="3:7" ht="38.1" customHeight="1">
      <c r="C56" s="897"/>
      <c r="D56" s="331" t="s">
        <v>255</v>
      </c>
      <c r="E56" s="330"/>
      <c r="F56" s="330"/>
      <c r="G56" s="317" t="s">
        <v>256</v>
      </c>
    </row>
    <row r="57" spans="3:7" ht="72.75" thickBot="1">
      <c r="C57" s="898"/>
      <c r="D57" s="336" t="s">
        <v>257</v>
      </c>
      <c r="E57" s="484"/>
      <c r="F57" s="484"/>
      <c r="G57" s="319" t="s">
        <v>258</v>
      </c>
    </row>
  </sheetData>
  <sheetProtection sheet="1" objects="1" scenarios="1" selectLockedCells="1" selectUnlockedCells="1"/>
  <mergeCells count="8">
    <mergeCell ref="C51:C57"/>
    <mergeCell ref="C22:F22"/>
    <mergeCell ref="C23:C35"/>
    <mergeCell ref="D24:D25"/>
    <mergeCell ref="E24:E25"/>
    <mergeCell ref="E32:F32"/>
    <mergeCell ref="C36:C43"/>
    <mergeCell ref="C47:F47"/>
  </mergeCells>
  <phoneticPr fontId="2"/>
  <dataValidations count="3">
    <dataValidation imeMode="fullKatakana" allowBlank="1" showInputMessage="1" showErrorMessage="1" sqref="H29" xr:uid="{393EF052-52BD-4778-841A-8E890AA30543}"/>
    <dataValidation imeMode="hiragana" allowBlank="1" showInputMessage="1" showErrorMessage="1" sqref="H30 H28 H26" xr:uid="{53EEA778-C931-4C1E-A733-361DD743F79E}"/>
    <dataValidation imeMode="disabled" allowBlank="1" showInputMessage="1" showErrorMessage="1" sqref="H38" xr:uid="{9ABE5868-6A92-4F50-83B0-F00487614EA3}"/>
  </dataValidations>
  <pageMargins left="0.47244094488188981" right="0.31496062992125984" top="0.39370078740157483" bottom="0.39370078740157483" header="0" footer="0.11811023622047245"/>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A057-F49C-4D09-B988-C46625C416EC}">
  <sheetPr>
    <pageSetUpPr fitToPage="1"/>
  </sheetPr>
  <dimension ref="A1:AR65"/>
  <sheetViews>
    <sheetView showGridLines="0" view="pageBreakPreview" zoomScale="70" zoomScaleNormal="75" zoomScaleSheetLayoutView="70" workbookViewId="0">
      <selection activeCell="AF31" sqref="AF31:AI31"/>
    </sheetView>
  </sheetViews>
  <sheetFormatPr defaultColWidth="9" defaultRowHeight="13.5"/>
  <cols>
    <col min="1" max="1" width="14.625" style="308" customWidth="1"/>
    <col min="2" max="2" width="3.25" style="4" customWidth="1"/>
    <col min="3" max="3" width="35.625" style="308" customWidth="1"/>
    <col min="4" max="7" width="2.625" style="308" customWidth="1"/>
    <col min="8" max="14" width="3" style="308" customWidth="1"/>
    <col min="15" max="16" width="4.625" style="308" customWidth="1"/>
    <col min="17" max="17" width="2.625" style="308" customWidth="1"/>
    <col min="18" max="20" width="4.625" style="308" customWidth="1"/>
    <col min="21" max="27" width="3" style="308" customWidth="1"/>
    <col min="28" max="29" width="4.625" style="308" customWidth="1"/>
    <col min="30" max="30" width="2.625" style="308" customWidth="1"/>
    <col min="31" max="31" width="9.375" style="308" customWidth="1"/>
    <col min="32" max="32" width="22.625" style="308" customWidth="1"/>
    <col min="33" max="33" width="16.5" style="308" customWidth="1"/>
    <col min="34" max="35" width="11.625" style="308" customWidth="1"/>
    <col min="36" max="38" width="4.625" style="308" customWidth="1"/>
    <col min="39" max="39" width="8.5" style="308" customWidth="1"/>
    <col min="40" max="40" width="8.625" style="308" customWidth="1"/>
    <col min="41" max="41" width="22.625" style="308" customWidth="1"/>
    <col min="42" max="43" width="11.625" style="308" customWidth="1"/>
    <col min="44" max="44" width="3.125" style="308" customWidth="1"/>
    <col min="45" max="16384" width="9" style="308"/>
  </cols>
  <sheetData>
    <row r="1" spans="1:42" ht="25.5">
      <c r="A1" s="18"/>
      <c r="O1" s="1"/>
    </row>
    <row r="2" spans="1:42">
      <c r="AL2" s="1"/>
      <c r="AO2" s="1"/>
    </row>
    <row r="3" spans="1:42" s="11" customFormat="1" ht="11.1" customHeight="1">
      <c r="B3" s="122"/>
      <c r="O3" s="153"/>
      <c r="AA3" s="153"/>
      <c r="AE3" s="154"/>
      <c r="AF3" s="155"/>
      <c r="AM3" s="2"/>
      <c r="AN3" s="2"/>
      <c r="AO3" s="2"/>
    </row>
    <row r="4" spans="1:42">
      <c r="A4" s="11"/>
      <c r="B4" s="122"/>
      <c r="C4" s="11"/>
      <c r="D4" s="11"/>
      <c r="E4" s="11"/>
      <c r="F4" s="11"/>
      <c r="G4" s="11"/>
      <c r="H4" s="11"/>
      <c r="I4" s="11"/>
      <c r="J4" s="11"/>
      <c r="K4" s="11"/>
      <c r="L4" s="11"/>
      <c r="M4" s="11"/>
      <c r="N4" s="11"/>
      <c r="O4" s="153"/>
      <c r="P4" s="11"/>
      <c r="Q4" s="11"/>
      <c r="R4" s="11"/>
      <c r="S4" s="11"/>
      <c r="T4" s="11"/>
      <c r="U4" s="11"/>
      <c r="V4" s="11"/>
      <c r="W4" s="11"/>
      <c r="X4" s="11"/>
      <c r="Y4" s="11"/>
      <c r="Z4" s="11"/>
      <c r="AA4" s="153"/>
      <c r="AB4" s="11"/>
      <c r="AC4" s="11"/>
      <c r="AD4" s="11"/>
      <c r="AE4" s="154"/>
      <c r="AF4" s="155"/>
      <c r="AG4" s="11"/>
      <c r="AH4" s="11"/>
      <c r="AI4" s="11"/>
      <c r="AJ4" s="11"/>
      <c r="AK4" s="11"/>
      <c r="AL4" s="11"/>
      <c r="AM4" s="2"/>
      <c r="AN4" s="2"/>
      <c r="AO4" s="2"/>
      <c r="AP4" s="11"/>
    </row>
    <row r="5" spans="1:42">
      <c r="AM5" s="1"/>
      <c r="AN5" s="1"/>
      <c r="AO5" s="1"/>
    </row>
    <row r="6" spans="1:42">
      <c r="AE6" s="17"/>
      <c r="AM6" s="1"/>
      <c r="AN6" s="1"/>
      <c r="AO6" s="1"/>
    </row>
    <row r="7" spans="1:42">
      <c r="AM7" s="1"/>
      <c r="AN7" s="1"/>
      <c r="AO7" s="1"/>
    </row>
    <row r="8" spans="1:42">
      <c r="AM8" s="1"/>
      <c r="AN8" s="1"/>
      <c r="AO8" s="1"/>
    </row>
    <row r="9" spans="1:42">
      <c r="AM9" s="1"/>
      <c r="AN9" s="1"/>
      <c r="AO9" s="1"/>
    </row>
    <row r="10" spans="1:42">
      <c r="AM10" s="1"/>
      <c r="AN10" s="1"/>
      <c r="AO10" s="1"/>
    </row>
    <row r="11" spans="1:42">
      <c r="AM11" s="1"/>
      <c r="AN11" s="1"/>
      <c r="AO11" s="1"/>
    </row>
    <row r="12" spans="1:42">
      <c r="AM12" s="1"/>
      <c r="AN12" s="1"/>
      <c r="AO12" s="1"/>
    </row>
    <row r="13" spans="1:42">
      <c r="AM13" s="1"/>
      <c r="AN13" s="1"/>
      <c r="AO13" s="1"/>
    </row>
    <row r="14" spans="1:42">
      <c r="AM14" s="1"/>
      <c r="AN14" s="1"/>
      <c r="AO14" s="1"/>
    </row>
    <row r="15" spans="1:42">
      <c r="AM15" s="1"/>
      <c r="AN15" s="1"/>
      <c r="AO15" s="1"/>
    </row>
    <row r="16" spans="1:42">
      <c r="AM16" s="1"/>
      <c r="AN16" s="1"/>
      <c r="AO16" s="1"/>
    </row>
    <row r="17" spans="2:43">
      <c r="AM17" s="1"/>
      <c r="AN17" s="1"/>
      <c r="AO17" s="1"/>
    </row>
    <row r="18" spans="2:43">
      <c r="AM18" s="1"/>
      <c r="AN18" s="1"/>
      <c r="AO18" s="1"/>
    </row>
    <row r="19" spans="2:43" ht="18.75" customHeight="1">
      <c r="AM19" s="1"/>
      <c r="AN19" s="1"/>
      <c r="AO19" s="1"/>
    </row>
    <row r="20" spans="2:43">
      <c r="AM20" s="1"/>
      <c r="AN20" s="1"/>
      <c r="AO20" s="1"/>
    </row>
    <row r="21" spans="2:43">
      <c r="AM21" s="1"/>
      <c r="AN21" s="1"/>
      <c r="AO21" s="1"/>
    </row>
    <row r="22" spans="2:43">
      <c r="AM22" s="1"/>
      <c r="AN22" s="1"/>
      <c r="AO22" s="1"/>
    </row>
    <row r="23" spans="2:43" ht="8.25" customHeight="1">
      <c r="AM23" s="1"/>
      <c r="AN23" s="1"/>
      <c r="AO23" s="1"/>
    </row>
    <row r="24" spans="2:43">
      <c r="B24" s="337"/>
      <c r="C24" s="338" t="s">
        <v>377</v>
      </c>
      <c r="AM24" s="1"/>
      <c r="AN24" s="1"/>
      <c r="AO24" s="1"/>
    </row>
    <row r="25" spans="2:43">
      <c r="B25" s="339" t="s">
        <v>573</v>
      </c>
    </row>
    <row r="29" spans="2:43">
      <c r="AH29"/>
      <c r="AI29"/>
    </row>
    <row r="30" spans="2:43">
      <c r="B30" s="509"/>
      <c r="C30" s="510"/>
      <c r="D30" s="510"/>
      <c r="E30" s="510"/>
      <c r="F30" s="510"/>
      <c r="G30" s="510"/>
      <c r="H30" s="510"/>
      <c r="I30" s="510"/>
      <c r="J30" s="510"/>
      <c r="K30" s="510"/>
      <c r="L30" s="510"/>
      <c r="M30" s="510"/>
      <c r="N30" s="510"/>
      <c r="O30" s="510"/>
      <c r="P30" s="510"/>
      <c r="R30" s="510"/>
      <c r="S30" s="510"/>
      <c r="T30" s="510"/>
      <c r="U30" s="510"/>
      <c r="V30" s="510"/>
      <c r="W30" s="510"/>
      <c r="X30" s="510"/>
      <c r="Y30" s="510"/>
      <c r="Z30" s="510"/>
      <c r="AA30" s="510"/>
      <c r="AB30" s="510"/>
      <c r="AC30" s="510"/>
      <c r="AE30" s="510"/>
      <c r="AF30" s="510"/>
      <c r="AG30" s="510"/>
      <c r="AH30" s="510"/>
      <c r="AI30" s="510"/>
      <c r="AJ30" s="510"/>
      <c r="AK30" s="510"/>
      <c r="AL30" s="510"/>
      <c r="AM30" s="510"/>
      <c r="AN30" s="510"/>
      <c r="AO30" s="510"/>
      <c r="AP30" s="510"/>
      <c r="AQ30" s="510"/>
    </row>
    <row r="31" spans="2:43" s="5" customFormat="1" ht="18" customHeight="1">
      <c r="B31" s="912" t="s">
        <v>69</v>
      </c>
      <c r="C31" s="340" t="s">
        <v>572</v>
      </c>
      <c r="D31" s="915" t="s">
        <v>67</v>
      </c>
      <c r="E31" s="916"/>
      <c r="F31" s="916"/>
      <c r="G31" s="917"/>
      <c r="H31" s="918" t="s">
        <v>68</v>
      </c>
      <c r="I31" s="919"/>
      <c r="J31" s="919"/>
      <c r="K31" s="919"/>
      <c r="L31" s="919"/>
      <c r="M31" s="919"/>
      <c r="N31" s="919"/>
      <c r="O31" s="920"/>
      <c r="P31" s="921"/>
      <c r="Q31" s="120"/>
      <c r="R31" s="922" t="s">
        <v>378</v>
      </c>
      <c r="S31" s="920"/>
      <c r="T31" s="921"/>
      <c r="U31" s="918" t="s">
        <v>318</v>
      </c>
      <c r="V31" s="919"/>
      <c r="W31" s="919"/>
      <c r="X31" s="919"/>
      <c r="Y31" s="919"/>
      <c r="Z31" s="919"/>
      <c r="AA31" s="919"/>
      <c r="AB31" s="920"/>
      <c r="AC31" s="921"/>
      <c r="AD31" s="120"/>
      <c r="AE31" s="939" t="s">
        <v>379</v>
      </c>
      <c r="AF31" s="918" t="s">
        <v>380</v>
      </c>
      <c r="AG31" s="919"/>
      <c r="AH31" s="919"/>
      <c r="AI31" s="942"/>
      <c r="AJ31" s="922" t="s">
        <v>330</v>
      </c>
      <c r="AK31" s="920"/>
      <c r="AL31" s="921"/>
      <c r="AM31" s="939" t="s">
        <v>341</v>
      </c>
      <c r="AN31" s="341" t="s">
        <v>331</v>
      </c>
      <c r="AO31" s="931" t="s">
        <v>306</v>
      </c>
      <c r="AP31" s="932"/>
      <c r="AQ31" s="933"/>
    </row>
    <row r="32" spans="2:43" s="6" customFormat="1" ht="15.75" customHeight="1">
      <c r="B32" s="913"/>
      <c r="C32" s="342"/>
      <c r="D32" s="934"/>
      <c r="E32" s="935"/>
      <c r="F32" s="935"/>
      <c r="G32" s="936"/>
      <c r="H32" s="937"/>
      <c r="I32" s="923"/>
      <c r="J32" s="923"/>
      <c r="K32" s="923"/>
      <c r="L32" s="923"/>
      <c r="M32" s="923"/>
      <c r="N32" s="925"/>
      <c r="O32" s="927" t="s">
        <v>70</v>
      </c>
      <c r="P32" s="928"/>
      <c r="Q32" s="125"/>
      <c r="R32" s="929" t="s">
        <v>71</v>
      </c>
      <c r="S32" s="943" t="s">
        <v>72</v>
      </c>
      <c r="T32" s="945" t="s">
        <v>73</v>
      </c>
      <c r="U32" s="937"/>
      <c r="V32" s="923"/>
      <c r="W32" s="923"/>
      <c r="X32" s="923"/>
      <c r="Y32" s="923"/>
      <c r="Z32" s="923"/>
      <c r="AA32" s="925"/>
      <c r="AB32" s="927" t="s">
        <v>70</v>
      </c>
      <c r="AC32" s="928"/>
      <c r="AD32" s="125"/>
      <c r="AE32" s="940"/>
      <c r="AF32" s="947" t="s">
        <v>307</v>
      </c>
      <c r="AG32" s="948"/>
      <c r="AH32" s="948"/>
      <c r="AI32" s="949"/>
      <c r="AJ32" s="929" t="s">
        <v>71</v>
      </c>
      <c r="AK32" s="943" t="s">
        <v>72</v>
      </c>
      <c r="AL32" s="945" t="s">
        <v>73</v>
      </c>
      <c r="AM32" s="940"/>
      <c r="AN32" s="940" t="s">
        <v>381</v>
      </c>
      <c r="AO32" s="934" t="s">
        <v>344</v>
      </c>
      <c r="AP32" s="935"/>
      <c r="AQ32" s="936"/>
    </row>
    <row r="33" spans="1:43" s="6" customFormat="1" ht="15.75" customHeight="1">
      <c r="B33" s="914"/>
      <c r="C33" s="202"/>
      <c r="D33" s="343"/>
      <c r="E33" s="344"/>
      <c r="F33" s="344"/>
      <c r="G33" s="344"/>
      <c r="H33" s="938"/>
      <c r="I33" s="924"/>
      <c r="J33" s="924"/>
      <c r="K33" s="924"/>
      <c r="L33" s="924"/>
      <c r="M33" s="924"/>
      <c r="N33" s="926"/>
      <c r="O33" s="938"/>
      <c r="P33" s="926"/>
      <c r="Q33" s="125"/>
      <c r="R33" s="930"/>
      <c r="S33" s="944"/>
      <c r="T33" s="946"/>
      <c r="U33" s="938"/>
      <c r="V33" s="924"/>
      <c r="W33" s="924"/>
      <c r="X33" s="924"/>
      <c r="Y33" s="924"/>
      <c r="Z33" s="924"/>
      <c r="AA33" s="926"/>
      <c r="AB33" s="938"/>
      <c r="AC33" s="926"/>
      <c r="AD33" s="125"/>
      <c r="AE33" s="941"/>
      <c r="AF33" s="309" t="s">
        <v>309</v>
      </c>
      <c r="AG33" s="201" t="s">
        <v>310</v>
      </c>
      <c r="AH33" s="202" t="s">
        <v>311</v>
      </c>
      <c r="AI33" s="203" t="s">
        <v>312</v>
      </c>
      <c r="AJ33" s="950"/>
      <c r="AK33" s="944"/>
      <c r="AL33" s="946"/>
      <c r="AM33" s="941"/>
      <c r="AN33" s="941"/>
      <c r="AO33" s="309" t="s">
        <v>309</v>
      </c>
      <c r="AP33" s="234" t="s">
        <v>311</v>
      </c>
      <c r="AQ33" s="235" t="s">
        <v>312</v>
      </c>
    </row>
    <row r="34" spans="1:43" s="11" customFormat="1" ht="42" customHeight="1">
      <c r="B34" s="345">
        <v>1</v>
      </c>
      <c r="C34" s="236" t="s">
        <v>75</v>
      </c>
      <c r="D34" s="237">
        <v>2</v>
      </c>
      <c r="E34" s="238">
        <v>0</v>
      </c>
      <c r="F34" s="238">
        <v>1</v>
      </c>
      <c r="G34" s="239">
        <v>8</v>
      </c>
      <c r="H34" s="612"/>
      <c r="I34" s="613"/>
      <c r="J34" s="613"/>
      <c r="K34" s="613"/>
      <c r="L34" s="613">
        <v>3</v>
      </c>
      <c r="M34" s="613">
        <v>0</v>
      </c>
      <c r="N34" s="614">
        <v>0</v>
      </c>
      <c r="O34" s="951" t="s">
        <v>298</v>
      </c>
      <c r="P34" s="952"/>
      <c r="Q34" s="10" t="s">
        <v>76</v>
      </c>
      <c r="R34" s="197"/>
      <c r="S34" s="198"/>
      <c r="T34" s="199"/>
      <c r="U34" s="200"/>
      <c r="V34" s="618"/>
      <c r="W34" s="618"/>
      <c r="X34" s="618"/>
      <c r="Y34" s="618"/>
      <c r="Z34" s="618"/>
      <c r="AA34" s="619"/>
      <c r="AB34" s="953" t="s">
        <v>317</v>
      </c>
      <c r="AC34" s="954"/>
      <c r="AD34" s="346" t="s">
        <v>76</v>
      </c>
      <c r="AE34" s="347" t="s">
        <v>319</v>
      </c>
      <c r="AF34" s="348" t="s">
        <v>79</v>
      </c>
      <c r="AG34" s="242" t="s">
        <v>322</v>
      </c>
      <c r="AH34" s="349" t="s">
        <v>323</v>
      </c>
      <c r="AI34" s="350" t="s">
        <v>112</v>
      </c>
      <c r="AJ34" s="351" t="s">
        <v>80</v>
      </c>
      <c r="AK34" s="352"/>
      <c r="AL34" s="353"/>
      <c r="AM34" s="354">
        <v>2</v>
      </c>
      <c r="AN34" s="355"/>
      <c r="AO34" s="356" t="s">
        <v>81</v>
      </c>
      <c r="AP34" s="357" t="s">
        <v>323</v>
      </c>
      <c r="AQ34" s="358" t="s">
        <v>112</v>
      </c>
    </row>
    <row r="35" spans="1:43" s="11" customFormat="1" ht="42" customHeight="1">
      <c r="B35" s="345">
        <v>2</v>
      </c>
      <c r="C35" s="236" t="s">
        <v>77</v>
      </c>
      <c r="D35" s="237">
        <v>0</v>
      </c>
      <c r="E35" s="238">
        <v>4</v>
      </c>
      <c r="F35" s="238">
        <v>0</v>
      </c>
      <c r="G35" s="239">
        <v>1</v>
      </c>
      <c r="H35" s="612"/>
      <c r="I35" s="613"/>
      <c r="J35" s="613"/>
      <c r="K35" s="613"/>
      <c r="L35" s="613">
        <v>4</v>
      </c>
      <c r="M35" s="613">
        <v>0</v>
      </c>
      <c r="N35" s="614">
        <v>0</v>
      </c>
      <c r="O35" s="951" t="s">
        <v>298</v>
      </c>
      <c r="P35" s="952"/>
      <c r="Q35" s="10" t="s">
        <v>76</v>
      </c>
      <c r="R35" s="359"/>
      <c r="S35" s="22"/>
      <c r="T35" s="23"/>
      <c r="U35" s="360"/>
      <c r="V35" s="620"/>
      <c r="W35" s="620"/>
      <c r="X35" s="620"/>
      <c r="Y35" s="620"/>
      <c r="Z35" s="620"/>
      <c r="AA35" s="621"/>
      <c r="AB35" s="953" t="s">
        <v>317</v>
      </c>
      <c r="AC35" s="954"/>
      <c r="AD35" s="346" t="s">
        <v>76</v>
      </c>
      <c r="AE35" s="361" t="s">
        <v>319</v>
      </c>
      <c r="AF35" s="362" t="s">
        <v>82</v>
      </c>
      <c r="AG35" s="243" t="s">
        <v>322</v>
      </c>
      <c r="AH35" s="363" t="s">
        <v>323</v>
      </c>
      <c r="AI35" s="364" t="s">
        <v>113</v>
      </c>
      <c r="AJ35" s="365" t="s">
        <v>83</v>
      </c>
      <c r="AK35" s="366" t="s">
        <v>84</v>
      </c>
      <c r="AL35" s="367"/>
      <c r="AM35" s="368">
        <v>1</v>
      </c>
      <c r="AN35" s="368">
        <v>20</v>
      </c>
      <c r="AO35" s="356" t="s">
        <v>345</v>
      </c>
      <c r="AP35" s="369" t="s">
        <v>323</v>
      </c>
      <c r="AQ35" s="358" t="s">
        <v>113</v>
      </c>
    </row>
    <row r="36" spans="1:43" s="11" customFormat="1" ht="42" customHeight="1">
      <c r="B36" s="345">
        <v>3</v>
      </c>
      <c r="C36" s="236" t="s">
        <v>78</v>
      </c>
      <c r="D36" s="237">
        <v>0</v>
      </c>
      <c r="E36" s="238">
        <v>5</v>
      </c>
      <c r="F36" s="238">
        <v>0</v>
      </c>
      <c r="G36" s="239">
        <v>1</v>
      </c>
      <c r="H36" s="612"/>
      <c r="I36" s="613"/>
      <c r="J36" s="613"/>
      <c r="K36" s="613"/>
      <c r="L36" s="613">
        <v>3</v>
      </c>
      <c r="M36" s="613">
        <v>0</v>
      </c>
      <c r="N36" s="614">
        <v>0</v>
      </c>
      <c r="O36" s="951" t="s">
        <v>298</v>
      </c>
      <c r="P36" s="952"/>
      <c r="Q36" s="10" t="s">
        <v>76</v>
      </c>
      <c r="R36" s="21"/>
      <c r="S36" s="22"/>
      <c r="T36" s="23"/>
      <c r="U36" s="24"/>
      <c r="V36" s="622"/>
      <c r="W36" s="622"/>
      <c r="X36" s="622"/>
      <c r="Y36" s="622"/>
      <c r="Z36" s="622"/>
      <c r="AA36" s="623"/>
      <c r="AB36" s="953" t="s">
        <v>317</v>
      </c>
      <c r="AC36" s="954"/>
      <c r="AD36" s="346" t="s">
        <v>76</v>
      </c>
      <c r="AE36" s="361" t="s">
        <v>319</v>
      </c>
      <c r="AF36" s="362" t="s">
        <v>82</v>
      </c>
      <c r="AG36" s="243" t="s">
        <v>322</v>
      </c>
      <c r="AH36" s="363" t="s">
        <v>323</v>
      </c>
      <c r="AI36" s="364" t="s">
        <v>113</v>
      </c>
      <c r="AJ36" s="366" t="s">
        <v>83</v>
      </c>
      <c r="AK36" s="370"/>
      <c r="AL36" s="371"/>
      <c r="AM36" s="368">
        <v>2</v>
      </c>
      <c r="AN36" s="372"/>
      <c r="AO36" s="356" t="s">
        <v>85</v>
      </c>
      <c r="AP36" s="369" t="s">
        <v>323</v>
      </c>
      <c r="AQ36" s="358" t="s">
        <v>114</v>
      </c>
    </row>
    <row r="37" spans="1:43" s="11" customFormat="1" ht="42" customHeight="1">
      <c r="B37" s="345">
        <v>4</v>
      </c>
      <c r="C37" s="240" t="s">
        <v>315</v>
      </c>
      <c r="D37" s="237">
        <v>0</v>
      </c>
      <c r="E37" s="238">
        <v>6</v>
      </c>
      <c r="F37" s="238">
        <v>0</v>
      </c>
      <c r="G37" s="239">
        <v>0</v>
      </c>
      <c r="H37" s="612"/>
      <c r="I37" s="613"/>
      <c r="J37" s="613"/>
      <c r="K37" s="613"/>
      <c r="L37" s="613"/>
      <c r="M37" s="613"/>
      <c r="N37" s="614">
        <v>1</v>
      </c>
      <c r="O37" s="951" t="s">
        <v>299</v>
      </c>
      <c r="P37" s="952"/>
      <c r="Q37" s="10" t="s">
        <v>76</v>
      </c>
      <c r="R37" s="373" t="s">
        <v>80</v>
      </c>
      <c r="S37" s="374"/>
      <c r="T37" s="375"/>
      <c r="U37" s="266"/>
      <c r="V37" s="624"/>
      <c r="W37" s="624"/>
      <c r="X37" s="624"/>
      <c r="Y37" s="624">
        <v>1</v>
      </c>
      <c r="Z37" s="624">
        <v>0</v>
      </c>
      <c r="AA37" s="625">
        <v>0</v>
      </c>
      <c r="AB37" s="951" t="s">
        <v>298</v>
      </c>
      <c r="AC37" s="952"/>
      <c r="AD37" s="346" t="s">
        <v>76</v>
      </c>
      <c r="AE37" s="376" t="s">
        <v>320</v>
      </c>
      <c r="AF37" s="362" t="s">
        <v>86</v>
      </c>
      <c r="AG37" s="243" t="s">
        <v>322</v>
      </c>
      <c r="AH37" s="363" t="s">
        <v>324</v>
      </c>
      <c r="AI37" s="364" t="s">
        <v>325</v>
      </c>
      <c r="AJ37" s="377"/>
      <c r="AK37" s="12"/>
      <c r="AL37" s="13"/>
      <c r="AM37" s="378"/>
      <c r="AN37" s="14"/>
      <c r="AO37" s="379"/>
      <c r="AP37" s="380"/>
      <c r="AQ37" s="381"/>
    </row>
    <row r="38" spans="1:43" s="11" customFormat="1" ht="42" customHeight="1">
      <c r="B38" s="345">
        <v>5</v>
      </c>
      <c r="C38" s="240" t="s">
        <v>316</v>
      </c>
      <c r="D38" s="237">
        <v>1</v>
      </c>
      <c r="E38" s="238">
        <v>3</v>
      </c>
      <c r="F38" s="238">
        <v>1</v>
      </c>
      <c r="G38" s="239">
        <v>0</v>
      </c>
      <c r="H38" s="612"/>
      <c r="I38" s="613"/>
      <c r="J38" s="613"/>
      <c r="K38" s="613"/>
      <c r="L38" s="613"/>
      <c r="M38" s="613"/>
      <c r="N38" s="614">
        <v>2</v>
      </c>
      <c r="O38" s="951" t="s">
        <v>299</v>
      </c>
      <c r="P38" s="952"/>
      <c r="Q38" s="10" t="s">
        <v>76</v>
      </c>
      <c r="R38" s="359"/>
      <c r="S38" s="22"/>
      <c r="T38" s="23"/>
      <c r="U38" s="360"/>
      <c r="V38" s="620"/>
      <c r="W38" s="620"/>
      <c r="X38" s="620"/>
      <c r="Y38" s="620"/>
      <c r="Z38" s="620"/>
      <c r="AA38" s="621"/>
      <c r="AB38" s="953" t="s">
        <v>317</v>
      </c>
      <c r="AC38" s="954"/>
      <c r="AD38" s="346" t="s">
        <v>76</v>
      </c>
      <c r="AE38" s="376" t="s">
        <v>320</v>
      </c>
      <c r="AF38" s="362" t="s">
        <v>79</v>
      </c>
      <c r="AG38" s="243" t="s">
        <v>322</v>
      </c>
      <c r="AH38" s="363" t="s">
        <v>323</v>
      </c>
      <c r="AI38" s="382" t="s">
        <v>326</v>
      </c>
      <c r="AJ38" s="15"/>
      <c r="AK38" s="12"/>
      <c r="AL38" s="13"/>
      <c r="AM38" s="14"/>
      <c r="AN38" s="14"/>
      <c r="AO38" s="379"/>
      <c r="AP38" s="380"/>
      <c r="AQ38" s="381"/>
    </row>
    <row r="39" spans="1:43" s="11" customFormat="1" ht="42" customHeight="1">
      <c r="B39" s="345">
        <v>6</v>
      </c>
      <c r="C39" s="241" t="s">
        <v>87</v>
      </c>
      <c r="D39" s="237">
        <v>0</v>
      </c>
      <c r="E39" s="238">
        <v>7</v>
      </c>
      <c r="F39" s="238">
        <v>0</v>
      </c>
      <c r="G39" s="238">
        <v>0</v>
      </c>
      <c r="H39" s="612"/>
      <c r="I39" s="613"/>
      <c r="J39" s="613"/>
      <c r="K39" s="613"/>
      <c r="L39" s="613">
        <v>1</v>
      </c>
      <c r="M39" s="613">
        <v>0</v>
      </c>
      <c r="N39" s="614">
        <v>0</v>
      </c>
      <c r="O39" s="951" t="s">
        <v>298</v>
      </c>
      <c r="P39" s="952"/>
      <c r="Q39" s="10" t="s">
        <v>76</v>
      </c>
      <c r="R39" s="25"/>
      <c r="S39" s="26"/>
      <c r="T39" s="27"/>
      <c r="U39" s="108"/>
      <c r="V39" s="15"/>
      <c r="W39" s="15"/>
      <c r="X39" s="15"/>
      <c r="Y39" s="15"/>
      <c r="Z39" s="15"/>
      <c r="AA39" s="626"/>
      <c r="AB39" s="953" t="s">
        <v>317</v>
      </c>
      <c r="AC39" s="954"/>
      <c r="AD39" s="346" t="s">
        <v>76</v>
      </c>
      <c r="AE39" s="376" t="s">
        <v>321</v>
      </c>
      <c r="AF39" s="14"/>
      <c r="AG39" s="80"/>
      <c r="AH39" s="363" t="s">
        <v>323</v>
      </c>
      <c r="AI39" s="350" t="s">
        <v>327</v>
      </c>
      <c r="AJ39" s="15"/>
      <c r="AK39" s="12"/>
      <c r="AL39" s="13"/>
      <c r="AM39" s="14"/>
      <c r="AN39" s="14"/>
      <c r="AO39" s="379"/>
      <c r="AP39" s="380"/>
      <c r="AQ39" s="383"/>
    </row>
    <row r="40" spans="1:43" s="11" customFormat="1" ht="42" customHeight="1">
      <c r="B40" s="345">
        <v>7</v>
      </c>
      <c r="C40" s="16"/>
      <c r="D40" s="7"/>
      <c r="E40" s="8"/>
      <c r="F40" s="8"/>
      <c r="G40" s="9"/>
      <c r="H40" s="615"/>
      <c r="I40" s="616"/>
      <c r="J40" s="616"/>
      <c r="K40" s="616"/>
      <c r="L40" s="616"/>
      <c r="M40" s="616"/>
      <c r="N40" s="617"/>
      <c r="O40" s="953" t="s">
        <v>317</v>
      </c>
      <c r="P40" s="954"/>
      <c r="Q40" s="10" t="s">
        <v>76</v>
      </c>
      <c r="R40" s="28"/>
      <c r="S40" s="12"/>
      <c r="T40" s="13"/>
      <c r="U40" s="108"/>
      <c r="V40" s="15"/>
      <c r="W40" s="15"/>
      <c r="X40" s="15"/>
      <c r="Y40" s="15"/>
      <c r="Z40" s="15"/>
      <c r="AA40" s="626"/>
      <c r="AB40" s="953" t="s">
        <v>317</v>
      </c>
      <c r="AC40" s="954"/>
      <c r="AD40" s="346" t="s">
        <v>76</v>
      </c>
      <c r="AE40" s="28"/>
      <c r="AF40" s="14"/>
      <c r="AG40" s="80"/>
      <c r="AH40" s="384"/>
      <c r="AI40" s="204"/>
      <c r="AJ40" s="15"/>
      <c r="AK40" s="12"/>
      <c r="AL40" s="13"/>
      <c r="AM40" s="14"/>
      <c r="AN40" s="14"/>
      <c r="AO40" s="385"/>
      <c r="AP40" s="82"/>
      <c r="AQ40" s="386"/>
    </row>
    <row r="41" spans="1:43" s="391" customFormat="1" ht="20.100000000000001" customHeight="1">
      <c r="A41" s="387"/>
      <c r="B41" s="387"/>
      <c r="C41" s="388"/>
      <c r="D41" s="955" t="s">
        <v>382</v>
      </c>
      <c r="E41" s="955"/>
      <c r="F41" s="955"/>
      <c r="G41" s="955"/>
      <c r="H41" s="955"/>
      <c r="I41" s="388"/>
      <c r="J41" s="388"/>
      <c r="K41" s="389"/>
      <c r="L41" s="389"/>
      <c r="M41" s="388"/>
      <c r="N41" s="388"/>
      <c r="O41" s="388"/>
      <c r="P41" s="388"/>
      <c r="Q41" s="390"/>
      <c r="R41" s="388"/>
      <c r="S41" s="388"/>
      <c r="T41" s="388"/>
      <c r="U41" s="388"/>
      <c r="V41" s="388"/>
      <c r="W41" s="388"/>
      <c r="X41" s="388"/>
      <c r="Y41" s="388"/>
      <c r="Z41" s="388"/>
      <c r="AA41" s="390"/>
      <c r="AB41" s="390"/>
      <c r="AC41" s="387"/>
      <c r="AD41" s="387"/>
      <c r="AF41" s="957" t="s">
        <v>383</v>
      </c>
      <c r="AG41" s="957"/>
      <c r="AH41" s="957"/>
      <c r="AK41" s="392"/>
      <c r="AL41" s="387"/>
      <c r="AM41" s="388"/>
      <c r="AN41" s="955" t="s">
        <v>384</v>
      </c>
      <c r="AO41" s="955"/>
      <c r="AP41" s="955"/>
      <c r="AQ41" s="388"/>
    </row>
    <row r="42" spans="1:43" s="391" customFormat="1" ht="20.100000000000001" customHeight="1">
      <c r="A42" s="387"/>
      <c r="C42" s="393"/>
      <c r="D42" s="955"/>
      <c r="E42" s="955"/>
      <c r="F42" s="955"/>
      <c r="G42" s="955"/>
      <c r="H42" s="955"/>
      <c r="I42" s="394"/>
      <c r="J42" s="394"/>
      <c r="K42" s="394"/>
      <c r="L42" s="394"/>
      <c r="M42" s="394"/>
      <c r="N42" s="394"/>
      <c r="O42" s="394"/>
      <c r="P42" s="394"/>
      <c r="Q42" s="395"/>
      <c r="R42" s="394"/>
      <c r="S42" s="394"/>
      <c r="T42" s="394"/>
      <c r="U42" s="394"/>
      <c r="V42" s="394"/>
      <c r="W42" s="394"/>
      <c r="X42" s="394"/>
      <c r="Y42" s="394"/>
      <c r="Z42" s="394"/>
      <c r="AA42" s="394"/>
      <c r="AB42" s="395"/>
      <c r="AC42" s="396"/>
      <c r="AD42" s="308"/>
      <c r="AE42" s="397"/>
      <c r="AF42" s="955"/>
      <c r="AG42" s="955"/>
      <c r="AH42" s="955"/>
      <c r="AI42" s="398"/>
      <c r="AJ42" s="398"/>
      <c r="AK42" s="399"/>
      <c r="AL42" s="308"/>
      <c r="AM42" s="397"/>
      <c r="AN42" s="955"/>
      <c r="AO42" s="955"/>
      <c r="AP42" s="955"/>
      <c r="AQ42" s="400"/>
    </row>
    <row r="43" spans="1:43" s="391" customFormat="1" ht="17.25" customHeight="1">
      <c r="A43" s="387"/>
      <c r="C43" s="401" t="s">
        <v>385</v>
      </c>
      <c r="D43" s="394"/>
      <c r="E43" s="394"/>
      <c r="F43" s="394"/>
      <c r="G43" s="394"/>
      <c r="H43" s="394"/>
      <c r="I43" s="394"/>
      <c r="J43" s="394"/>
      <c r="K43" s="394"/>
      <c r="L43" s="394"/>
      <c r="M43" s="394"/>
      <c r="N43" s="394"/>
      <c r="O43" s="394"/>
      <c r="P43" s="394"/>
      <c r="Q43" s="395"/>
      <c r="R43" s="394"/>
      <c r="S43" s="394"/>
      <c r="T43" s="394"/>
      <c r="U43" s="394"/>
      <c r="V43" s="394"/>
      <c r="W43" s="394"/>
      <c r="X43" s="394"/>
      <c r="Y43" s="394"/>
      <c r="Z43" s="394"/>
      <c r="AA43" s="394"/>
      <c r="AB43" s="395"/>
      <c r="AC43" s="396"/>
      <c r="AD43" s="308"/>
      <c r="AE43" s="402"/>
      <c r="AF43" s="394"/>
      <c r="AG43" s="403"/>
      <c r="AH43" s="394"/>
      <c r="AI43" s="394"/>
      <c r="AJ43" s="394"/>
      <c r="AK43" s="404"/>
      <c r="AL43" s="308"/>
      <c r="AM43" s="402"/>
      <c r="AN43" s="394"/>
      <c r="AO43" s="394"/>
      <c r="AP43" s="394"/>
      <c r="AQ43" s="405"/>
    </row>
    <row r="44" spans="1:43" s="391" customFormat="1" ht="17.25" customHeight="1">
      <c r="A44" s="387"/>
      <c r="C44" s="406"/>
      <c r="D44" s="394"/>
      <c r="E44" s="394"/>
      <c r="F44" s="394"/>
      <c r="G44" s="394"/>
      <c r="H44" s="394"/>
      <c r="I44" s="394"/>
      <c r="J44" s="394"/>
      <c r="K44" s="394"/>
      <c r="L44" s="394"/>
      <c r="M44" s="394"/>
      <c r="N44" s="394"/>
      <c r="O44" s="394"/>
      <c r="P44" s="394"/>
      <c r="Q44" s="395"/>
      <c r="R44" s="394"/>
      <c r="S44" s="394"/>
      <c r="T44" s="394"/>
      <c r="U44" s="394"/>
      <c r="V44" s="394"/>
      <c r="W44" s="394"/>
      <c r="X44" s="394"/>
      <c r="Y44" s="394"/>
      <c r="Z44" s="394"/>
      <c r="AA44" s="394"/>
      <c r="AB44" s="395"/>
      <c r="AC44" s="396"/>
      <c r="AD44" s="308"/>
      <c r="AE44" s="402"/>
      <c r="AF44" s="394"/>
      <c r="AG44" s="394"/>
      <c r="AH44" s="403"/>
      <c r="AI44" s="394"/>
      <c r="AJ44" s="394"/>
      <c r="AK44" s="404"/>
      <c r="AL44" s="308"/>
      <c r="AM44" s="402"/>
      <c r="AN44" s="394"/>
      <c r="AO44" s="394"/>
      <c r="AP44" s="394"/>
      <c r="AQ44" s="405"/>
    </row>
    <row r="45" spans="1:43" s="391" customFormat="1" ht="17.25" customHeight="1">
      <c r="A45" s="387"/>
      <c r="C45" s="406"/>
      <c r="D45" s="394"/>
      <c r="E45" s="394"/>
      <c r="F45" s="394"/>
      <c r="G45" s="394"/>
      <c r="H45" s="394"/>
      <c r="I45" s="394"/>
      <c r="J45" s="394"/>
      <c r="K45" s="394"/>
      <c r="L45" s="394"/>
      <c r="M45" s="394"/>
      <c r="N45" s="394"/>
      <c r="O45" s="394"/>
      <c r="P45" s="394"/>
      <c r="Q45" s="395"/>
      <c r="R45" s="394"/>
      <c r="S45" s="394"/>
      <c r="T45" s="394"/>
      <c r="U45" s="394"/>
      <c r="V45" s="394"/>
      <c r="W45" s="394"/>
      <c r="X45" s="394"/>
      <c r="Y45" s="394"/>
      <c r="Z45" s="394"/>
      <c r="AA45" s="394"/>
      <c r="AB45" s="395"/>
      <c r="AC45" s="396"/>
      <c r="AD45" s="308"/>
      <c r="AE45" s="402"/>
      <c r="AF45" s="394"/>
      <c r="AG45" s="394"/>
      <c r="AH45" s="394"/>
      <c r="AI45" s="407"/>
      <c r="AJ45" s="408"/>
      <c r="AK45" s="409"/>
      <c r="AL45" s="308"/>
      <c r="AM45" s="410"/>
      <c r="AN45" s="394"/>
      <c r="AO45" s="394"/>
      <c r="AP45" s="394"/>
      <c r="AQ45" s="405"/>
    </row>
    <row r="46" spans="1:43" s="391" customFormat="1" ht="17.25" customHeight="1">
      <c r="A46" s="387"/>
      <c r="C46" s="406"/>
      <c r="D46" s="394"/>
      <c r="E46" s="394"/>
      <c r="F46" s="394"/>
      <c r="G46" s="394"/>
      <c r="H46" s="394"/>
      <c r="I46" s="394"/>
      <c r="J46" s="394"/>
      <c r="K46" s="394"/>
      <c r="L46" s="394"/>
      <c r="M46" s="394"/>
      <c r="N46" s="394"/>
      <c r="O46" s="394"/>
      <c r="P46" s="394"/>
      <c r="Q46" s="395"/>
      <c r="R46" s="394"/>
      <c r="S46" s="394"/>
      <c r="T46" s="394"/>
      <c r="U46" s="394"/>
      <c r="V46" s="394"/>
      <c r="W46" s="394"/>
      <c r="X46" s="394"/>
      <c r="Y46" s="394"/>
      <c r="Z46" s="394"/>
      <c r="AA46" s="394"/>
      <c r="AB46" s="395"/>
      <c r="AC46" s="396"/>
      <c r="AD46" s="308"/>
      <c r="AE46" s="402"/>
      <c r="AF46" s="394"/>
      <c r="AG46" s="411" t="s">
        <v>386</v>
      </c>
      <c r="AH46" s="308"/>
      <c r="AI46" s="412" t="s">
        <v>387</v>
      </c>
      <c r="AJ46" s="394"/>
      <c r="AK46" s="404"/>
      <c r="AL46" s="308"/>
      <c r="AM46" s="402"/>
      <c r="AN46" s="394"/>
      <c r="AO46" s="394"/>
      <c r="AP46" s="394"/>
      <c r="AQ46" s="405"/>
    </row>
    <row r="47" spans="1:43" s="387" customFormat="1" ht="17.25" customHeight="1">
      <c r="C47" s="406"/>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B47" s="403"/>
      <c r="AC47" s="396"/>
      <c r="AD47" s="308"/>
      <c r="AE47" s="213"/>
      <c r="AF47" s="215"/>
      <c r="AG47" s="215"/>
      <c r="AH47" s="215"/>
      <c r="AI47" s="215"/>
      <c r="AJ47" s="215"/>
      <c r="AK47" s="216"/>
      <c r="AL47" s="308"/>
      <c r="AM47" s="413"/>
      <c r="AN47" s="403"/>
      <c r="AO47" s="403"/>
      <c r="AP47" s="403"/>
      <c r="AQ47" s="414"/>
    </row>
    <row r="48" spans="1:43" s="387" customFormat="1" ht="17.25" customHeight="1">
      <c r="C48" s="406"/>
      <c r="D48" s="403"/>
      <c r="E48" s="403"/>
      <c r="F48" s="403"/>
      <c r="G48" s="403"/>
      <c r="H48" s="403"/>
      <c r="I48" s="403"/>
      <c r="J48" s="403"/>
      <c r="K48" s="403"/>
      <c r="L48" s="403"/>
      <c r="M48" s="403"/>
      <c r="N48" s="403"/>
      <c r="O48" s="403"/>
      <c r="P48" s="403"/>
      <c r="Q48" s="403"/>
      <c r="R48" s="415"/>
      <c r="S48" s="956" t="s">
        <v>388</v>
      </c>
      <c r="T48" s="956"/>
      <c r="U48" s="956"/>
      <c r="V48" s="956"/>
      <c r="W48" s="956"/>
      <c r="X48" s="416"/>
      <c r="Y48" s="416"/>
      <c r="Z48" s="415"/>
      <c r="AA48" s="417"/>
      <c r="AB48" s="414"/>
      <c r="AE48" s="418"/>
      <c r="AF48" s="957" t="s">
        <v>389</v>
      </c>
      <c r="AG48" s="418"/>
      <c r="AH48" s="418"/>
      <c r="AI48" s="418"/>
      <c r="AM48" s="413"/>
      <c r="AN48" s="403"/>
      <c r="AO48" s="403"/>
      <c r="AP48" s="403"/>
      <c r="AQ48" s="414"/>
    </row>
    <row r="49" spans="1:44" s="387" customFormat="1" ht="17.25" customHeight="1">
      <c r="C49" s="406"/>
      <c r="D49" s="403"/>
      <c r="E49" s="403"/>
      <c r="F49" s="403"/>
      <c r="G49" s="403"/>
      <c r="H49" s="403"/>
      <c r="I49" s="403"/>
      <c r="J49" s="403"/>
      <c r="K49" s="403"/>
      <c r="L49" s="403"/>
      <c r="M49" s="403"/>
      <c r="N49" s="403"/>
      <c r="O49" s="403"/>
      <c r="P49" s="403"/>
      <c r="Q49" s="403"/>
      <c r="R49" s="419"/>
      <c r="S49" s="956"/>
      <c r="T49" s="956"/>
      <c r="U49" s="956"/>
      <c r="V49" s="956"/>
      <c r="W49" s="956"/>
      <c r="X49" s="420"/>
      <c r="Y49" s="420"/>
      <c r="Z49" s="394"/>
      <c r="AA49" s="421"/>
      <c r="AB49" s="422"/>
      <c r="AE49" s="393"/>
      <c r="AF49" s="955"/>
      <c r="AG49" s="403"/>
      <c r="AH49" s="403"/>
      <c r="AI49" s="423"/>
      <c r="AM49" s="413"/>
      <c r="AN49" s="403"/>
      <c r="AO49" s="424" t="s">
        <v>390</v>
      </c>
      <c r="AP49" s="403"/>
      <c r="AQ49" s="414"/>
      <c r="AR49" s="425"/>
    </row>
    <row r="50" spans="1:44" s="387" customFormat="1" ht="9.9499999999999993" customHeight="1">
      <c r="C50" s="406"/>
      <c r="D50" s="403"/>
      <c r="E50" s="403"/>
      <c r="F50" s="403"/>
      <c r="G50" s="403"/>
      <c r="H50" s="403"/>
      <c r="I50" s="403"/>
      <c r="J50" s="403"/>
      <c r="K50" s="403"/>
      <c r="L50" s="403"/>
      <c r="M50" s="403"/>
      <c r="N50" s="403"/>
      <c r="O50" s="403"/>
      <c r="P50" s="403"/>
      <c r="Q50" s="403"/>
      <c r="R50" s="426"/>
      <c r="S50" s="394"/>
      <c r="T50" s="394"/>
      <c r="U50" s="394"/>
      <c r="V50" s="394"/>
      <c r="W50" s="394"/>
      <c r="X50" s="394"/>
      <c r="Y50" s="394"/>
      <c r="Z50" s="394"/>
      <c r="AA50" s="395"/>
      <c r="AB50" s="422"/>
      <c r="AE50" s="413"/>
      <c r="AF50" s="403"/>
      <c r="AG50" s="403"/>
      <c r="AH50" s="403"/>
      <c r="AI50" s="414"/>
      <c r="AM50" s="413"/>
      <c r="AN50" s="403"/>
      <c r="AP50" s="427"/>
      <c r="AQ50" s="414"/>
      <c r="AR50" s="425"/>
    </row>
    <row r="51" spans="1:44" s="387" customFormat="1" ht="17.25" customHeight="1">
      <c r="C51" s="406"/>
      <c r="D51" s="403"/>
      <c r="E51" s="403"/>
      <c r="F51" s="403"/>
      <c r="G51" s="403"/>
      <c r="H51" s="403"/>
      <c r="I51" s="403"/>
      <c r="J51" s="403"/>
      <c r="K51" s="403"/>
      <c r="L51" s="403"/>
      <c r="M51" s="403"/>
      <c r="N51" s="403"/>
      <c r="O51" s="403"/>
      <c r="P51" s="403"/>
      <c r="Q51" s="403"/>
      <c r="R51" s="428"/>
      <c r="S51" s="395"/>
      <c r="T51" s="395"/>
      <c r="U51" s="395"/>
      <c r="V51" s="394"/>
      <c r="W51" s="394"/>
      <c r="X51" s="394"/>
      <c r="Y51" s="394"/>
      <c r="Z51" s="394"/>
      <c r="AA51" s="395"/>
      <c r="AB51" s="422"/>
      <c r="AE51" s="413"/>
      <c r="AF51" s="403"/>
      <c r="AG51" s="403"/>
      <c r="AH51" s="403"/>
      <c r="AI51" s="414"/>
      <c r="AM51" s="413"/>
      <c r="AN51" s="403"/>
      <c r="AO51" s="403"/>
      <c r="AP51" s="427"/>
      <c r="AQ51" s="414"/>
      <c r="AR51" s="425"/>
    </row>
    <row r="52" spans="1:44" s="387" customFormat="1" ht="17.25" customHeight="1">
      <c r="C52" s="406"/>
      <c r="D52" s="403"/>
      <c r="E52" s="403"/>
      <c r="F52" s="403"/>
      <c r="G52" s="403"/>
      <c r="H52" s="403"/>
      <c r="I52" s="403"/>
      <c r="J52" s="403"/>
      <c r="K52" s="403"/>
      <c r="L52" s="403"/>
      <c r="M52" s="403"/>
      <c r="N52" s="403"/>
      <c r="O52" s="403"/>
      <c r="P52" s="403"/>
      <c r="Q52" s="403"/>
      <c r="R52" s="429"/>
      <c r="S52" s="403"/>
      <c r="T52" s="403"/>
      <c r="U52" s="403"/>
      <c r="V52" s="403"/>
      <c r="W52" s="403"/>
      <c r="X52" s="403"/>
      <c r="Y52" s="403"/>
      <c r="Z52" s="403"/>
      <c r="AA52" s="430"/>
      <c r="AB52" s="422"/>
      <c r="AE52" s="413"/>
      <c r="AF52" s="403"/>
      <c r="AG52" s="403"/>
      <c r="AH52" s="431" t="s">
        <v>391</v>
      </c>
      <c r="AI52" s="414"/>
      <c r="AM52" s="413"/>
      <c r="AN52" s="403"/>
      <c r="AO52" s="403"/>
      <c r="AP52" s="427"/>
      <c r="AQ52" s="414"/>
    </row>
    <row r="53" spans="1:44" s="387" customFormat="1" ht="18.75">
      <c r="C53" s="406"/>
      <c r="D53" s="403"/>
      <c r="E53" s="403"/>
      <c r="F53" s="403"/>
      <c r="G53" s="403"/>
      <c r="H53" s="403"/>
      <c r="I53" s="403"/>
      <c r="J53" s="403"/>
      <c r="K53" s="403"/>
      <c r="L53" s="403"/>
      <c r="M53" s="403"/>
      <c r="N53" s="403"/>
      <c r="O53" s="403"/>
      <c r="P53" s="403"/>
      <c r="Q53" s="403"/>
      <c r="R53" s="429"/>
      <c r="S53" s="403"/>
      <c r="T53" s="403"/>
      <c r="U53" s="403"/>
      <c r="V53" s="403"/>
      <c r="W53" s="403"/>
      <c r="X53" s="403"/>
      <c r="Y53" s="403"/>
      <c r="Z53" s="403"/>
      <c r="AA53" s="430"/>
      <c r="AB53" s="414"/>
      <c r="AE53" s="432"/>
      <c r="AF53" s="433"/>
      <c r="AG53" s="433"/>
      <c r="AH53" s="389"/>
      <c r="AI53" s="434"/>
      <c r="AM53" s="413"/>
      <c r="AN53" s="403"/>
      <c r="AO53" s="403"/>
      <c r="AP53" s="427"/>
      <c r="AQ53" s="414"/>
    </row>
    <row r="54" spans="1:44" s="387" customFormat="1" ht="9.9499999999999993" customHeight="1">
      <c r="C54" s="406"/>
      <c r="D54" s="403"/>
      <c r="E54" s="403"/>
      <c r="F54" s="403"/>
      <c r="G54" s="403"/>
      <c r="H54" s="403"/>
      <c r="I54" s="403"/>
      <c r="J54" s="403"/>
      <c r="K54" s="403"/>
      <c r="L54" s="403"/>
      <c r="M54" s="403"/>
      <c r="N54" s="403"/>
      <c r="O54" s="403"/>
      <c r="P54" s="403"/>
      <c r="Q54" s="403"/>
      <c r="R54" s="429"/>
      <c r="S54" s="403"/>
      <c r="T54" s="403"/>
      <c r="U54" s="403"/>
      <c r="V54" s="403"/>
      <c r="W54" s="403"/>
      <c r="X54" s="403"/>
      <c r="Y54" s="403"/>
      <c r="Z54" s="403"/>
      <c r="AA54" s="430"/>
      <c r="AB54" s="414"/>
      <c r="AF54" s="958" t="s">
        <v>392</v>
      </c>
      <c r="AM54" s="413"/>
      <c r="AN54" s="403"/>
      <c r="AO54" s="403"/>
      <c r="AP54" s="427"/>
      <c r="AQ54" s="414"/>
    </row>
    <row r="55" spans="1:44" s="387" customFormat="1" ht="17.25" customHeight="1">
      <c r="C55" s="406"/>
      <c r="D55" s="403"/>
      <c r="E55" s="403"/>
      <c r="F55" s="403"/>
      <c r="G55" s="403"/>
      <c r="H55" s="403"/>
      <c r="I55" s="403"/>
      <c r="J55" s="403"/>
      <c r="K55" s="403"/>
      <c r="L55" s="403"/>
      <c r="M55" s="403"/>
      <c r="N55" s="403"/>
      <c r="O55" s="403"/>
      <c r="P55" s="403"/>
      <c r="Q55" s="403"/>
      <c r="R55" s="429"/>
      <c r="S55" s="403"/>
      <c r="T55" s="403"/>
      <c r="U55" s="403"/>
      <c r="V55" s="403"/>
      <c r="W55" s="403"/>
      <c r="X55" s="403"/>
      <c r="Y55" s="403"/>
      <c r="Z55" s="403"/>
      <c r="AA55" s="430"/>
      <c r="AB55" s="414"/>
      <c r="AE55" s="393"/>
      <c r="AF55" s="959"/>
      <c r="AG55" s="435"/>
      <c r="AH55" s="435"/>
      <c r="AI55" s="423"/>
      <c r="AJ55" s="425"/>
      <c r="AM55" s="413"/>
      <c r="AN55" s="403"/>
      <c r="AO55" s="403"/>
      <c r="AP55" s="427"/>
      <c r="AQ55" s="414"/>
    </row>
    <row r="56" spans="1:44" s="387" customFormat="1" ht="17.25" customHeight="1">
      <c r="C56" s="406"/>
      <c r="D56" s="403"/>
      <c r="E56" s="403"/>
      <c r="F56" s="403"/>
      <c r="G56" s="403"/>
      <c r="H56" s="403"/>
      <c r="I56" s="403"/>
      <c r="J56" s="403"/>
      <c r="K56" s="403"/>
      <c r="L56" s="403"/>
      <c r="M56" s="403"/>
      <c r="N56" s="403"/>
      <c r="O56" s="403"/>
      <c r="P56" s="403"/>
      <c r="Q56" s="403"/>
      <c r="R56" s="429"/>
      <c r="S56" s="403"/>
      <c r="T56" s="403"/>
      <c r="V56" s="403"/>
      <c r="W56" s="436" t="s">
        <v>393</v>
      </c>
      <c r="X56" s="403"/>
      <c r="Y56" s="403"/>
      <c r="Z56" s="403"/>
      <c r="AA56" s="430"/>
      <c r="AB56" s="414"/>
      <c r="AE56" s="413"/>
      <c r="AF56" s="960" t="s">
        <v>394</v>
      </c>
      <c r="AG56" s="960"/>
      <c r="AH56" s="403"/>
      <c r="AI56" s="414"/>
      <c r="AJ56" s="425"/>
      <c r="AM56" s="413"/>
      <c r="AN56" s="403"/>
      <c r="AO56" s="437" t="s">
        <v>395</v>
      </c>
      <c r="AP56" s="308"/>
      <c r="AQ56" s="414"/>
    </row>
    <row r="57" spans="1:44" s="387" customFormat="1" ht="17.25" customHeight="1">
      <c r="C57" s="438"/>
      <c r="D57" s="439"/>
      <c r="E57" s="403"/>
      <c r="F57" s="403"/>
      <c r="G57" s="403"/>
      <c r="H57" s="403"/>
      <c r="I57" s="403"/>
      <c r="J57" s="403"/>
      <c r="K57" s="403"/>
      <c r="L57" s="403"/>
      <c r="M57" s="403"/>
      <c r="N57" s="403"/>
      <c r="O57" s="403"/>
      <c r="P57" s="403"/>
      <c r="Q57" s="403"/>
      <c r="R57" s="440"/>
      <c r="S57" s="441"/>
      <c r="T57" s="441"/>
      <c r="U57" s="441"/>
      <c r="V57" s="441"/>
      <c r="W57" s="441"/>
      <c r="X57" s="441"/>
      <c r="Y57" s="441"/>
      <c r="Z57" s="441"/>
      <c r="AA57" s="442"/>
      <c r="AB57" s="414"/>
      <c r="AE57" s="432"/>
      <c r="AF57" s="961"/>
      <c r="AG57" s="961"/>
      <c r="AH57" s="433"/>
      <c r="AI57" s="434"/>
      <c r="AJ57" s="425"/>
      <c r="AM57" s="432"/>
      <c r="AN57" s="433"/>
      <c r="AO57" s="433"/>
      <c r="AP57" s="433"/>
      <c r="AQ57" s="434"/>
    </row>
    <row r="58" spans="1:44" s="387" customFormat="1" ht="17.25" customHeight="1">
      <c r="A58" s="391"/>
      <c r="C58" s="443" t="s">
        <v>396</v>
      </c>
      <c r="D58" s="444"/>
      <c r="E58" s="403"/>
      <c r="F58" s="403"/>
      <c r="G58" s="403"/>
      <c r="H58" s="403"/>
      <c r="I58" s="403"/>
      <c r="J58" s="403"/>
      <c r="K58" s="403"/>
      <c r="L58" s="403"/>
      <c r="M58" s="403"/>
      <c r="N58" s="403"/>
      <c r="O58" s="403"/>
      <c r="P58" s="403"/>
      <c r="Q58" s="403"/>
      <c r="R58" s="403"/>
      <c r="S58" s="403"/>
      <c r="T58" s="403"/>
      <c r="U58" s="403"/>
      <c r="V58" s="403"/>
      <c r="W58" s="403"/>
      <c r="X58" s="403"/>
      <c r="Y58" s="403"/>
      <c r="Z58" s="403"/>
      <c r="AB58" s="414"/>
    </row>
    <row r="59" spans="1:44" ht="18.75">
      <c r="C59" s="445" t="s">
        <v>397</v>
      </c>
      <c r="D59" s="446"/>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222"/>
      <c r="AD59" s="222"/>
      <c r="AE59" s="222"/>
      <c r="AF59" s="222"/>
      <c r="AG59" s="222"/>
      <c r="AH59" s="222"/>
      <c r="AI59" s="223"/>
      <c r="AJ59" s="391"/>
      <c r="AK59" s="391"/>
    </row>
    <row r="60" spans="1:44" ht="18.75">
      <c r="C60" s="448"/>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212"/>
      <c r="AJ60" s="391"/>
      <c r="AK60" s="391"/>
    </row>
    <row r="61" spans="1:44" ht="18.75">
      <c r="C61" s="448"/>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212"/>
      <c r="AJ61" s="391"/>
      <c r="AK61" s="391"/>
    </row>
    <row r="62" spans="1:44" ht="18.75">
      <c r="C62" s="448"/>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12"/>
      <c r="AI62" s="449"/>
      <c r="AJ62" s="391"/>
      <c r="AK62" s="391"/>
    </row>
    <row r="63" spans="1:44" ht="18.75">
      <c r="C63" s="448"/>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12" t="s">
        <v>398</v>
      </c>
      <c r="AF63" s="450" t="s">
        <v>399</v>
      </c>
      <c r="AG63" s="447"/>
      <c r="AH63" s="450" t="s">
        <v>400</v>
      </c>
      <c r="AI63" s="212"/>
      <c r="AJ63" s="391"/>
      <c r="AK63" s="391"/>
    </row>
    <row r="64" spans="1:44" ht="18.75">
      <c r="C64" s="451"/>
      <c r="D64" s="446"/>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6"/>
      <c r="AJ64" s="387"/>
      <c r="AK64" s="387"/>
    </row>
    <row r="65" spans="1:1" s="387" customFormat="1" ht="17.25" customHeight="1">
      <c r="A65" s="391"/>
    </row>
  </sheetData>
  <sheetProtection sheet="1" objects="1" scenarios="1" selectLockedCells="1" selectUnlockedCells="1"/>
  <mergeCells count="59">
    <mergeCell ref="AF54:AF55"/>
    <mergeCell ref="AF56:AG57"/>
    <mergeCell ref="O40:P40"/>
    <mergeCell ref="AB40:AC40"/>
    <mergeCell ref="D41:H42"/>
    <mergeCell ref="AF41:AH42"/>
    <mergeCell ref="AN41:AP42"/>
    <mergeCell ref="S48:W49"/>
    <mergeCell ref="AF48:AF49"/>
    <mergeCell ref="O37:P37"/>
    <mergeCell ref="AB37:AC37"/>
    <mergeCell ref="O38:P38"/>
    <mergeCell ref="AB38:AC38"/>
    <mergeCell ref="O39:P39"/>
    <mergeCell ref="AB39:AC39"/>
    <mergeCell ref="O34:P34"/>
    <mergeCell ref="AB34:AC34"/>
    <mergeCell ref="O35:P35"/>
    <mergeCell ref="AB35:AC35"/>
    <mergeCell ref="O36:P36"/>
    <mergeCell ref="AB36:AC36"/>
    <mergeCell ref="AO32:AQ32"/>
    <mergeCell ref="O33:P33"/>
    <mergeCell ref="AB33:AC33"/>
    <mergeCell ref="Y32:Y33"/>
    <mergeCell ref="Z32:Z33"/>
    <mergeCell ref="AA32:AA33"/>
    <mergeCell ref="AB32:AC32"/>
    <mergeCell ref="AF32:AI32"/>
    <mergeCell ref="AJ32:AJ33"/>
    <mergeCell ref="S32:S33"/>
    <mergeCell ref="T32:T33"/>
    <mergeCell ref="U32:U33"/>
    <mergeCell ref="V32:V33"/>
    <mergeCell ref="AO31:AQ31"/>
    <mergeCell ref="D32:G32"/>
    <mergeCell ref="H32:H33"/>
    <mergeCell ref="I32:I33"/>
    <mergeCell ref="J32:J33"/>
    <mergeCell ref="K32:K33"/>
    <mergeCell ref="L32:L33"/>
    <mergeCell ref="AE31:AE33"/>
    <mergeCell ref="W32:W33"/>
    <mergeCell ref="X32:X33"/>
    <mergeCell ref="AF31:AI31"/>
    <mergeCell ref="AJ31:AL31"/>
    <mergeCell ref="AM31:AM33"/>
    <mergeCell ref="AK32:AK33"/>
    <mergeCell ref="AL32:AL33"/>
    <mergeCell ref="AN32:AN33"/>
    <mergeCell ref="B31:B33"/>
    <mergeCell ref="D31:G31"/>
    <mergeCell ref="H31:P31"/>
    <mergeCell ref="R31:T31"/>
    <mergeCell ref="U31:AC31"/>
    <mergeCell ref="M32:M33"/>
    <mergeCell ref="N32:N33"/>
    <mergeCell ref="O32:P32"/>
    <mergeCell ref="R32:R33"/>
  </mergeCells>
  <phoneticPr fontId="2"/>
  <pageMargins left="0.59055118110236227" right="0" top="0.39370078740157483" bottom="0.19685039370078741" header="0" footer="0"/>
  <pageSetup paperSize="8"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D513-AED6-4CE9-9537-8BE5FDFF05E2}">
  <dimension ref="A1:L55"/>
  <sheetViews>
    <sheetView showGridLines="0" view="pageBreakPreview" zoomScale="85" zoomScaleNormal="100" zoomScaleSheetLayoutView="85" workbookViewId="0">
      <selection activeCell="AG31" sqref="AG31"/>
    </sheetView>
  </sheetViews>
  <sheetFormatPr defaultColWidth="9" defaultRowHeight="13.5"/>
  <cols>
    <col min="1" max="1" width="9" style="20" customWidth="1"/>
    <col min="2" max="2" width="2.625" style="20" customWidth="1"/>
    <col min="3" max="3" width="25.625" style="20" customWidth="1"/>
    <col min="4" max="4" width="2.625" style="20" customWidth="1"/>
    <col min="5" max="5" width="9.125" style="20" bestFit="1" customWidth="1"/>
    <col min="6" max="6" width="0.875" style="20" customWidth="1"/>
    <col min="7" max="7" width="2.625" style="20" customWidth="1"/>
    <col min="8" max="8" width="25.625" style="20" customWidth="1"/>
    <col min="9" max="9" width="2.625" style="20" customWidth="1"/>
    <col min="10" max="10" width="10" style="20" bestFit="1" customWidth="1"/>
    <col min="11" max="11" width="9" style="20"/>
    <col min="12" max="12" width="5.625" style="20" customWidth="1"/>
    <col min="13" max="16384" width="9" style="20"/>
  </cols>
  <sheetData>
    <row r="1" spans="1:12" ht="24" customHeight="1">
      <c r="A1" s="452" t="s">
        <v>401</v>
      </c>
    </row>
    <row r="3" spans="1:12" ht="15.95" customHeight="1"/>
    <row r="4" spans="1:12" s="453" customFormat="1" ht="24.95" customHeight="1">
      <c r="A4" s="962" t="s">
        <v>574</v>
      </c>
      <c r="B4" s="962"/>
      <c r="C4" s="962"/>
      <c r="D4" s="962"/>
      <c r="E4" s="962"/>
      <c r="F4" s="962"/>
      <c r="G4" s="962"/>
      <c r="H4" s="962"/>
      <c r="I4" s="962"/>
      <c r="J4" s="962"/>
      <c r="K4" s="962"/>
      <c r="L4" s="962"/>
    </row>
    <row r="5" spans="1:12" s="453" customFormat="1" ht="14.25">
      <c r="A5" s="454" t="s">
        <v>402</v>
      </c>
    </row>
    <row r="6" spans="1:12" s="453" customFormat="1" ht="12"/>
    <row r="7" spans="1:12" s="453" customFormat="1" ht="12"/>
    <row r="8" spans="1:12" s="453" customFormat="1" ht="17.100000000000001" customHeight="1"/>
    <row r="9" spans="1:12" s="453" customFormat="1" ht="45" customHeight="1">
      <c r="A9" s="962" t="s">
        <v>403</v>
      </c>
      <c r="B9" s="962"/>
      <c r="C9" s="962"/>
      <c r="D9" s="962"/>
      <c r="E9" s="962"/>
      <c r="F9" s="962"/>
      <c r="G9" s="962"/>
      <c r="H9" s="962"/>
      <c r="I9" s="962"/>
      <c r="J9" s="962"/>
      <c r="K9" s="962"/>
      <c r="L9" s="962"/>
    </row>
    <row r="10" spans="1:12" s="453" customFormat="1" ht="50.1" customHeight="1">
      <c r="A10" s="962" t="s">
        <v>404</v>
      </c>
      <c r="B10" s="962"/>
      <c r="C10" s="962"/>
      <c r="D10" s="962"/>
      <c r="E10" s="962"/>
      <c r="F10" s="962"/>
      <c r="G10" s="962"/>
      <c r="H10" s="962"/>
      <c r="I10" s="962"/>
      <c r="J10" s="962"/>
      <c r="K10" s="962"/>
      <c r="L10" s="962"/>
    </row>
    <row r="11" spans="1:12" s="453" customFormat="1" ht="24.95" customHeight="1">
      <c r="A11" s="962" t="s">
        <v>405</v>
      </c>
      <c r="B11" s="962"/>
      <c r="C11" s="962"/>
      <c r="D11" s="962"/>
      <c r="E11" s="962"/>
      <c r="F11" s="962"/>
      <c r="G11" s="962"/>
      <c r="H11" s="962"/>
      <c r="I11" s="962"/>
      <c r="J11" s="962"/>
      <c r="K11" s="962"/>
      <c r="L11" s="962"/>
    </row>
    <row r="12" spans="1:12" s="453" customFormat="1" ht="9.9499999999999993" customHeight="1">
      <c r="A12" s="455"/>
      <c r="B12" s="455"/>
      <c r="C12" s="455"/>
      <c r="D12" s="455"/>
      <c r="E12" s="455"/>
      <c r="F12" s="455"/>
      <c r="G12" s="455"/>
      <c r="H12" s="455"/>
      <c r="I12" s="455"/>
      <c r="J12" s="455"/>
      <c r="K12" s="455"/>
      <c r="L12" s="455"/>
    </row>
    <row r="13" spans="1:12" s="453" customFormat="1" ht="12" customHeight="1">
      <c r="A13" s="454" t="s">
        <v>406</v>
      </c>
      <c r="B13" s="455"/>
      <c r="C13" s="455"/>
      <c r="D13" s="455"/>
      <c r="E13" s="455"/>
      <c r="F13" s="455"/>
      <c r="G13" s="455"/>
      <c r="H13" s="455"/>
      <c r="I13" s="455"/>
      <c r="J13" s="455"/>
      <c r="K13" s="455"/>
      <c r="L13" s="455"/>
    </row>
    <row r="14" spans="1:12" s="453" customFormat="1" ht="24.95" customHeight="1">
      <c r="A14" s="962" t="s">
        <v>407</v>
      </c>
      <c r="B14" s="962"/>
      <c r="C14" s="962"/>
      <c r="D14" s="962"/>
      <c r="E14" s="962"/>
      <c r="F14" s="962"/>
      <c r="G14" s="962"/>
      <c r="H14" s="962"/>
      <c r="I14" s="962"/>
      <c r="J14" s="962"/>
      <c r="K14" s="962"/>
      <c r="L14" s="962"/>
    </row>
    <row r="15" spans="1:12" s="453" customFormat="1" ht="24.95" customHeight="1">
      <c r="A15" s="962" t="s">
        <v>575</v>
      </c>
      <c r="B15" s="962"/>
      <c r="C15" s="962"/>
      <c r="D15" s="962"/>
      <c r="E15" s="962"/>
      <c r="F15" s="962"/>
      <c r="G15" s="962"/>
      <c r="H15" s="962"/>
      <c r="I15" s="962"/>
      <c r="J15" s="962"/>
      <c r="K15" s="962"/>
      <c r="L15" s="962"/>
    </row>
    <row r="16" spans="1:12" s="453" customFormat="1" ht="9.9499999999999993" customHeight="1">
      <c r="A16" s="454"/>
    </row>
    <row r="17" spans="1:12" s="453" customFormat="1" ht="24.95" customHeight="1">
      <c r="A17" s="962" t="s">
        <v>408</v>
      </c>
      <c r="B17" s="962"/>
      <c r="C17" s="962"/>
      <c r="D17" s="962"/>
      <c r="E17" s="962"/>
      <c r="F17" s="962"/>
      <c r="G17" s="962"/>
      <c r="H17" s="962"/>
      <c r="I17" s="962"/>
      <c r="J17" s="962"/>
      <c r="K17" s="962"/>
      <c r="L17" s="962"/>
    </row>
    <row r="18" spans="1:12" s="453" customFormat="1" ht="9.9499999999999993" customHeight="1">
      <c r="A18" s="455"/>
      <c r="B18" s="455"/>
      <c r="C18" s="455"/>
      <c r="D18" s="455"/>
      <c r="E18" s="455"/>
      <c r="F18" s="455"/>
      <c r="G18" s="455"/>
      <c r="H18" s="455"/>
      <c r="I18" s="455"/>
      <c r="J18" s="455"/>
      <c r="K18" s="455"/>
      <c r="L18" s="455"/>
    </row>
    <row r="19" spans="1:12" s="453" customFormat="1" ht="12" customHeight="1">
      <c r="A19" s="454" t="s">
        <v>409</v>
      </c>
    </row>
    <row r="20" spans="1:12" s="453" customFormat="1" ht="12" customHeight="1">
      <c r="A20" s="454" t="s">
        <v>410</v>
      </c>
    </row>
    <row r="21" spans="1:12" s="453" customFormat="1" ht="12" customHeight="1">
      <c r="A21" s="454" t="s">
        <v>411</v>
      </c>
    </row>
    <row r="22" spans="1:12" s="453" customFormat="1" ht="9.9499999999999993" customHeight="1">
      <c r="A22" s="454"/>
    </row>
    <row r="23" spans="1:12" s="453" customFormat="1" ht="12" customHeight="1">
      <c r="A23" s="454" t="s">
        <v>412</v>
      </c>
    </row>
    <row r="24" spans="1:12" s="453" customFormat="1" ht="12" customHeight="1">
      <c r="A24" s="454" t="s">
        <v>413</v>
      </c>
    </row>
    <row r="25" spans="1:12" s="453" customFormat="1" ht="12" customHeight="1">
      <c r="A25" s="456" t="s">
        <v>414</v>
      </c>
    </row>
    <row r="26" spans="1:12" s="453" customFormat="1" ht="12" customHeight="1">
      <c r="A26" s="456" t="s">
        <v>415</v>
      </c>
    </row>
    <row r="27" spans="1:12" s="453" customFormat="1" ht="9.9499999999999993" customHeight="1">
      <c r="A27" s="456"/>
    </row>
    <row r="28" spans="1:12" s="453" customFormat="1" ht="24.95" customHeight="1">
      <c r="A28" s="962" t="s">
        <v>416</v>
      </c>
      <c r="B28" s="667"/>
      <c r="C28" s="667"/>
      <c r="D28" s="667"/>
      <c r="E28" s="667"/>
      <c r="F28" s="667"/>
      <c r="G28" s="667"/>
      <c r="H28" s="667"/>
      <c r="I28" s="667"/>
      <c r="J28" s="667"/>
      <c r="K28" s="667"/>
      <c r="L28" s="667"/>
    </row>
    <row r="29" spans="1:12" s="453" customFormat="1" ht="12" customHeight="1">
      <c r="A29" s="454" t="s">
        <v>417</v>
      </c>
    </row>
    <row r="30" spans="1:12" s="453" customFormat="1" ht="39.950000000000003" customHeight="1">
      <c r="A30" s="962" t="s">
        <v>418</v>
      </c>
      <c r="B30" s="962"/>
      <c r="C30" s="962"/>
      <c r="D30" s="962"/>
      <c r="E30" s="962"/>
      <c r="F30" s="962"/>
      <c r="G30" s="962"/>
      <c r="H30" s="962"/>
      <c r="I30" s="962"/>
      <c r="J30" s="962"/>
      <c r="K30" s="962"/>
      <c r="L30" s="962"/>
    </row>
    <row r="31" spans="1:12" s="453" customFormat="1" ht="13.5" customHeight="1">
      <c r="A31" s="456"/>
    </row>
    <row r="33" spans="2:10" ht="17.25">
      <c r="B33" s="457" t="s">
        <v>419</v>
      </c>
    </row>
    <row r="34" spans="2:10" ht="27.75" thickBot="1">
      <c r="B34" s="458"/>
      <c r="C34" s="459" t="s">
        <v>277</v>
      </c>
      <c r="D34" s="460"/>
      <c r="E34" s="461" t="s">
        <v>276</v>
      </c>
      <c r="F34" s="307"/>
      <c r="G34" s="462"/>
      <c r="H34" s="459" t="s">
        <v>277</v>
      </c>
      <c r="I34" s="460"/>
      <c r="J34" s="461" t="s">
        <v>276</v>
      </c>
    </row>
    <row r="35" spans="2:10" ht="15" thickTop="1">
      <c r="B35" s="463"/>
      <c r="C35" s="464" t="s">
        <v>275</v>
      </c>
      <c r="D35" s="465"/>
      <c r="E35" s="466">
        <v>1.1399999999999999</v>
      </c>
      <c r="F35" s="19"/>
      <c r="G35" s="467"/>
      <c r="H35" s="468" t="s">
        <v>270</v>
      </c>
      <c r="I35" s="469"/>
      <c r="J35" s="470">
        <v>1.48</v>
      </c>
    </row>
    <row r="36" spans="2:10" ht="14.25">
      <c r="B36" s="467"/>
      <c r="C36" s="468" t="s">
        <v>159</v>
      </c>
      <c r="D36" s="469"/>
      <c r="E36" s="470">
        <v>1.1000000000000001</v>
      </c>
      <c r="F36" s="19"/>
      <c r="G36" s="467"/>
      <c r="H36" s="468" t="s">
        <v>268</v>
      </c>
      <c r="I36" s="469"/>
      <c r="J36" s="470">
        <v>1</v>
      </c>
    </row>
    <row r="37" spans="2:10" ht="14.25">
      <c r="B37" s="467"/>
      <c r="C37" s="468" t="s">
        <v>273</v>
      </c>
      <c r="D37" s="469"/>
      <c r="E37" s="470">
        <v>0.9</v>
      </c>
      <c r="F37" s="19"/>
      <c r="G37" s="467"/>
      <c r="H37" s="468" t="s">
        <v>267</v>
      </c>
      <c r="I37" s="469"/>
      <c r="J37" s="470">
        <v>1</v>
      </c>
    </row>
    <row r="38" spans="2:10" ht="14.25">
      <c r="B38" s="467"/>
      <c r="C38" s="468" t="s">
        <v>271</v>
      </c>
      <c r="D38" s="469"/>
      <c r="E38" s="470">
        <v>1.25</v>
      </c>
      <c r="F38" s="19"/>
      <c r="G38" s="467"/>
      <c r="H38" s="468" t="s">
        <v>165</v>
      </c>
      <c r="I38" s="469"/>
      <c r="J38" s="470">
        <v>1.26</v>
      </c>
    </row>
    <row r="39" spans="2:10" ht="14.25">
      <c r="B39" s="467"/>
      <c r="C39" s="468" t="s">
        <v>269</v>
      </c>
      <c r="D39" s="469"/>
      <c r="E39" s="470">
        <v>1.1299999999999999</v>
      </c>
      <c r="F39" s="19"/>
      <c r="G39" s="467"/>
      <c r="H39" s="468" t="s">
        <v>266</v>
      </c>
      <c r="I39" s="469"/>
      <c r="J39" s="470">
        <v>0.26</v>
      </c>
    </row>
    <row r="40" spans="2:10" ht="14.25">
      <c r="B40" s="467"/>
      <c r="C40" s="468" t="s">
        <v>160</v>
      </c>
      <c r="D40" s="469"/>
      <c r="E40" s="470">
        <v>0.35</v>
      </c>
      <c r="F40" s="19"/>
      <c r="G40" s="467"/>
      <c r="H40" s="468" t="s">
        <v>144</v>
      </c>
      <c r="I40" s="469"/>
      <c r="J40" s="470">
        <v>0.26</v>
      </c>
    </row>
    <row r="41" spans="2:10" ht="14.25">
      <c r="B41" s="467"/>
      <c r="C41" s="468" t="s">
        <v>97</v>
      </c>
      <c r="D41" s="469"/>
      <c r="E41" s="470">
        <v>0.3</v>
      </c>
      <c r="F41" s="19"/>
      <c r="G41" s="467"/>
      <c r="H41" s="468" t="s">
        <v>145</v>
      </c>
      <c r="I41" s="469"/>
      <c r="J41" s="470">
        <v>0.26</v>
      </c>
    </row>
    <row r="42" spans="2:10" ht="14.25">
      <c r="B42" s="467"/>
      <c r="C42" s="468" t="s">
        <v>158</v>
      </c>
      <c r="D42" s="469"/>
      <c r="E42" s="470">
        <v>0.55000000000000004</v>
      </c>
      <c r="F42" s="19"/>
      <c r="G42" s="467"/>
      <c r="H42" s="468" t="s">
        <v>420</v>
      </c>
      <c r="I42" s="469"/>
      <c r="J42" s="470">
        <v>0.26</v>
      </c>
    </row>
    <row r="43" spans="2:10" ht="14.25">
      <c r="B43" s="467"/>
      <c r="C43" s="468" t="s">
        <v>265</v>
      </c>
      <c r="D43" s="469"/>
      <c r="E43" s="470">
        <v>0.12</v>
      </c>
      <c r="F43" s="19"/>
      <c r="G43" s="467"/>
      <c r="H43" s="468" t="s">
        <v>146</v>
      </c>
      <c r="I43" s="469"/>
      <c r="J43" s="470">
        <v>1</v>
      </c>
    </row>
    <row r="44" spans="2:10" ht="14.25">
      <c r="B44" s="467"/>
      <c r="C44" s="468" t="s">
        <v>264</v>
      </c>
      <c r="D44" s="469"/>
      <c r="E44" s="470">
        <v>1</v>
      </c>
      <c r="F44" s="19"/>
      <c r="G44" s="467"/>
      <c r="H44" s="468" t="s">
        <v>147</v>
      </c>
      <c r="I44" s="469"/>
      <c r="J44" s="470">
        <v>1</v>
      </c>
    </row>
    <row r="45" spans="2:10" ht="14.25">
      <c r="B45" s="467"/>
      <c r="C45" s="468" t="s">
        <v>262</v>
      </c>
      <c r="D45" s="469"/>
      <c r="E45" s="470">
        <v>1</v>
      </c>
      <c r="F45" s="19"/>
      <c r="G45" s="467"/>
      <c r="H45" s="468" t="s">
        <v>421</v>
      </c>
      <c r="I45" s="469"/>
      <c r="J45" s="470">
        <v>1</v>
      </c>
    </row>
    <row r="46" spans="2:10" ht="14.25">
      <c r="B46" s="467"/>
      <c r="C46" s="468" t="s">
        <v>260</v>
      </c>
      <c r="D46" s="469"/>
      <c r="E46" s="470">
        <v>0.52</v>
      </c>
      <c r="F46" s="19"/>
      <c r="G46" s="467"/>
      <c r="H46" s="468" t="s">
        <v>148</v>
      </c>
      <c r="I46" s="469"/>
      <c r="J46" s="470">
        <v>1</v>
      </c>
    </row>
    <row r="47" spans="2:10" ht="14.25">
      <c r="B47" s="471"/>
      <c r="C47" s="472" t="s">
        <v>102</v>
      </c>
      <c r="D47" s="473"/>
      <c r="E47" s="474">
        <v>1.1299999999999999</v>
      </c>
      <c r="G47" s="467"/>
      <c r="H47" s="468" t="s">
        <v>263</v>
      </c>
      <c r="I47" s="469"/>
      <c r="J47" s="470">
        <v>0.3</v>
      </c>
    </row>
    <row r="48" spans="2:10" ht="14.25">
      <c r="B48" s="467"/>
      <c r="C48" s="475" t="s">
        <v>274</v>
      </c>
      <c r="D48" s="469"/>
      <c r="E48" s="470">
        <v>1</v>
      </c>
      <c r="G48" s="467"/>
      <c r="H48" s="468" t="s">
        <v>422</v>
      </c>
      <c r="I48" s="469"/>
      <c r="J48" s="470">
        <v>1</v>
      </c>
    </row>
    <row r="49" spans="2:10" ht="14.25">
      <c r="B49" s="467"/>
      <c r="C49" s="468" t="s">
        <v>272</v>
      </c>
      <c r="D49" s="469"/>
      <c r="E49" s="470">
        <v>1.93</v>
      </c>
      <c r="G49" s="467"/>
      <c r="H49" s="468" t="s">
        <v>261</v>
      </c>
      <c r="I49" s="469"/>
      <c r="J49" s="470">
        <v>0.3</v>
      </c>
    </row>
    <row r="51" spans="2:10" ht="17.25">
      <c r="B51" s="457" t="s">
        <v>423</v>
      </c>
    </row>
    <row r="52" spans="2:10" ht="27.75" thickBot="1">
      <c r="B52" s="458"/>
      <c r="C52" s="459" t="s">
        <v>277</v>
      </c>
      <c r="D52" s="460"/>
      <c r="E52" s="461" t="s">
        <v>276</v>
      </c>
      <c r="F52" s="307"/>
      <c r="G52" s="462"/>
      <c r="H52" s="459" t="s">
        <v>277</v>
      </c>
      <c r="I52" s="460"/>
      <c r="J52" s="461" t="s">
        <v>276</v>
      </c>
    </row>
    <row r="53" spans="2:10" ht="15" thickTop="1">
      <c r="B53" s="463"/>
      <c r="C53" s="464" t="s">
        <v>424</v>
      </c>
      <c r="D53" s="465"/>
      <c r="E53" s="466">
        <v>1</v>
      </c>
      <c r="F53" s="19"/>
      <c r="G53" s="463"/>
      <c r="H53" s="476" t="s">
        <v>425</v>
      </c>
      <c r="I53" s="477"/>
      <c r="J53" s="470">
        <v>1</v>
      </c>
    </row>
    <row r="54" spans="2:10" ht="14.25" customHeight="1">
      <c r="B54" s="467"/>
      <c r="C54" s="468" t="s">
        <v>426</v>
      </c>
      <c r="D54" s="469"/>
      <c r="E54" s="470">
        <v>0.15</v>
      </c>
      <c r="F54" s="19"/>
      <c r="G54" s="467"/>
      <c r="H54" s="478" t="s">
        <v>427</v>
      </c>
      <c r="I54" s="479"/>
      <c r="J54" s="470">
        <v>1</v>
      </c>
    </row>
    <row r="55" spans="2:10" ht="14.25">
      <c r="B55" s="467"/>
      <c r="C55" s="468" t="s">
        <v>428</v>
      </c>
      <c r="D55" s="469"/>
      <c r="E55" s="470">
        <v>0.05</v>
      </c>
      <c r="F55" s="19"/>
      <c r="G55" s="467"/>
      <c r="H55" s="468" t="s">
        <v>259</v>
      </c>
      <c r="I55" s="469"/>
      <c r="J55" s="470">
        <v>13.57</v>
      </c>
    </row>
  </sheetData>
  <sheetProtection sheet="1" objects="1" scenarios="1" selectLockedCells="1" selectUnlockedCells="1"/>
  <mergeCells count="9">
    <mergeCell ref="A17:L17"/>
    <mergeCell ref="A28:L28"/>
    <mergeCell ref="A30:L30"/>
    <mergeCell ref="A4:L4"/>
    <mergeCell ref="A9:L9"/>
    <mergeCell ref="A10:L10"/>
    <mergeCell ref="A11:L11"/>
    <mergeCell ref="A14:L14"/>
    <mergeCell ref="A15:L15"/>
  </mergeCells>
  <phoneticPr fontId="2"/>
  <dataValidations count="1">
    <dataValidation imeMode="disabled" allowBlank="1" showInputMessage="1" showErrorMessage="1" sqref="E35:E49 J35:J49 E53:E55 J53:J55" xr:uid="{484EA900-5677-4008-808B-8A2602ABA041}"/>
  </dataValidation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EC38-DF5B-462E-ABA5-413211EDBAD0}">
  <sheetPr>
    <pageSetUpPr fitToPage="1"/>
  </sheetPr>
  <dimension ref="A1:D117"/>
  <sheetViews>
    <sheetView view="pageBreakPreview" zoomScale="85" zoomScaleNormal="100" zoomScaleSheetLayoutView="85" workbookViewId="0">
      <selection activeCell="AG31" sqref="AG31"/>
    </sheetView>
  </sheetViews>
  <sheetFormatPr defaultColWidth="9" defaultRowHeight="13.5"/>
  <cols>
    <col min="1" max="2" width="30.625" style="20" customWidth="1"/>
    <col min="3" max="3" width="40.625" style="20" customWidth="1"/>
    <col min="4" max="4" width="8.625" style="20" customWidth="1"/>
    <col min="5" max="16384" width="9" style="20"/>
  </cols>
  <sheetData>
    <row r="1" spans="1:4" ht="28.5" customHeight="1"/>
    <row r="2" spans="1:4" ht="20.100000000000001" customHeight="1" thickBot="1">
      <c r="A2" s="512" t="s">
        <v>433</v>
      </c>
    </row>
    <row r="3" spans="1:4" ht="15.95" customHeight="1" thickBot="1">
      <c r="A3" s="513" t="s">
        <v>156</v>
      </c>
      <c r="B3" s="514"/>
      <c r="C3" s="514"/>
      <c r="D3" s="515" t="s">
        <v>157</v>
      </c>
    </row>
    <row r="4" spans="1:4" ht="15.95" customHeight="1" thickTop="1">
      <c r="A4" s="516" t="s">
        <v>275</v>
      </c>
      <c r="B4" s="517" t="s">
        <v>579</v>
      </c>
      <c r="C4" s="518"/>
      <c r="D4" s="547" t="s">
        <v>434</v>
      </c>
    </row>
    <row r="5" spans="1:4" ht="15.95" customHeight="1">
      <c r="A5" s="519"/>
      <c r="B5" s="520" t="s">
        <v>435</v>
      </c>
      <c r="C5" s="520"/>
      <c r="D5" s="548" t="s">
        <v>436</v>
      </c>
    </row>
    <row r="6" spans="1:4" ht="15.95" customHeight="1">
      <c r="A6" s="521"/>
      <c r="B6" s="520" t="s">
        <v>437</v>
      </c>
      <c r="C6" s="520"/>
      <c r="D6" s="548" t="s">
        <v>438</v>
      </c>
    </row>
    <row r="7" spans="1:4" ht="15.95" customHeight="1">
      <c r="A7" s="522" t="s">
        <v>439</v>
      </c>
      <c r="B7" s="523" t="s">
        <v>429</v>
      </c>
      <c r="C7" s="520"/>
      <c r="D7" s="548" t="s">
        <v>440</v>
      </c>
    </row>
    <row r="8" spans="1:4" ht="15.95" customHeight="1">
      <c r="A8" s="519"/>
      <c r="B8" s="524"/>
      <c r="C8" s="520" t="s">
        <v>441</v>
      </c>
      <c r="D8" s="548" t="s">
        <v>442</v>
      </c>
    </row>
    <row r="9" spans="1:4" ht="15.95" customHeight="1">
      <c r="A9" s="519"/>
      <c r="B9" s="525" t="s">
        <v>431</v>
      </c>
      <c r="C9" s="520"/>
      <c r="D9" s="548" t="s">
        <v>443</v>
      </c>
    </row>
    <row r="10" spans="1:4" ht="15.95" customHeight="1">
      <c r="A10" s="519"/>
      <c r="B10" s="526"/>
      <c r="C10" s="520" t="s">
        <v>444</v>
      </c>
      <c r="D10" s="548" t="s">
        <v>445</v>
      </c>
    </row>
    <row r="11" spans="1:4" ht="15.95" customHeight="1">
      <c r="A11" s="521"/>
      <c r="B11" s="524"/>
      <c r="C11" s="520" t="s">
        <v>446</v>
      </c>
      <c r="D11" s="548" t="s">
        <v>447</v>
      </c>
    </row>
    <row r="12" spans="1:4" ht="15.95" customHeight="1">
      <c r="A12" s="522" t="s">
        <v>273</v>
      </c>
      <c r="B12" s="523" t="s">
        <v>448</v>
      </c>
      <c r="C12" s="520"/>
      <c r="D12" s="548" t="s">
        <v>449</v>
      </c>
    </row>
    <row r="13" spans="1:4" ht="15.95" customHeight="1">
      <c r="A13" s="519"/>
      <c r="B13" s="527"/>
      <c r="C13" s="528" t="s">
        <v>450</v>
      </c>
      <c r="D13" s="548" t="s">
        <v>451</v>
      </c>
    </row>
    <row r="14" spans="1:4" ht="15.95" customHeight="1">
      <c r="A14" s="519"/>
      <c r="B14" s="529"/>
      <c r="C14" s="528" t="s">
        <v>452</v>
      </c>
      <c r="D14" s="548" t="s">
        <v>453</v>
      </c>
    </row>
    <row r="15" spans="1:4" ht="15.95" customHeight="1">
      <c r="A15" s="519"/>
      <c r="B15" s="520" t="s">
        <v>454</v>
      </c>
      <c r="C15" s="520"/>
      <c r="D15" s="548" t="s">
        <v>455</v>
      </c>
    </row>
    <row r="16" spans="1:4" ht="15.95" customHeight="1">
      <c r="A16" s="519"/>
      <c r="B16" s="520" t="s">
        <v>456</v>
      </c>
      <c r="C16" s="520"/>
      <c r="D16" s="548" t="s">
        <v>457</v>
      </c>
    </row>
    <row r="17" spans="1:4" ht="15.95" customHeight="1">
      <c r="A17" s="519"/>
      <c r="B17" s="520" t="s">
        <v>458</v>
      </c>
      <c r="C17" s="520"/>
      <c r="D17" s="548" t="s">
        <v>459</v>
      </c>
    </row>
    <row r="18" spans="1:4" ht="15.95" customHeight="1">
      <c r="A18" s="521"/>
      <c r="B18" s="520" t="s">
        <v>460</v>
      </c>
      <c r="C18" s="520"/>
      <c r="D18" s="548" t="s">
        <v>461</v>
      </c>
    </row>
    <row r="19" spans="1:4" ht="15.95" customHeight="1">
      <c r="A19" s="530" t="s">
        <v>271</v>
      </c>
      <c r="B19" s="520"/>
      <c r="C19" s="520"/>
      <c r="D19" s="548" t="s">
        <v>462</v>
      </c>
    </row>
    <row r="20" spans="1:4" ht="15.95" customHeight="1">
      <c r="A20" s="531"/>
      <c r="B20" s="532" t="s">
        <v>77</v>
      </c>
      <c r="C20" s="520"/>
      <c r="D20" s="548" t="s">
        <v>463</v>
      </c>
    </row>
    <row r="21" spans="1:4" ht="15.95" customHeight="1">
      <c r="A21" s="530" t="s">
        <v>269</v>
      </c>
      <c r="B21" s="520"/>
      <c r="C21" s="520"/>
      <c r="D21" s="548" t="s">
        <v>464</v>
      </c>
    </row>
    <row r="22" spans="1:4" ht="15.95" customHeight="1">
      <c r="A22" s="531"/>
      <c r="B22" s="532" t="s">
        <v>465</v>
      </c>
      <c r="C22" s="520"/>
      <c r="D22" s="548" t="s">
        <v>466</v>
      </c>
    </row>
    <row r="23" spans="1:4" ht="15.95" customHeight="1">
      <c r="A23" s="530" t="s">
        <v>160</v>
      </c>
      <c r="B23" s="520"/>
      <c r="C23" s="520"/>
      <c r="D23" s="548" t="s">
        <v>467</v>
      </c>
    </row>
    <row r="24" spans="1:4" ht="15.95" customHeight="1">
      <c r="A24" s="533"/>
      <c r="B24" s="532" t="s">
        <v>468</v>
      </c>
      <c r="C24" s="520"/>
      <c r="D24" s="548" t="s">
        <v>469</v>
      </c>
    </row>
    <row r="25" spans="1:4" ht="15.95" customHeight="1">
      <c r="A25" s="533"/>
      <c r="B25" s="532" t="s">
        <v>470</v>
      </c>
      <c r="C25" s="520"/>
      <c r="D25" s="548" t="s">
        <v>471</v>
      </c>
    </row>
    <row r="26" spans="1:4" ht="15.95" customHeight="1">
      <c r="A26" s="533"/>
      <c r="B26" s="532" t="s">
        <v>472</v>
      </c>
      <c r="C26" s="520"/>
      <c r="D26" s="548" t="s">
        <v>473</v>
      </c>
    </row>
    <row r="27" spans="1:4" ht="15.95" customHeight="1">
      <c r="A27" s="533"/>
      <c r="B27" s="532" t="s">
        <v>474</v>
      </c>
      <c r="C27" s="520"/>
      <c r="D27" s="548" t="s">
        <v>475</v>
      </c>
    </row>
    <row r="28" spans="1:4" ht="15.95" customHeight="1">
      <c r="A28" s="533"/>
      <c r="B28" s="532" t="s">
        <v>476</v>
      </c>
      <c r="C28" s="520"/>
      <c r="D28" s="548" t="s">
        <v>477</v>
      </c>
    </row>
    <row r="29" spans="1:4" ht="15.95" customHeight="1">
      <c r="A29" s="533"/>
      <c r="B29" s="532" t="s">
        <v>478</v>
      </c>
      <c r="C29" s="520"/>
      <c r="D29" s="548" t="s">
        <v>479</v>
      </c>
    </row>
    <row r="30" spans="1:4" ht="15.95" customHeight="1">
      <c r="A30" s="533"/>
      <c r="B30" s="532" t="s">
        <v>480</v>
      </c>
      <c r="C30" s="520"/>
      <c r="D30" s="548" t="s">
        <v>481</v>
      </c>
    </row>
    <row r="31" spans="1:4" ht="15.95" customHeight="1">
      <c r="A31" s="531"/>
      <c r="B31" s="532" t="s">
        <v>482</v>
      </c>
      <c r="C31" s="520"/>
      <c r="D31" s="548" t="s">
        <v>483</v>
      </c>
    </row>
    <row r="32" spans="1:4" ht="15.95" customHeight="1">
      <c r="A32" s="530" t="s">
        <v>484</v>
      </c>
      <c r="B32" s="520"/>
      <c r="C32" s="520"/>
      <c r="D32" s="548" t="s">
        <v>485</v>
      </c>
    </row>
    <row r="33" spans="1:4" ht="15.95" customHeight="1">
      <c r="A33" s="519"/>
      <c r="B33" s="523" t="s">
        <v>486</v>
      </c>
      <c r="C33" s="520"/>
      <c r="D33" s="548" t="s">
        <v>487</v>
      </c>
    </row>
    <row r="34" spans="1:4" ht="15.95" customHeight="1">
      <c r="A34" s="531"/>
      <c r="B34" s="529"/>
      <c r="C34" s="528" t="s">
        <v>488</v>
      </c>
      <c r="D34" s="548" t="s">
        <v>489</v>
      </c>
    </row>
    <row r="35" spans="1:4" ht="15.95" customHeight="1">
      <c r="A35" s="530" t="s">
        <v>490</v>
      </c>
      <c r="B35" s="520"/>
      <c r="C35" s="520"/>
      <c r="D35" s="548" t="s">
        <v>491</v>
      </c>
    </row>
    <row r="36" spans="1:4" ht="15.95" customHeight="1">
      <c r="A36" s="519"/>
      <c r="B36" s="523" t="s">
        <v>492</v>
      </c>
      <c r="C36" s="520"/>
      <c r="D36" s="548" t="s">
        <v>493</v>
      </c>
    </row>
    <row r="37" spans="1:4" ht="15.95" customHeight="1">
      <c r="A37" s="531"/>
      <c r="B37" s="529"/>
      <c r="C37" s="528" t="s">
        <v>494</v>
      </c>
      <c r="D37" s="548" t="s">
        <v>495</v>
      </c>
    </row>
    <row r="38" spans="1:4" ht="15.95" customHeight="1">
      <c r="A38" s="534" t="s">
        <v>496</v>
      </c>
      <c r="B38" s="535" t="s">
        <v>580</v>
      </c>
      <c r="C38" s="520"/>
      <c r="D38" s="548" t="s">
        <v>497</v>
      </c>
    </row>
    <row r="39" spans="1:4" ht="15.95" customHeight="1">
      <c r="A39" s="536"/>
      <c r="B39" s="520" t="s">
        <v>498</v>
      </c>
      <c r="C39" s="520"/>
      <c r="D39" s="548" t="s">
        <v>499</v>
      </c>
    </row>
    <row r="40" spans="1:4" ht="15.95" customHeight="1">
      <c r="A40" s="537" t="s">
        <v>500</v>
      </c>
      <c r="B40" s="520"/>
      <c r="C40" s="520"/>
      <c r="D40" s="548">
        <v>1000</v>
      </c>
    </row>
    <row r="41" spans="1:4" ht="15.95" customHeight="1">
      <c r="A41" s="537" t="s">
        <v>501</v>
      </c>
      <c r="B41" s="520"/>
      <c r="C41" s="520"/>
      <c r="D41" s="548">
        <v>4000</v>
      </c>
    </row>
    <row r="42" spans="1:4" ht="15.95" customHeight="1">
      <c r="A42" s="537" t="s">
        <v>502</v>
      </c>
      <c r="B42" s="520"/>
      <c r="C42" s="520"/>
      <c r="D42" s="548">
        <v>1100</v>
      </c>
    </row>
    <row r="43" spans="1:4" ht="15.95" customHeight="1">
      <c r="A43" s="530" t="s">
        <v>102</v>
      </c>
      <c r="B43" s="520"/>
      <c r="C43" s="520"/>
      <c r="D43" s="548">
        <v>1200</v>
      </c>
    </row>
    <row r="44" spans="1:4" ht="15.95" customHeight="1">
      <c r="A44" s="533"/>
      <c r="B44" s="532" t="s">
        <v>503</v>
      </c>
      <c r="C44" s="520"/>
      <c r="D44" s="548">
        <v>1210</v>
      </c>
    </row>
    <row r="45" spans="1:4" ht="15.95" customHeight="1">
      <c r="A45" s="533"/>
      <c r="B45" s="525" t="s">
        <v>504</v>
      </c>
      <c r="C45" s="520"/>
      <c r="D45" s="548">
        <v>1220</v>
      </c>
    </row>
    <row r="46" spans="1:4" ht="15.95" customHeight="1">
      <c r="A46" s="533"/>
      <c r="B46" s="526"/>
      <c r="C46" s="528" t="s">
        <v>505</v>
      </c>
      <c r="D46" s="548">
        <v>1221</v>
      </c>
    </row>
    <row r="47" spans="1:4" ht="15.95" customHeight="1">
      <c r="A47" s="531"/>
      <c r="B47" s="524"/>
      <c r="C47" s="528" t="s">
        <v>506</v>
      </c>
      <c r="D47" s="548">
        <v>1222</v>
      </c>
    </row>
    <row r="48" spans="1:4" ht="15.95" customHeight="1">
      <c r="A48" s="530" t="s">
        <v>507</v>
      </c>
      <c r="B48" s="520"/>
      <c r="C48" s="520"/>
      <c r="D48" s="548">
        <v>1300</v>
      </c>
    </row>
    <row r="49" spans="1:4" ht="15.95" customHeight="1">
      <c r="A49" s="533"/>
      <c r="B49" s="525" t="s">
        <v>164</v>
      </c>
      <c r="C49" s="520"/>
      <c r="D49" s="548">
        <v>1310</v>
      </c>
    </row>
    <row r="50" spans="1:4" ht="15.95" customHeight="1">
      <c r="A50" s="533"/>
      <c r="B50" s="526"/>
      <c r="C50" s="528" t="s">
        <v>508</v>
      </c>
      <c r="D50" s="548">
        <v>1311</v>
      </c>
    </row>
    <row r="51" spans="1:4" ht="15.95" customHeight="1">
      <c r="A51" s="533"/>
      <c r="B51" s="526"/>
      <c r="C51" s="528" t="s">
        <v>509</v>
      </c>
      <c r="D51" s="548">
        <v>1312</v>
      </c>
    </row>
    <row r="52" spans="1:4" ht="15.95" customHeight="1">
      <c r="A52" s="533"/>
      <c r="B52" s="526"/>
      <c r="C52" s="528" t="s">
        <v>510</v>
      </c>
      <c r="D52" s="548">
        <v>1313</v>
      </c>
    </row>
    <row r="53" spans="1:4" ht="15.95" customHeight="1">
      <c r="A53" s="533"/>
      <c r="B53" s="526"/>
      <c r="C53" s="528" t="s">
        <v>511</v>
      </c>
      <c r="D53" s="548">
        <v>1314</v>
      </c>
    </row>
    <row r="54" spans="1:4" ht="15.95" customHeight="1">
      <c r="A54" s="533"/>
      <c r="B54" s="526"/>
      <c r="C54" s="528" t="s">
        <v>512</v>
      </c>
      <c r="D54" s="548">
        <v>1315</v>
      </c>
    </row>
    <row r="55" spans="1:4" ht="15.95" customHeight="1">
      <c r="A55" s="533"/>
      <c r="B55" s="527"/>
      <c r="C55" s="528" t="s">
        <v>513</v>
      </c>
      <c r="D55" s="548">
        <v>1316</v>
      </c>
    </row>
    <row r="56" spans="1:4" ht="15.95" customHeight="1">
      <c r="A56" s="533"/>
      <c r="B56" s="524"/>
      <c r="C56" s="528" t="s">
        <v>514</v>
      </c>
      <c r="D56" s="548">
        <v>1317</v>
      </c>
    </row>
    <row r="57" spans="1:4" ht="15.95" customHeight="1">
      <c r="A57" s="533"/>
      <c r="B57" s="525" t="s">
        <v>515</v>
      </c>
      <c r="C57" s="520"/>
      <c r="D57" s="548">
        <v>1320</v>
      </c>
    </row>
    <row r="58" spans="1:4" ht="15.95" customHeight="1">
      <c r="A58" s="533"/>
      <c r="B58" s="526"/>
      <c r="C58" s="528" t="s">
        <v>516</v>
      </c>
      <c r="D58" s="548">
        <v>1321</v>
      </c>
    </row>
    <row r="59" spans="1:4" ht="15.95" customHeight="1">
      <c r="A59" s="533"/>
      <c r="B59" s="526"/>
      <c r="C59" s="528" t="s">
        <v>517</v>
      </c>
      <c r="D59" s="548">
        <v>1322</v>
      </c>
    </row>
    <row r="60" spans="1:4" ht="15.95" customHeight="1" thickBot="1">
      <c r="A60" s="538"/>
      <c r="B60" s="539"/>
      <c r="C60" s="540" t="s">
        <v>518</v>
      </c>
      <c r="D60" s="549">
        <v>1323</v>
      </c>
    </row>
    <row r="61" spans="1:4" ht="15.95" customHeight="1">
      <c r="A61" s="533" t="s">
        <v>519</v>
      </c>
      <c r="B61" s="541"/>
      <c r="C61" s="541"/>
      <c r="D61" s="550">
        <v>1400</v>
      </c>
    </row>
    <row r="62" spans="1:4" ht="15.95" customHeight="1">
      <c r="A62" s="531"/>
      <c r="B62" s="532" t="s">
        <v>520</v>
      </c>
      <c r="C62" s="520"/>
      <c r="D62" s="548">
        <v>1401</v>
      </c>
    </row>
    <row r="63" spans="1:4" ht="15.95" customHeight="1">
      <c r="A63" s="530" t="s">
        <v>581</v>
      </c>
      <c r="B63" s="520"/>
      <c r="C63" s="520"/>
      <c r="D63" s="548">
        <v>1500</v>
      </c>
    </row>
    <row r="64" spans="1:4" ht="15.95" customHeight="1">
      <c r="A64" s="533"/>
      <c r="B64" s="532" t="s">
        <v>521</v>
      </c>
      <c r="C64" s="520"/>
      <c r="D64" s="548">
        <v>1501</v>
      </c>
    </row>
    <row r="65" spans="1:4" ht="15.95" customHeight="1">
      <c r="A65" s="531"/>
      <c r="B65" s="532" t="s">
        <v>522</v>
      </c>
      <c r="C65" s="520"/>
      <c r="D65" s="548">
        <v>1502</v>
      </c>
    </row>
    <row r="66" spans="1:4" ht="15.95" customHeight="1">
      <c r="A66" s="537" t="s">
        <v>523</v>
      </c>
      <c r="B66" s="520"/>
      <c r="C66" s="520"/>
      <c r="D66" s="548">
        <v>1600</v>
      </c>
    </row>
    <row r="67" spans="1:4" ht="15.95" customHeight="1">
      <c r="A67" s="537" t="s">
        <v>524</v>
      </c>
      <c r="B67" s="520"/>
      <c r="C67" s="520"/>
      <c r="D67" s="548">
        <v>1700</v>
      </c>
    </row>
    <row r="68" spans="1:4" ht="15.95" customHeight="1">
      <c r="A68" s="537" t="s">
        <v>525</v>
      </c>
      <c r="B68" s="520"/>
      <c r="C68" s="520"/>
      <c r="D68" s="548">
        <v>1800</v>
      </c>
    </row>
    <row r="69" spans="1:4" ht="15.95" customHeight="1">
      <c r="A69" s="530" t="s">
        <v>266</v>
      </c>
      <c r="B69" s="520"/>
      <c r="C69" s="520"/>
      <c r="D69" s="548" t="s">
        <v>526</v>
      </c>
    </row>
    <row r="70" spans="1:4" ht="15.95" customHeight="1">
      <c r="A70" s="533"/>
      <c r="B70" s="532" t="s">
        <v>527</v>
      </c>
      <c r="C70" s="520"/>
      <c r="D70" s="548" t="s">
        <v>528</v>
      </c>
    </row>
    <row r="71" spans="1:4" ht="15.95" customHeight="1">
      <c r="A71" s="531"/>
      <c r="B71" s="532" t="s">
        <v>529</v>
      </c>
      <c r="C71" s="520"/>
      <c r="D71" s="548" t="s">
        <v>530</v>
      </c>
    </row>
    <row r="72" spans="1:4" ht="15.95" customHeight="1">
      <c r="A72" s="537" t="s">
        <v>531</v>
      </c>
      <c r="B72" s="520"/>
      <c r="C72" s="520"/>
      <c r="D72" s="548">
        <v>2100</v>
      </c>
    </row>
    <row r="73" spans="1:4" ht="15.95" customHeight="1">
      <c r="A73" s="537" t="s">
        <v>145</v>
      </c>
      <c r="B73" s="520"/>
      <c r="C73" s="520"/>
      <c r="D73" s="548">
        <v>2200</v>
      </c>
    </row>
    <row r="74" spans="1:4" ht="15.95" customHeight="1">
      <c r="A74" s="537" t="s">
        <v>420</v>
      </c>
      <c r="B74" s="520"/>
      <c r="C74" s="520"/>
      <c r="D74" s="548">
        <v>2300</v>
      </c>
    </row>
    <row r="75" spans="1:4" ht="15.95" customHeight="1">
      <c r="A75" s="530" t="s">
        <v>532</v>
      </c>
      <c r="B75" s="532" t="s">
        <v>533</v>
      </c>
      <c r="C75" s="520"/>
      <c r="D75" s="548">
        <v>2410</v>
      </c>
    </row>
    <row r="76" spans="1:4" ht="15.95" customHeight="1">
      <c r="A76" s="533"/>
      <c r="B76" s="532" t="s">
        <v>534</v>
      </c>
      <c r="C76" s="520"/>
      <c r="D76" s="548">
        <v>2420</v>
      </c>
    </row>
    <row r="77" spans="1:4" ht="15.95" customHeight="1">
      <c r="A77" s="533"/>
      <c r="B77" s="532" t="s">
        <v>535</v>
      </c>
      <c r="C77" s="520"/>
      <c r="D77" s="548">
        <v>2430</v>
      </c>
    </row>
    <row r="78" spans="1:4" ht="15.95" customHeight="1">
      <c r="A78" s="533"/>
      <c r="B78" s="532" t="s">
        <v>536</v>
      </c>
      <c r="C78" s="520"/>
      <c r="D78" s="548">
        <v>2440</v>
      </c>
    </row>
    <row r="79" spans="1:4" ht="15.95" customHeight="1">
      <c r="A79" s="533"/>
      <c r="B79" s="532" t="s">
        <v>537</v>
      </c>
      <c r="C79" s="520"/>
      <c r="D79" s="548">
        <v>2450</v>
      </c>
    </row>
    <row r="80" spans="1:4" ht="15.95" customHeight="1">
      <c r="A80" s="533"/>
      <c r="B80" s="532" t="s">
        <v>538</v>
      </c>
      <c r="C80" s="520"/>
      <c r="D80" s="548">
        <v>2460</v>
      </c>
    </row>
    <row r="81" spans="1:4" ht="15.95" customHeight="1">
      <c r="A81" s="531"/>
      <c r="B81" s="532" t="s">
        <v>539</v>
      </c>
      <c r="C81" s="520"/>
      <c r="D81" s="548">
        <v>2470</v>
      </c>
    </row>
    <row r="82" spans="1:4" ht="15.95" customHeight="1">
      <c r="A82" s="537" t="s">
        <v>146</v>
      </c>
      <c r="B82" s="520"/>
      <c r="C82" s="520"/>
      <c r="D82" s="548">
        <v>3000</v>
      </c>
    </row>
    <row r="83" spans="1:4" ht="15.95" customHeight="1">
      <c r="A83" s="537" t="s">
        <v>147</v>
      </c>
      <c r="B83" s="520"/>
      <c r="C83" s="520"/>
      <c r="D83" s="548">
        <v>3100</v>
      </c>
    </row>
    <row r="84" spans="1:4" ht="15.95" customHeight="1">
      <c r="A84" s="537" t="s">
        <v>421</v>
      </c>
      <c r="B84" s="520"/>
      <c r="C84" s="520"/>
      <c r="D84" s="548">
        <v>3500</v>
      </c>
    </row>
    <row r="85" spans="1:4" ht="15.95" customHeight="1" thickBot="1">
      <c r="A85" s="542" t="s">
        <v>148</v>
      </c>
      <c r="B85" s="543"/>
      <c r="C85" s="543"/>
      <c r="D85" s="549">
        <v>3600</v>
      </c>
    </row>
    <row r="86" spans="1:4" ht="12.6" customHeight="1">
      <c r="D86" s="544"/>
    </row>
    <row r="87" spans="1:4" ht="20.100000000000001" customHeight="1" thickBot="1">
      <c r="A87" s="512" t="s">
        <v>540</v>
      </c>
      <c r="D87" s="544"/>
    </row>
    <row r="88" spans="1:4" ht="15.95" customHeight="1" thickBot="1">
      <c r="A88" s="513" t="s">
        <v>156</v>
      </c>
      <c r="B88" s="514"/>
      <c r="C88" s="514"/>
      <c r="D88" s="515" t="s">
        <v>157</v>
      </c>
    </row>
    <row r="89" spans="1:4" ht="15.95" customHeight="1" thickTop="1">
      <c r="A89" s="531" t="s">
        <v>541</v>
      </c>
      <c r="B89" s="541"/>
      <c r="C89" s="541"/>
      <c r="D89" s="550" t="s">
        <v>542</v>
      </c>
    </row>
    <row r="90" spans="1:4" ht="15.95" customHeight="1">
      <c r="A90" s="537" t="s">
        <v>543</v>
      </c>
      <c r="B90" s="520"/>
      <c r="C90" s="520"/>
      <c r="D90" s="548" t="s">
        <v>544</v>
      </c>
    </row>
    <row r="91" spans="1:4" ht="15.95" customHeight="1">
      <c r="A91" s="537" t="s">
        <v>545</v>
      </c>
      <c r="B91" s="520"/>
      <c r="C91" s="520"/>
      <c r="D91" s="548" t="s">
        <v>546</v>
      </c>
    </row>
    <row r="92" spans="1:4" ht="15.95" customHeight="1">
      <c r="A92" s="537" t="s">
        <v>75</v>
      </c>
      <c r="B92" s="520"/>
      <c r="C92" s="520"/>
      <c r="D92" s="548">
        <v>2018</v>
      </c>
    </row>
    <row r="93" spans="1:4" ht="15.95" customHeight="1">
      <c r="A93" s="522" t="s">
        <v>547</v>
      </c>
      <c r="B93" s="520" t="s">
        <v>548</v>
      </c>
      <c r="C93" s="520"/>
      <c r="D93" s="548">
        <v>7410</v>
      </c>
    </row>
    <row r="94" spans="1:4" ht="15.95" customHeight="1">
      <c r="A94" s="519"/>
      <c r="B94" s="520" t="s">
        <v>549</v>
      </c>
      <c r="C94" s="520"/>
      <c r="D94" s="548">
        <v>7421</v>
      </c>
    </row>
    <row r="95" spans="1:4" ht="15.95" customHeight="1">
      <c r="A95" s="519"/>
      <c r="B95" s="520" t="s">
        <v>550</v>
      </c>
      <c r="C95" s="520"/>
      <c r="D95" s="548">
        <v>7422</v>
      </c>
    </row>
    <row r="96" spans="1:4" ht="15.95" customHeight="1">
      <c r="A96" s="519"/>
      <c r="B96" s="545" t="s">
        <v>551</v>
      </c>
      <c r="C96" s="545"/>
      <c r="D96" s="548" t="s">
        <v>552</v>
      </c>
    </row>
    <row r="97" spans="1:4" ht="15.95" customHeight="1">
      <c r="A97" s="519"/>
      <c r="B97" s="520" t="s">
        <v>275</v>
      </c>
      <c r="C97" s="520"/>
      <c r="D97" s="548" t="s">
        <v>553</v>
      </c>
    </row>
    <row r="98" spans="1:4" ht="15.95" customHeight="1">
      <c r="A98" s="519"/>
      <c r="B98" s="520" t="s">
        <v>273</v>
      </c>
      <c r="C98" s="520"/>
      <c r="D98" s="548" t="s">
        <v>554</v>
      </c>
    </row>
    <row r="99" spans="1:4" ht="15.95" customHeight="1">
      <c r="A99" s="519"/>
      <c r="B99" s="520" t="s">
        <v>159</v>
      </c>
      <c r="C99" s="520"/>
      <c r="D99" s="548" t="s">
        <v>555</v>
      </c>
    </row>
    <row r="100" spans="1:4" ht="15.95" customHeight="1">
      <c r="A100" s="519"/>
      <c r="B100" s="520" t="s">
        <v>271</v>
      </c>
      <c r="C100" s="520"/>
      <c r="D100" s="548" t="s">
        <v>556</v>
      </c>
    </row>
    <row r="101" spans="1:4" ht="15.95" customHeight="1">
      <c r="A101" s="519"/>
      <c r="B101" s="520" t="s">
        <v>269</v>
      </c>
      <c r="C101" s="520"/>
      <c r="D101" s="548" t="s">
        <v>557</v>
      </c>
    </row>
    <row r="102" spans="1:4" ht="15.95" customHeight="1" thickBot="1">
      <c r="A102" s="546"/>
      <c r="B102" s="543" t="s">
        <v>165</v>
      </c>
      <c r="C102" s="543"/>
      <c r="D102" s="549">
        <v>7429</v>
      </c>
    </row>
    <row r="103" spans="1:4" ht="12.6" customHeight="1">
      <c r="D103" s="544"/>
    </row>
    <row r="104" spans="1:4" ht="20.100000000000001" customHeight="1" thickBot="1">
      <c r="A104" s="512" t="s">
        <v>558</v>
      </c>
      <c r="D104" s="544"/>
    </row>
    <row r="105" spans="1:4" ht="15.95" customHeight="1" thickBot="1">
      <c r="A105" s="513" t="s">
        <v>156</v>
      </c>
      <c r="B105" s="514"/>
      <c r="C105" s="514"/>
      <c r="D105" s="515" t="s">
        <v>157</v>
      </c>
    </row>
    <row r="106" spans="1:4" ht="15.95" customHeight="1" thickTop="1">
      <c r="A106" s="519" t="s">
        <v>559</v>
      </c>
      <c r="B106" s="541" t="s">
        <v>424</v>
      </c>
      <c r="C106" s="541"/>
      <c r="D106" s="550" t="s">
        <v>560</v>
      </c>
    </row>
    <row r="107" spans="1:4" ht="15.95" customHeight="1">
      <c r="A107" s="519"/>
      <c r="B107" s="520" t="s">
        <v>561</v>
      </c>
      <c r="C107" s="520"/>
      <c r="D107" s="548" t="s">
        <v>562</v>
      </c>
    </row>
    <row r="108" spans="1:4" ht="15.95" customHeight="1">
      <c r="A108" s="519"/>
      <c r="B108" s="520" t="s">
        <v>563</v>
      </c>
      <c r="C108" s="520"/>
      <c r="D108" s="548">
        <v>2530</v>
      </c>
    </row>
    <row r="109" spans="1:4" ht="15.95" customHeight="1">
      <c r="A109" s="519"/>
      <c r="B109" s="520" t="s">
        <v>564</v>
      </c>
      <c r="C109" s="520"/>
      <c r="D109" s="548">
        <v>2550</v>
      </c>
    </row>
    <row r="110" spans="1:4" ht="15.95" customHeight="1">
      <c r="A110" s="521"/>
      <c r="B110" s="520" t="s">
        <v>565</v>
      </c>
      <c r="C110" s="520"/>
      <c r="D110" s="548">
        <v>2560</v>
      </c>
    </row>
    <row r="111" spans="1:4" ht="15.95" customHeight="1">
      <c r="A111" s="522" t="s">
        <v>566</v>
      </c>
      <c r="B111" s="520" t="s">
        <v>165</v>
      </c>
      <c r="C111" s="520"/>
      <c r="D111" s="548">
        <v>2610</v>
      </c>
    </row>
    <row r="112" spans="1:4" ht="15.95" customHeight="1">
      <c r="A112" s="519"/>
      <c r="B112" s="520" t="s">
        <v>161</v>
      </c>
      <c r="C112" s="520"/>
      <c r="D112" s="548">
        <v>2620</v>
      </c>
    </row>
    <row r="113" spans="1:4" ht="15.95" customHeight="1">
      <c r="A113" s="519"/>
      <c r="B113" s="520" t="s">
        <v>166</v>
      </c>
      <c r="C113" s="520"/>
      <c r="D113" s="548">
        <v>2630</v>
      </c>
    </row>
    <row r="114" spans="1:4" ht="15.95" customHeight="1">
      <c r="A114" s="519"/>
      <c r="B114" s="520" t="s">
        <v>167</v>
      </c>
      <c r="C114" s="520"/>
      <c r="D114" s="548">
        <v>2640</v>
      </c>
    </row>
    <row r="115" spans="1:4" ht="15.95" customHeight="1">
      <c r="A115" s="519"/>
      <c r="B115" s="520" t="s">
        <v>162</v>
      </c>
      <c r="C115" s="520"/>
      <c r="D115" s="548">
        <v>2650</v>
      </c>
    </row>
    <row r="116" spans="1:4" ht="15.95" customHeight="1">
      <c r="A116" s="521"/>
      <c r="B116" s="520" t="s">
        <v>163</v>
      </c>
      <c r="C116" s="520"/>
      <c r="D116" s="548">
        <v>2660</v>
      </c>
    </row>
    <row r="117" spans="1:4" ht="15.95" customHeight="1" thickBot="1">
      <c r="A117" s="542" t="s">
        <v>168</v>
      </c>
      <c r="B117" s="543"/>
      <c r="C117" s="543"/>
      <c r="D117" s="549">
        <v>7440</v>
      </c>
    </row>
  </sheetData>
  <sheetProtection sheet="1" objects="1" scenarios="1" selectLockedCells="1" selectUnlockedCells="1"/>
  <phoneticPr fontId="2"/>
  <printOptions horizontalCentered="1"/>
  <pageMargins left="0.39370078740157483" right="0.19685039370078741" top="0.39370078740157483" bottom="0.19685039370078741" header="0.31496062992125984" footer="0.27559055118110237"/>
  <pageSetup paperSize="9" scale="89" fitToHeight="0" orientation="portrait" r:id="rId1"/>
  <headerFooter alignWithMargins="0"/>
  <rowBreaks count="1" manualBreakCount="1">
    <brk id="59" max="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調査票１</vt:lpstr>
      <vt:lpstr>旧医療業用廃棄物分類表</vt:lpstr>
      <vt:lpstr>調査票２</vt:lpstr>
      <vt:lpstr>調査票２ (1)</vt:lpstr>
      <vt:lpstr>記入の手引き</vt:lpstr>
      <vt:lpstr>記入の手引き（記入例）</vt:lpstr>
      <vt:lpstr>記入の手引き（注意事項）</vt:lpstr>
      <vt:lpstr>廃棄物分類表</vt:lpstr>
      <vt:lpstr>調査票１!CopyArea</vt:lpstr>
      <vt:lpstr>調査票２!CopyArea</vt:lpstr>
      <vt:lpstr>'調査票２ (1)'!CopyArea</vt:lpstr>
      <vt:lpstr>記入の手引き!Print_Area</vt:lpstr>
      <vt:lpstr>'記入の手引き（記入例）'!Print_Area</vt:lpstr>
      <vt:lpstr>'記入の手引き（注意事項）'!Print_Area</vt:lpstr>
      <vt:lpstr>旧医療業用廃棄物分類表!Print_Area</vt:lpstr>
      <vt:lpstr>調査票１!Print_Area</vt:lpstr>
      <vt:lpstr>調査票２!Print_Area</vt:lpstr>
      <vt:lpstr>'調査票２ (1)'!Print_Area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2023-09-13T05:02:54Z</cp:lastPrinted>
  <dcterms:created xsi:type="dcterms:W3CDTF">2007-08-28T06:33:33Z</dcterms:created>
  <dcterms:modified xsi:type="dcterms:W3CDTF">2007-08-28T06:33:33Z</dcterms:modified>
</cp:coreProperties>
</file>