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95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'22'!$A$1:$M$32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<sst xmlns="http://schemas.openxmlformats.org/spreadsheetml/2006/main" count="53" uniqueCount="44">
  <si>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</si>
  <si>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</si>
  <si>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</si>
  <si>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</si>
  <si>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</si>
  <si>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</si>
  <si>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</si>
  <si>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</si>
  <si>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</si>
  <si>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</si>
  <si>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</si>
  <si>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</si>
  <si>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</si>
  <si>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</si>
  <si>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</si>
  <si>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</si>
  <si>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</si>
  <si>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</si>
  <si>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</si>
  <si>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</si>
  <si>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</si>
  <si>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</si>
  <si>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</si>
  <si>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</si>
  <si>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</si>
  <si>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</si>
  <si>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</si>
  <si>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</si>
  <si>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姫 島 村</t>
  </si>
  <si>
    <t>日 出 町</t>
  </si>
  <si>
    <t>資料：厚生労働省「人口動態統計」</t>
  </si>
  <si>
    <t xml:space="preserve">  16</t>
  </si>
  <si>
    <t>玖 珠 町</t>
  </si>
  <si>
    <t>九 重 町</t>
  </si>
  <si>
    <t>豊後大野市</t>
  </si>
  <si>
    <t>由 布 市</t>
  </si>
  <si>
    <t xml:space="preserve">  18</t>
  </si>
  <si>
    <t>国 東 市</t>
  </si>
  <si>
    <t>22．市町村別人口動態　</t>
  </si>
  <si>
    <t>（単位　人、‰、件）</t>
  </si>
  <si>
    <t>平成15年</t>
  </si>
  <si>
    <t xml:space="preserve">  17</t>
  </si>
  <si>
    <t xml:space="preserve">  19</t>
  </si>
  <si>
    <t xml:space="preserve">  20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</si>
</sst>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¥&quot;\!\-#,##0_ ;_ * &quot;-&quot;_ ;_ @_ "/>
    <numFmt numFmtId="198" formatCode="#,##0.0_ ;[Red]&quot;¥&quot;\!\-#,##0.0&quot;¥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  <numFmt numFmtId="210" formatCode="#\ ##0;&quot;△&quot;#\ ##0;&quot;-&quot;;@"/>
    <numFmt numFmtId="211" formatCode="#\ ##0.0;&quot;△&quot;#\ ##0.0;&quot;-&quot;;@"/>
    <numFmt numFmtId="212" formatCode="_ * #,##0.0_ ;_ * \-#,##0.0_ ;_ * &quot;-&quot;?_ ;_ @_ "/>
    <numFmt numFmtId="213" formatCode="0;&quot;△ &quot;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45" fillId="31" borderId="4" applyNumberFormat="0" applyAlignment="0" applyProtection="0"/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7" fontId="5" fillId="0" borderId="0" xfId="0" applyNumberFormat="1" applyFont="1" applyBorder="1" applyAlignment="1">
      <alignment/>
    </xf>
    <xf numFmtId="49" fontId="5" fillId="0" borderId="0" xfId="0" applyNumberFormat="1" applyFont="1" applyFill="1" applyAlignment="1" applyProtection="1">
      <alignment horizontal="center"/>
      <protection locked="0"/>
    </xf>
    <xf numFmtId="186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 applyProtection="1">
      <alignment/>
      <protection locked="0"/>
    </xf>
    <xf numFmtId="186" fontId="10" fillId="0" borderId="0" xfId="0" applyNumberFormat="1" applyFont="1" applyFill="1" applyBorder="1" applyAlignment="1">
      <alignment/>
    </xf>
    <xf numFmtId="37" fontId="5" fillId="0" borderId="0" xfId="63" applyFont="1" applyFill="1" applyBorder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/>
      <protection locked="0"/>
    </xf>
    <xf numFmtId="186" fontId="5" fillId="0" borderId="0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Alignment="1" applyProtection="1" quotePrefix="1">
      <alignment horizontal="center"/>
      <protection locked="0"/>
    </xf>
    <xf numFmtId="37" fontId="10" fillId="0" borderId="0" xfId="62" applyFont="1" applyFill="1" applyBorder="1" applyAlignment="1" applyProtection="1">
      <alignment horizontal="center"/>
      <protection/>
    </xf>
    <xf numFmtId="37" fontId="5" fillId="0" borderId="0" xfId="62" applyFont="1" applyFill="1" applyBorder="1" applyAlignment="1" applyProtection="1">
      <alignment horizontal="center"/>
      <protection/>
    </xf>
    <xf numFmtId="41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 applyProtection="1">
      <alignment horizontal="right"/>
      <protection locked="0"/>
    </xf>
    <xf numFmtId="37" fontId="5" fillId="0" borderId="14" xfId="62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187" fontId="5" fillId="0" borderId="0" xfId="0" applyNumberFormat="1" applyFont="1" applyFill="1" applyBorder="1" applyAlignment="1">
      <alignment/>
    </xf>
    <xf numFmtId="187" fontId="11" fillId="0" borderId="0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Alignment="1" applyProtection="1">
      <alignment/>
      <protection locked="0"/>
    </xf>
    <xf numFmtId="187" fontId="12" fillId="0" borderId="0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Border="1" applyAlignment="1" applyProtection="1">
      <alignment horizontal="right"/>
      <protection locked="0"/>
    </xf>
    <xf numFmtId="188" fontId="12" fillId="0" borderId="0" xfId="0" applyNumberFormat="1" applyFont="1" applyFill="1" applyBorder="1" applyAlignment="1" applyProtection="1">
      <alignment/>
      <protection locked="0"/>
    </xf>
    <xf numFmtId="188" fontId="12" fillId="0" borderId="0" xfId="0" applyNumberFormat="1" applyFont="1" applyFill="1" applyBorder="1" applyAlignment="1" applyProtection="1">
      <alignment horizontal="right"/>
      <protection locked="0"/>
    </xf>
    <xf numFmtId="187" fontId="12" fillId="0" borderId="0" xfId="0" applyNumberFormat="1" applyFont="1" applyFill="1" applyAlignment="1" applyProtection="1">
      <alignment horizontal="right"/>
      <protection locked="0"/>
    </xf>
    <xf numFmtId="187" fontId="12" fillId="0" borderId="14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87" fontId="6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187" fontId="5" fillId="33" borderId="0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7" fontId="9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/>
    </xf>
    <xf numFmtId="41" fontId="5" fillId="0" borderId="13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14" xfId="0" applyNumberFormat="1" applyFont="1" applyFill="1" applyBorder="1" applyAlignment="1" applyProtection="1">
      <alignment/>
      <protection locked="0"/>
    </xf>
    <xf numFmtId="212" fontId="5" fillId="0" borderId="0" xfId="0" applyNumberFormat="1" applyFont="1" applyFill="1" applyAlignment="1" applyProtection="1">
      <alignment/>
      <protection locked="0"/>
    </xf>
    <xf numFmtId="212" fontId="11" fillId="0" borderId="0" xfId="0" applyNumberFormat="1" applyFont="1" applyFill="1" applyAlignment="1" applyProtection="1">
      <alignment/>
      <protection locked="0"/>
    </xf>
    <xf numFmtId="212" fontId="12" fillId="0" borderId="0" xfId="0" applyNumberFormat="1" applyFont="1" applyFill="1" applyAlignment="1" applyProtection="1">
      <alignment/>
      <protection locked="0"/>
    </xf>
    <xf numFmtId="212" fontId="11" fillId="0" borderId="0" xfId="0" applyNumberFormat="1" applyFont="1" applyFill="1" applyBorder="1" applyAlignment="1" applyProtection="1">
      <alignment/>
      <protection locked="0"/>
    </xf>
    <xf numFmtId="212" fontId="12" fillId="0" borderId="14" xfId="0" applyNumberFormat="1" applyFont="1" applyFill="1" applyBorder="1" applyAlignment="1" applyProtection="1">
      <alignment/>
      <protection locked="0"/>
    </xf>
    <xf numFmtId="212" fontId="5" fillId="0" borderId="0" xfId="0" applyNumberFormat="1" applyFont="1" applyFill="1" applyBorder="1" applyAlignment="1" applyProtection="1">
      <alignment/>
      <protection locked="0"/>
    </xf>
    <xf numFmtId="212" fontId="12" fillId="0" borderId="0" xfId="0" applyNumberFormat="1" applyFont="1" applyFill="1" applyAlignment="1" applyProtection="1">
      <alignment horizontal="right"/>
      <protection locked="0"/>
    </xf>
    <xf numFmtId="43" fontId="5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Alignment="1" applyProtection="1">
      <alignment horizontal="right"/>
      <protection locked="0"/>
    </xf>
    <xf numFmtId="43" fontId="12" fillId="0" borderId="14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 applyProtection="1" quotePrefix="1">
      <alignment horizontal="center"/>
      <protection locked="0"/>
    </xf>
    <xf numFmtId="37" fontId="5" fillId="0" borderId="0" xfId="63" applyFont="1" applyFill="1" applyBorder="1" applyAlignment="1" applyProtection="1">
      <alignment horizontal="left"/>
      <protection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1" xfId="62"/>
    <cellStyle name="標準_21_24.市町村別人口動態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Normal="75" zoomScaleSheetLayoutView="100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3.5"/>
  <cols>
    <col min="1" max="1" width="10.00390625" style="2" customWidth="1"/>
    <col min="2" max="2" width="7.875" style="2" customWidth="1"/>
    <col min="3" max="3" width="8.125" style="2" customWidth="1"/>
    <col min="4" max="4" width="7.875" style="2" customWidth="1"/>
    <col min="5" max="5" width="8.125" style="2" customWidth="1"/>
    <col min="6" max="6" width="7.875" style="2" customWidth="1"/>
    <col min="7" max="7" width="8.125" style="2" customWidth="1"/>
    <col min="8" max="8" width="7.875" style="2" customWidth="1"/>
    <col min="9" max="9" width="8.125" style="2" customWidth="1"/>
    <col min="10" max="10" width="7.875" style="2" customWidth="1"/>
    <col min="11" max="11" width="8.125" style="2" customWidth="1"/>
    <col min="12" max="12" width="7.875" style="2" customWidth="1"/>
    <col min="13" max="13" width="8.125" style="2" customWidth="1"/>
    <col min="14" max="14" width="10.00390625" style="2" customWidth="1"/>
    <col min="15" max="26" width="8.125" style="2" customWidth="1"/>
    <col min="27" max="16384" width="9.00390625" style="2" customWidth="1"/>
  </cols>
  <sheetData>
    <row r="1" spans="1:26" s="1" customFormat="1" ht="17.25" customHeight="1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38"/>
      <c r="O1" s="38"/>
      <c r="P1" s="38"/>
      <c r="Q1" s="39"/>
      <c r="R1" s="39"/>
      <c r="S1" s="39"/>
      <c r="T1" s="39"/>
      <c r="U1" s="39"/>
      <c r="V1" s="39"/>
      <c r="W1" s="39"/>
      <c r="X1" s="39"/>
      <c r="Y1" s="39"/>
      <c r="Z1" s="40"/>
    </row>
    <row r="2" spans="1:26" ht="12.75" thickBot="1">
      <c r="A2" s="2" t="s">
        <v>39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12"/>
    </row>
    <row r="3" spans="1:26" ht="21.75" customHeight="1" thickTop="1">
      <c r="A3" s="3" t="s">
        <v>0</v>
      </c>
      <c r="B3" s="4" t="s">
        <v>1</v>
      </c>
      <c r="C3" s="5"/>
      <c r="D3" s="4" t="s">
        <v>2</v>
      </c>
      <c r="E3" s="5"/>
      <c r="F3" s="36" t="s">
        <v>3</v>
      </c>
      <c r="G3" s="37"/>
      <c r="H3" s="36" t="s">
        <v>4</v>
      </c>
      <c r="I3" s="37"/>
      <c r="J3" s="36" t="s">
        <v>5</v>
      </c>
      <c r="K3" s="37"/>
      <c r="L3" s="36" t="s">
        <v>6</v>
      </c>
      <c r="M3" s="37"/>
      <c r="N3" s="42"/>
      <c r="O3" s="43"/>
      <c r="P3" s="43"/>
      <c r="Q3" s="43"/>
      <c r="R3" s="43"/>
      <c r="S3" s="43"/>
      <c r="T3" s="43"/>
      <c r="U3" s="44"/>
      <c r="V3" s="44"/>
      <c r="W3" s="44"/>
      <c r="X3" s="44"/>
      <c r="Y3" s="45"/>
      <c r="Z3" s="46"/>
    </row>
    <row r="4" spans="1:26" ht="15" customHeight="1">
      <c r="A4" s="6" t="s">
        <v>7</v>
      </c>
      <c r="B4" s="76" t="s">
        <v>9</v>
      </c>
      <c r="C4" s="7" t="s">
        <v>8</v>
      </c>
      <c r="D4" s="76" t="s">
        <v>11</v>
      </c>
      <c r="E4" s="7" t="s">
        <v>8</v>
      </c>
      <c r="F4" s="79" t="s">
        <v>12</v>
      </c>
      <c r="G4" s="7" t="s">
        <v>8</v>
      </c>
      <c r="H4" s="76" t="s">
        <v>13</v>
      </c>
      <c r="I4" s="7" t="s">
        <v>8</v>
      </c>
      <c r="J4" s="76" t="s">
        <v>15</v>
      </c>
      <c r="K4" s="7" t="s">
        <v>8</v>
      </c>
      <c r="L4" s="76" t="s">
        <v>16</v>
      </c>
      <c r="M4" s="7" t="s">
        <v>8</v>
      </c>
      <c r="N4" s="42"/>
      <c r="O4" s="47"/>
      <c r="P4" s="48"/>
      <c r="Q4" s="47"/>
      <c r="R4" s="48"/>
      <c r="S4" s="47"/>
      <c r="T4" s="48"/>
      <c r="U4" s="47"/>
      <c r="V4" s="48"/>
      <c r="W4" s="47"/>
      <c r="X4" s="48"/>
      <c r="Y4" s="47"/>
      <c r="Z4" s="49"/>
    </row>
    <row r="5" spans="1:26" ht="15" customHeight="1">
      <c r="A5" s="8"/>
      <c r="B5" s="77"/>
      <c r="C5" s="9" t="s">
        <v>10</v>
      </c>
      <c r="D5" s="77"/>
      <c r="E5" s="9" t="s">
        <v>10</v>
      </c>
      <c r="F5" s="80"/>
      <c r="G5" s="9" t="s">
        <v>10</v>
      </c>
      <c r="H5" s="77"/>
      <c r="I5" s="9" t="s">
        <v>14</v>
      </c>
      <c r="J5" s="77"/>
      <c r="K5" s="9" t="s">
        <v>10</v>
      </c>
      <c r="L5" s="77"/>
      <c r="M5" s="9" t="s">
        <v>10</v>
      </c>
      <c r="N5" s="42"/>
      <c r="O5" s="50"/>
      <c r="P5" s="51"/>
      <c r="Q5" s="50"/>
      <c r="R5" s="51"/>
      <c r="S5" s="52"/>
      <c r="T5" s="51"/>
      <c r="U5" s="50"/>
      <c r="V5" s="51"/>
      <c r="W5" s="50"/>
      <c r="X5" s="51"/>
      <c r="Y5" s="50"/>
      <c r="Z5" s="53"/>
    </row>
    <row r="6" spans="1:26" ht="18.75" customHeight="1">
      <c r="A6" s="13" t="s">
        <v>40</v>
      </c>
      <c r="B6" s="55">
        <v>10213</v>
      </c>
      <c r="C6" s="62">
        <v>8.4</v>
      </c>
      <c r="D6" s="59">
        <v>11555</v>
      </c>
      <c r="E6" s="67">
        <v>9.5</v>
      </c>
      <c r="F6" s="14">
        <v>-1342</v>
      </c>
      <c r="G6" s="15">
        <v>-1.1</v>
      </c>
      <c r="H6" s="59">
        <v>397</v>
      </c>
      <c r="I6" s="67">
        <v>37.4</v>
      </c>
      <c r="J6" s="59">
        <v>6257</v>
      </c>
      <c r="K6" s="67">
        <v>5.2</v>
      </c>
      <c r="L6" s="59">
        <v>2731</v>
      </c>
      <c r="M6" s="69">
        <v>2.26</v>
      </c>
      <c r="N6" s="17"/>
      <c r="O6" s="18"/>
      <c r="P6" s="30"/>
      <c r="Q6" s="18"/>
      <c r="R6" s="30"/>
      <c r="S6" s="18"/>
      <c r="T6" s="30"/>
      <c r="U6" s="19"/>
      <c r="V6" s="31"/>
      <c r="W6" s="18"/>
      <c r="X6" s="30"/>
      <c r="Y6" s="18"/>
      <c r="Z6" s="32"/>
    </row>
    <row r="7" spans="1:26" ht="18.75" customHeight="1">
      <c r="A7" s="13" t="s">
        <v>31</v>
      </c>
      <c r="B7" s="55">
        <v>10024</v>
      </c>
      <c r="C7" s="62">
        <v>8.3</v>
      </c>
      <c r="D7" s="59">
        <v>11733</v>
      </c>
      <c r="E7" s="67">
        <v>9.7</v>
      </c>
      <c r="F7" s="14">
        <v>-1709</v>
      </c>
      <c r="G7" s="15">
        <v>-1.4</v>
      </c>
      <c r="H7" s="59">
        <v>355</v>
      </c>
      <c r="I7" s="67">
        <v>34.2</v>
      </c>
      <c r="J7" s="59">
        <v>6123</v>
      </c>
      <c r="K7" s="67">
        <v>5.1</v>
      </c>
      <c r="L7" s="59">
        <v>2591</v>
      </c>
      <c r="M7" s="69">
        <v>2.14</v>
      </c>
      <c r="N7" s="17"/>
      <c r="O7" s="18"/>
      <c r="P7" s="30"/>
      <c r="Q7" s="18"/>
      <c r="R7" s="30"/>
      <c r="S7" s="18"/>
      <c r="T7" s="30"/>
      <c r="U7" s="19"/>
      <c r="V7" s="31"/>
      <c r="W7" s="18"/>
      <c r="X7" s="30"/>
      <c r="Y7" s="18"/>
      <c r="Z7" s="32"/>
    </row>
    <row r="8" spans="1:26" ht="18.75" customHeight="1">
      <c r="A8" s="13" t="s">
        <v>41</v>
      </c>
      <c r="B8" s="55">
        <v>9780</v>
      </c>
      <c r="C8" s="62">
        <v>8.1</v>
      </c>
      <c r="D8" s="59">
        <v>12160</v>
      </c>
      <c r="E8" s="67">
        <v>10.1</v>
      </c>
      <c r="F8" s="14">
        <v>-2380</v>
      </c>
      <c r="G8" s="15">
        <v>-1.9789999999999999</v>
      </c>
      <c r="H8" s="59">
        <v>308</v>
      </c>
      <c r="I8" s="67">
        <v>30.5</v>
      </c>
      <c r="J8" s="59">
        <v>6101</v>
      </c>
      <c r="K8" s="67">
        <v>5.1</v>
      </c>
      <c r="L8" s="59">
        <v>2382</v>
      </c>
      <c r="M8" s="69">
        <v>1.98</v>
      </c>
      <c r="N8" s="17"/>
      <c r="O8" s="18"/>
      <c r="P8" s="30"/>
      <c r="Q8" s="18"/>
      <c r="R8" s="30"/>
      <c r="S8" s="18"/>
      <c r="T8" s="30"/>
      <c r="U8" s="19"/>
      <c r="V8" s="31"/>
      <c r="W8" s="18"/>
      <c r="X8" s="30"/>
      <c r="Y8" s="19"/>
      <c r="Z8" s="33"/>
    </row>
    <row r="9" spans="1:26" ht="18.75" customHeight="1">
      <c r="A9" s="74" t="s">
        <v>36</v>
      </c>
      <c r="B9" s="55">
        <v>10156</v>
      </c>
      <c r="C9" s="62">
        <v>8.5</v>
      </c>
      <c r="D9" s="59">
        <v>12092</v>
      </c>
      <c r="E9" s="67">
        <v>10.1</v>
      </c>
      <c r="F9" s="14">
        <v>-1936</v>
      </c>
      <c r="G9" s="15">
        <v>-1.6</v>
      </c>
      <c r="H9" s="59">
        <v>337</v>
      </c>
      <c r="I9" s="67">
        <v>32.1</v>
      </c>
      <c r="J9" s="59">
        <v>6201</v>
      </c>
      <c r="K9" s="67">
        <v>5.2</v>
      </c>
      <c r="L9" s="59">
        <v>2478</v>
      </c>
      <c r="M9" s="69">
        <v>2.07</v>
      </c>
      <c r="N9" s="17"/>
      <c r="O9" s="18"/>
      <c r="P9" s="30"/>
      <c r="Q9" s="18"/>
      <c r="R9" s="30"/>
      <c r="S9" s="18"/>
      <c r="T9" s="30"/>
      <c r="U9" s="19"/>
      <c r="V9" s="31"/>
      <c r="W9" s="18"/>
      <c r="X9" s="30"/>
      <c r="Y9" s="18"/>
      <c r="Z9" s="32"/>
    </row>
    <row r="10" spans="1:26" ht="18.75" customHeight="1">
      <c r="A10" s="74" t="s">
        <v>42</v>
      </c>
      <c r="B10" s="55">
        <v>10162</v>
      </c>
      <c r="C10" s="62">
        <v>8.5</v>
      </c>
      <c r="D10" s="59">
        <v>12188</v>
      </c>
      <c r="E10" s="67">
        <v>10.2</v>
      </c>
      <c r="F10" s="14">
        <v>-2026</v>
      </c>
      <c r="G10" s="15">
        <v>-1.7</v>
      </c>
      <c r="H10" s="59">
        <v>257</v>
      </c>
      <c r="I10" s="67">
        <v>24.7</v>
      </c>
      <c r="J10" s="59">
        <v>6311</v>
      </c>
      <c r="K10" s="67">
        <v>5.3</v>
      </c>
      <c r="L10" s="59">
        <v>2412</v>
      </c>
      <c r="M10" s="69">
        <v>2.02</v>
      </c>
      <c r="N10" s="17"/>
      <c r="O10" s="18"/>
      <c r="P10" s="30"/>
      <c r="Q10" s="18"/>
      <c r="R10" s="30"/>
      <c r="S10" s="18"/>
      <c r="T10" s="30"/>
      <c r="U10" s="19"/>
      <c r="V10" s="31"/>
      <c r="W10" s="18"/>
      <c r="X10" s="30"/>
      <c r="Y10" s="18"/>
      <c r="Z10" s="32"/>
    </row>
    <row r="11" spans="1:26" s="11" customFormat="1" ht="18.75" customHeight="1">
      <c r="A11" s="20"/>
      <c r="B11" s="56"/>
      <c r="C11" s="63"/>
      <c r="D11" s="23"/>
      <c r="E11" s="65"/>
      <c r="F11" s="16"/>
      <c r="G11" s="28"/>
      <c r="H11" s="23"/>
      <c r="I11" s="65"/>
      <c r="J11" s="23"/>
      <c r="K11" s="65"/>
      <c r="L11" s="23"/>
      <c r="M11" s="70"/>
      <c r="N11" s="17"/>
      <c r="O11" s="18"/>
      <c r="P11" s="30"/>
      <c r="Q11" s="18"/>
      <c r="R11" s="30"/>
      <c r="S11" s="18"/>
      <c r="T11" s="30"/>
      <c r="U11" s="19"/>
      <c r="V11" s="31"/>
      <c r="W11" s="18"/>
      <c r="X11" s="30"/>
      <c r="Y11" s="18"/>
      <c r="Z11" s="32"/>
    </row>
    <row r="12" spans="1:26" s="11" customFormat="1" ht="18.75" customHeight="1">
      <c r="A12" s="20" t="s">
        <v>43</v>
      </c>
      <c r="B12" s="56">
        <f>SUM(B14:B31)</f>
        <v>10306</v>
      </c>
      <c r="C12" s="65">
        <v>8.6</v>
      </c>
      <c r="D12" s="23">
        <f>SUM(D14:D31)</f>
        <v>12641</v>
      </c>
      <c r="E12" s="65">
        <v>10.6</v>
      </c>
      <c r="F12" s="16">
        <f>SUM(F14:F31)</f>
        <v>-2335</v>
      </c>
      <c r="G12" s="28">
        <f>F12/1194800*1000</f>
        <v>-1.9543019752259794</v>
      </c>
      <c r="H12" s="23">
        <f>SUM(H14:H31)</f>
        <v>306</v>
      </c>
      <c r="I12" s="65">
        <v>28.8</v>
      </c>
      <c r="J12" s="23">
        <f>SUM(J14:J31)</f>
        <v>6197</v>
      </c>
      <c r="K12" s="65">
        <v>5.2</v>
      </c>
      <c r="L12" s="23">
        <f>SUM(L14:L31)</f>
        <v>2318</v>
      </c>
      <c r="M12" s="70">
        <v>1.94</v>
      </c>
      <c r="N12" s="17"/>
      <c r="O12" s="18"/>
      <c r="P12" s="30"/>
      <c r="Q12" s="18"/>
      <c r="R12" s="30"/>
      <c r="S12" s="18"/>
      <c r="T12" s="30"/>
      <c r="U12" s="19"/>
      <c r="V12" s="31"/>
      <c r="W12" s="18"/>
      <c r="X12" s="30"/>
      <c r="Y12" s="18"/>
      <c r="Z12" s="32"/>
    </row>
    <row r="13" spans="1:26" s="11" customFormat="1" ht="20.25" customHeight="1">
      <c r="A13" s="21"/>
      <c r="B13" s="56"/>
      <c r="C13" s="63"/>
      <c r="D13" s="23"/>
      <c r="E13" s="65"/>
      <c r="F13" s="16"/>
      <c r="G13" s="28"/>
      <c r="H13" s="23"/>
      <c r="I13" s="65"/>
      <c r="J13" s="23"/>
      <c r="K13" s="65"/>
      <c r="L13" s="23"/>
      <c r="M13" s="70"/>
      <c r="N13" s="17"/>
      <c r="O13" s="18"/>
      <c r="P13" s="30"/>
      <c r="Q13" s="18"/>
      <c r="R13" s="30"/>
      <c r="S13" s="18"/>
      <c r="T13" s="30"/>
      <c r="U13" s="19"/>
      <c r="V13" s="31"/>
      <c r="W13" s="18"/>
      <c r="X13" s="30"/>
      <c r="Y13" s="18"/>
      <c r="Z13" s="32"/>
    </row>
    <row r="14" spans="1:26" ht="18.75" customHeight="1">
      <c r="A14" s="22" t="s">
        <v>17</v>
      </c>
      <c r="B14" s="57">
        <v>4636</v>
      </c>
      <c r="C14" s="64">
        <v>9.9</v>
      </c>
      <c r="D14" s="60">
        <v>3451</v>
      </c>
      <c r="E14" s="64">
        <v>7.4</v>
      </c>
      <c r="F14" s="60">
        <f>B14-D14</f>
        <v>1185</v>
      </c>
      <c r="G14" s="29">
        <f>F14/466557*100</f>
        <v>0.2539882586693587</v>
      </c>
      <c r="H14" s="60">
        <v>154</v>
      </c>
      <c r="I14" s="64">
        <v>32.2</v>
      </c>
      <c r="J14" s="60">
        <v>2785</v>
      </c>
      <c r="K14" s="64">
        <v>6</v>
      </c>
      <c r="L14" s="60">
        <v>1027</v>
      </c>
      <c r="M14" s="71">
        <v>2.2</v>
      </c>
      <c r="N14" s="17"/>
      <c r="O14" s="18"/>
      <c r="P14" s="30"/>
      <c r="Q14" s="18"/>
      <c r="R14" s="30"/>
      <c r="S14" s="18"/>
      <c r="T14" s="30"/>
      <c r="U14" s="19"/>
      <c r="V14" s="31"/>
      <c r="W14" s="18"/>
      <c r="X14" s="30"/>
      <c r="Y14" s="18"/>
      <c r="Z14" s="32"/>
    </row>
    <row r="15" spans="1:26" ht="18.75" customHeight="1">
      <c r="A15" s="22" t="s">
        <v>18</v>
      </c>
      <c r="B15" s="57">
        <v>913</v>
      </c>
      <c r="C15" s="64">
        <v>7.3</v>
      </c>
      <c r="D15" s="60">
        <v>1414</v>
      </c>
      <c r="E15" s="64">
        <v>11.3</v>
      </c>
      <c r="F15" s="60">
        <f aca="true" t="shared" si="0" ref="F15:F31">B15-D15</f>
        <v>-501</v>
      </c>
      <c r="G15" s="29">
        <f>F15/124633*1000</f>
        <v>-4.01980213908034</v>
      </c>
      <c r="H15" s="60">
        <v>25</v>
      </c>
      <c r="I15" s="64">
        <v>26.7</v>
      </c>
      <c r="J15" s="60">
        <v>643</v>
      </c>
      <c r="K15" s="64">
        <v>5.2</v>
      </c>
      <c r="L15" s="60">
        <v>248</v>
      </c>
      <c r="M15" s="71">
        <v>1.99</v>
      </c>
      <c r="N15" s="75"/>
      <c r="O15" s="14"/>
      <c r="P15" s="30"/>
      <c r="Q15" s="14"/>
      <c r="R15" s="30"/>
      <c r="S15" s="14"/>
      <c r="T15" s="30"/>
      <c r="U15" s="14"/>
      <c r="V15" s="30"/>
      <c r="W15" s="14"/>
      <c r="X15" s="30"/>
      <c r="Y15" s="14"/>
      <c r="Z15" s="32"/>
    </row>
    <row r="16" spans="1:26" ht="18.75" customHeight="1">
      <c r="A16" s="22" t="s">
        <v>19</v>
      </c>
      <c r="B16" s="57">
        <v>839</v>
      </c>
      <c r="C16" s="64">
        <v>10</v>
      </c>
      <c r="D16" s="60">
        <v>949</v>
      </c>
      <c r="E16" s="64">
        <v>11.3</v>
      </c>
      <c r="F16" s="60">
        <f t="shared" si="0"/>
        <v>-110</v>
      </c>
      <c r="G16" s="29">
        <f>F16/83794*100</f>
        <v>-0.13127431558345465</v>
      </c>
      <c r="H16" s="60">
        <v>23</v>
      </c>
      <c r="I16" s="64">
        <v>26.7</v>
      </c>
      <c r="J16" s="60">
        <v>472</v>
      </c>
      <c r="K16" s="64">
        <v>5.6</v>
      </c>
      <c r="L16" s="60">
        <v>151</v>
      </c>
      <c r="M16" s="71">
        <v>1.8</v>
      </c>
      <c r="N16" s="17"/>
      <c r="O16" s="18"/>
      <c r="P16" s="30"/>
      <c r="Q16" s="18"/>
      <c r="R16" s="30"/>
      <c r="S16" s="18"/>
      <c r="T16" s="30"/>
      <c r="U16" s="18"/>
      <c r="V16" s="30"/>
      <c r="W16" s="18"/>
      <c r="X16" s="30"/>
      <c r="Y16" s="18"/>
      <c r="Z16" s="32"/>
    </row>
    <row r="17" spans="1:26" ht="18.75" customHeight="1">
      <c r="A17" s="22" t="s">
        <v>20</v>
      </c>
      <c r="B17" s="57">
        <v>654</v>
      </c>
      <c r="C17" s="64">
        <v>9.1</v>
      </c>
      <c r="D17" s="60">
        <v>908</v>
      </c>
      <c r="E17" s="64">
        <v>12.7</v>
      </c>
      <c r="F17" s="60">
        <f t="shared" si="0"/>
        <v>-254</v>
      </c>
      <c r="G17" s="29">
        <f>F17/71478*1000</f>
        <v>-3.553540949662833</v>
      </c>
      <c r="H17" s="60">
        <v>9</v>
      </c>
      <c r="I17" s="64">
        <v>13.6</v>
      </c>
      <c r="J17" s="60">
        <v>322</v>
      </c>
      <c r="K17" s="64">
        <v>4.5</v>
      </c>
      <c r="L17" s="60">
        <v>137</v>
      </c>
      <c r="M17" s="71">
        <v>1.92</v>
      </c>
      <c r="N17" s="17"/>
      <c r="O17" s="18"/>
      <c r="P17" s="30"/>
      <c r="Q17" s="18"/>
      <c r="R17" s="30"/>
      <c r="S17" s="18"/>
      <c r="T17" s="30"/>
      <c r="U17" s="18"/>
      <c r="V17" s="30"/>
      <c r="W17" s="18"/>
      <c r="X17" s="30"/>
      <c r="Y17" s="18"/>
      <c r="Z17" s="32"/>
    </row>
    <row r="18" spans="1:26" ht="18.75" customHeight="1">
      <c r="A18" s="22" t="s">
        <v>21</v>
      </c>
      <c r="B18" s="57">
        <v>526</v>
      </c>
      <c r="C18" s="64">
        <v>6.8</v>
      </c>
      <c r="D18" s="60">
        <v>1031</v>
      </c>
      <c r="E18" s="64">
        <v>13.3</v>
      </c>
      <c r="F18" s="60">
        <f t="shared" si="0"/>
        <v>-505</v>
      </c>
      <c r="G18" s="29">
        <f>F18/77720*1000</f>
        <v>-6.497683993823983</v>
      </c>
      <c r="H18" s="60">
        <v>12</v>
      </c>
      <c r="I18" s="64">
        <v>22.3</v>
      </c>
      <c r="J18" s="60">
        <v>303</v>
      </c>
      <c r="K18" s="64">
        <v>3.9</v>
      </c>
      <c r="L18" s="60">
        <v>118</v>
      </c>
      <c r="M18" s="71">
        <v>1.52</v>
      </c>
      <c r="N18" s="17"/>
      <c r="O18" s="18"/>
      <c r="P18" s="30"/>
      <c r="Q18" s="18"/>
      <c r="R18" s="30"/>
      <c r="S18" s="18"/>
      <c r="T18" s="30"/>
      <c r="U18" s="19"/>
      <c r="V18" s="31"/>
      <c r="W18" s="18"/>
      <c r="X18" s="30"/>
      <c r="Y18" s="18"/>
      <c r="Z18" s="32"/>
    </row>
    <row r="19" spans="1:26" ht="18.75" customHeight="1">
      <c r="A19" s="22" t="s">
        <v>22</v>
      </c>
      <c r="B19" s="57">
        <v>302</v>
      </c>
      <c r="C19" s="64">
        <v>7.2</v>
      </c>
      <c r="D19" s="60">
        <v>544</v>
      </c>
      <c r="E19" s="64">
        <v>13</v>
      </c>
      <c r="F19" s="60">
        <f t="shared" si="0"/>
        <v>-242</v>
      </c>
      <c r="G19" s="29">
        <f>F19/41931*1000</f>
        <v>-5.771386325153228</v>
      </c>
      <c r="H19" s="60">
        <v>12</v>
      </c>
      <c r="I19" s="64">
        <v>38.2</v>
      </c>
      <c r="J19" s="60">
        <v>186</v>
      </c>
      <c r="K19" s="64">
        <v>4.4</v>
      </c>
      <c r="L19" s="60">
        <v>73</v>
      </c>
      <c r="M19" s="71">
        <v>1.74</v>
      </c>
      <c r="N19" s="17"/>
      <c r="O19" s="18"/>
      <c r="P19" s="30"/>
      <c r="Q19" s="18"/>
      <c r="R19" s="30"/>
      <c r="S19" s="18"/>
      <c r="T19" s="30"/>
      <c r="U19" s="19"/>
      <c r="V19" s="31"/>
      <c r="W19" s="18"/>
      <c r="X19" s="30"/>
      <c r="Y19" s="18"/>
      <c r="Z19" s="32"/>
    </row>
    <row r="20" spans="1:26" ht="18.75" customHeight="1">
      <c r="A20" s="22" t="s">
        <v>23</v>
      </c>
      <c r="B20" s="57">
        <v>109</v>
      </c>
      <c r="C20" s="64">
        <v>5.4</v>
      </c>
      <c r="D20" s="60">
        <v>262</v>
      </c>
      <c r="E20" s="64">
        <v>13</v>
      </c>
      <c r="F20" s="60">
        <f t="shared" si="0"/>
        <v>-153</v>
      </c>
      <c r="G20" s="29">
        <f>F20/20124*1000</f>
        <v>-7.6028622540250455</v>
      </c>
      <c r="H20" s="60">
        <v>5</v>
      </c>
      <c r="I20" s="64">
        <v>43.9</v>
      </c>
      <c r="J20" s="60">
        <v>76</v>
      </c>
      <c r="K20" s="64">
        <v>3.8</v>
      </c>
      <c r="L20" s="60">
        <v>30</v>
      </c>
      <c r="M20" s="71">
        <v>1.49</v>
      </c>
      <c r="N20" s="17"/>
      <c r="O20" s="18"/>
      <c r="P20" s="30"/>
      <c r="Q20" s="18"/>
      <c r="R20" s="30"/>
      <c r="S20" s="18"/>
      <c r="T20" s="30"/>
      <c r="U20" s="19"/>
      <c r="V20" s="31"/>
      <c r="W20" s="18"/>
      <c r="X20" s="30"/>
      <c r="Y20" s="18"/>
      <c r="Z20" s="32"/>
    </row>
    <row r="21" spans="1:26" ht="18.75" customHeight="1">
      <c r="A21" s="22" t="s">
        <v>24</v>
      </c>
      <c r="B21" s="57">
        <v>151</v>
      </c>
      <c r="C21" s="64">
        <v>6</v>
      </c>
      <c r="D21" s="60">
        <v>417</v>
      </c>
      <c r="E21" s="64">
        <v>16.7</v>
      </c>
      <c r="F21" s="60">
        <f t="shared" si="0"/>
        <v>-266</v>
      </c>
      <c r="G21" s="29">
        <f>F21/25015*1000</f>
        <v>-10.63361982810314</v>
      </c>
      <c r="H21" s="60">
        <v>5</v>
      </c>
      <c r="I21" s="64">
        <v>32.1</v>
      </c>
      <c r="J21" s="60">
        <v>111</v>
      </c>
      <c r="K21" s="64">
        <v>4.4</v>
      </c>
      <c r="L21" s="60">
        <v>38</v>
      </c>
      <c r="M21" s="71">
        <v>1.52</v>
      </c>
      <c r="N21" s="17"/>
      <c r="O21" s="18"/>
      <c r="P21" s="30"/>
      <c r="Q21" s="18"/>
      <c r="R21" s="30"/>
      <c r="S21" s="18"/>
      <c r="T21" s="30"/>
      <c r="U21" s="18"/>
      <c r="V21" s="30"/>
      <c r="W21" s="18"/>
      <c r="X21" s="30"/>
      <c r="Y21" s="18"/>
      <c r="Z21" s="32"/>
    </row>
    <row r="22" spans="1:26" ht="18.75" customHeight="1">
      <c r="A22" s="22" t="s">
        <v>25</v>
      </c>
      <c r="B22" s="57">
        <v>178</v>
      </c>
      <c r="C22" s="64">
        <v>7.4</v>
      </c>
      <c r="D22" s="60">
        <v>399</v>
      </c>
      <c r="E22" s="64">
        <v>16.5</v>
      </c>
      <c r="F22" s="60">
        <f t="shared" si="0"/>
        <v>-221</v>
      </c>
      <c r="G22" s="29">
        <f>F22/24120*1000</f>
        <v>-9.162520729684909</v>
      </c>
      <c r="H22" s="60">
        <v>6</v>
      </c>
      <c r="I22" s="64">
        <v>32.6</v>
      </c>
      <c r="J22" s="60">
        <v>100</v>
      </c>
      <c r="K22" s="64">
        <v>4.1</v>
      </c>
      <c r="L22" s="60">
        <v>41</v>
      </c>
      <c r="M22" s="71">
        <v>1.7</v>
      </c>
      <c r="N22" s="17"/>
      <c r="O22" s="18"/>
      <c r="P22" s="30"/>
      <c r="Q22" s="18"/>
      <c r="R22" s="30"/>
      <c r="S22" s="18"/>
      <c r="T22" s="30"/>
      <c r="U22" s="19"/>
      <c r="V22" s="31"/>
      <c r="W22" s="18"/>
      <c r="X22" s="30"/>
      <c r="Y22" s="19"/>
      <c r="Z22" s="33"/>
    </row>
    <row r="23" spans="1:26" ht="18.75" customHeight="1">
      <c r="A23" s="22" t="s">
        <v>26</v>
      </c>
      <c r="B23" s="57">
        <v>263</v>
      </c>
      <c r="C23" s="64">
        <v>7.9</v>
      </c>
      <c r="D23" s="60">
        <v>402</v>
      </c>
      <c r="E23" s="64">
        <v>12.1</v>
      </c>
      <c r="F23" s="60">
        <f t="shared" si="0"/>
        <v>-139</v>
      </c>
      <c r="G23" s="29">
        <f>F23/33322*1000</f>
        <v>-4.171418282215954</v>
      </c>
      <c r="H23" s="60">
        <v>10</v>
      </c>
      <c r="I23" s="64">
        <v>36.6</v>
      </c>
      <c r="J23" s="60">
        <v>188</v>
      </c>
      <c r="K23" s="64">
        <v>5.6</v>
      </c>
      <c r="L23" s="60">
        <v>60</v>
      </c>
      <c r="M23" s="71">
        <v>1.8</v>
      </c>
      <c r="N23" s="17"/>
      <c r="O23" s="18"/>
      <c r="P23" s="30"/>
      <c r="Q23" s="18"/>
      <c r="R23" s="30"/>
      <c r="S23" s="18"/>
      <c r="T23" s="30"/>
      <c r="U23" s="19"/>
      <c r="V23" s="31"/>
      <c r="W23" s="18"/>
      <c r="X23" s="30"/>
      <c r="Y23" s="18"/>
      <c r="Z23" s="32"/>
    </row>
    <row r="24" spans="1:26" ht="18.75" customHeight="1">
      <c r="A24" s="22" t="s">
        <v>27</v>
      </c>
      <c r="B24" s="57">
        <v>449</v>
      </c>
      <c r="C24" s="64">
        <v>7.6</v>
      </c>
      <c r="D24" s="60">
        <v>810</v>
      </c>
      <c r="E24" s="64">
        <v>13.6</v>
      </c>
      <c r="F24" s="60">
        <f t="shared" si="0"/>
        <v>-361</v>
      </c>
      <c r="G24" s="29">
        <f>F24/59466*1000</f>
        <v>-6.070695859819057</v>
      </c>
      <c r="H24" s="60">
        <v>18</v>
      </c>
      <c r="I24" s="64">
        <v>38.5</v>
      </c>
      <c r="J24" s="60">
        <v>276</v>
      </c>
      <c r="K24" s="64">
        <v>4.6</v>
      </c>
      <c r="L24" s="60">
        <v>102</v>
      </c>
      <c r="M24" s="71">
        <v>1.72</v>
      </c>
      <c r="N24" s="75"/>
      <c r="O24" s="14"/>
      <c r="P24" s="30"/>
      <c r="Q24" s="14"/>
      <c r="R24" s="30"/>
      <c r="S24" s="14"/>
      <c r="T24" s="30"/>
      <c r="U24" s="14"/>
      <c r="V24" s="30"/>
      <c r="W24" s="14"/>
      <c r="X24" s="30"/>
      <c r="Y24" s="14"/>
      <c r="Z24" s="32"/>
    </row>
    <row r="25" spans="1:26" ht="18.75" customHeight="1">
      <c r="A25" s="22" t="s">
        <v>34</v>
      </c>
      <c r="B25" s="57">
        <v>265</v>
      </c>
      <c r="C25" s="64">
        <v>6.6</v>
      </c>
      <c r="D25" s="60">
        <v>563</v>
      </c>
      <c r="E25" s="64">
        <v>14.1</v>
      </c>
      <c r="F25" s="60">
        <f t="shared" si="0"/>
        <v>-298</v>
      </c>
      <c r="G25" s="29">
        <f>F25/39940*1000</f>
        <v>-7.461191787681522</v>
      </c>
      <c r="H25" s="60">
        <v>9</v>
      </c>
      <c r="I25" s="64">
        <v>32.8</v>
      </c>
      <c r="J25" s="60">
        <v>129</v>
      </c>
      <c r="K25" s="64">
        <v>3.2</v>
      </c>
      <c r="L25" s="60">
        <v>53</v>
      </c>
      <c r="M25" s="71">
        <v>1.33</v>
      </c>
      <c r="N25" s="75"/>
      <c r="O25" s="14"/>
      <c r="P25" s="30"/>
      <c r="Q25" s="14"/>
      <c r="R25" s="30"/>
      <c r="S25" s="14"/>
      <c r="T25" s="30"/>
      <c r="U25" s="14"/>
      <c r="V25" s="30"/>
      <c r="W25" s="14"/>
      <c r="X25" s="30"/>
      <c r="Y25" s="14"/>
      <c r="Z25" s="32"/>
    </row>
    <row r="26" spans="1:26" ht="18.75" customHeight="1">
      <c r="A26" s="22" t="s">
        <v>35</v>
      </c>
      <c r="B26" s="57">
        <v>306</v>
      </c>
      <c r="C26" s="64">
        <v>8.8</v>
      </c>
      <c r="D26" s="60">
        <v>373</v>
      </c>
      <c r="E26" s="64">
        <v>10.7</v>
      </c>
      <c r="F26" s="60">
        <f t="shared" si="0"/>
        <v>-67</v>
      </c>
      <c r="G26" s="29">
        <f>F26/34969*1000</f>
        <v>-1.915982727558695</v>
      </c>
      <c r="H26" s="60">
        <v>4</v>
      </c>
      <c r="I26" s="64">
        <v>12.9</v>
      </c>
      <c r="J26" s="60">
        <v>187</v>
      </c>
      <c r="K26" s="64">
        <v>5.3</v>
      </c>
      <c r="L26" s="60">
        <v>69</v>
      </c>
      <c r="M26" s="71">
        <v>1.97</v>
      </c>
      <c r="N26" s="75"/>
      <c r="O26" s="14"/>
      <c r="P26" s="30"/>
      <c r="Q26" s="14"/>
      <c r="R26" s="30"/>
      <c r="S26" s="14"/>
      <c r="T26" s="30"/>
      <c r="U26" s="14"/>
      <c r="V26" s="30"/>
      <c r="W26" s="14"/>
      <c r="X26" s="30"/>
      <c r="Y26" s="14"/>
      <c r="Z26" s="32"/>
    </row>
    <row r="27" spans="1:26" ht="18.75" customHeight="1">
      <c r="A27" s="22" t="s">
        <v>37</v>
      </c>
      <c r="B27" s="57">
        <v>229</v>
      </c>
      <c r="C27" s="64">
        <v>6.9</v>
      </c>
      <c r="D27" s="60">
        <v>457</v>
      </c>
      <c r="E27" s="64">
        <v>13.8</v>
      </c>
      <c r="F27" s="60">
        <f t="shared" si="0"/>
        <v>-228</v>
      </c>
      <c r="G27" s="29">
        <f>F27/33163*1000</f>
        <v>-6.875131924132316</v>
      </c>
      <c r="H27" s="60">
        <v>5</v>
      </c>
      <c r="I27" s="64">
        <v>21.4</v>
      </c>
      <c r="J27" s="60">
        <v>139</v>
      </c>
      <c r="K27" s="64">
        <v>4.2</v>
      </c>
      <c r="L27" s="60">
        <v>53</v>
      </c>
      <c r="M27" s="71">
        <v>1.6</v>
      </c>
      <c r="N27" s="75"/>
      <c r="O27" s="14"/>
      <c r="P27" s="30"/>
      <c r="Q27" s="14"/>
      <c r="R27" s="30"/>
      <c r="S27" s="14"/>
      <c r="T27" s="30"/>
      <c r="U27" s="14"/>
      <c r="V27" s="30"/>
      <c r="W27" s="14"/>
      <c r="X27" s="30"/>
      <c r="Y27" s="14"/>
      <c r="Z27" s="32"/>
    </row>
    <row r="28" spans="1:26" ht="18.75" customHeight="1">
      <c r="A28" s="22" t="s">
        <v>28</v>
      </c>
      <c r="B28" s="57">
        <v>9</v>
      </c>
      <c r="C28" s="64">
        <v>3.9</v>
      </c>
      <c r="D28" s="60">
        <v>34</v>
      </c>
      <c r="E28" s="64">
        <v>14.9</v>
      </c>
      <c r="F28" s="60">
        <f t="shared" si="0"/>
        <v>-25</v>
      </c>
      <c r="G28" s="29">
        <f>F28/2288*1000</f>
        <v>-10.926573426573427</v>
      </c>
      <c r="H28" s="24">
        <v>0</v>
      </c>
      <c r="I28" s="68">
        <v>0</v>
      </c>
      <c r="J28" s="60">
        <v>5</v>
      </c>
      <c r="K28" s="64">
        <v>2.2</v>
      </c>
      <c r="L28" s="24">
        <v>4</v>
      </c>
      <c r="M28" s="72">
        <v>1.75</v>
      </c>
      <c r="N28" s="75"/>
      <c r="O28" s="14"/>
      <c r="P28" s="30"/>
      <c r="Q28" s="14"/>
      <c r="R28" s="30"/>
      <c r="S28" s="14"/>
      <c r="T28" s="30"/>
      <c r="U28" s="14"/>
      <c r="V28" s="30"/>
      <c r="W28" s="14"/>
      <c r="X28" s="30"/>
      <c r="Y28" s="14"/>
      <c r="Z28" s="32"/>
    </row>
    <row r="29" spans="1:26" ht="18.75" customHeight="1">
      <c r="A29" s="22" t="s">
        <v>29</v>
      </c>
      <c r="B29" s="57">
        <v>251</v>
      </c>
      <c r="C29" s="64">
        <v>8.9</v>
      </c>
      <c r="D29" s="60">
        <v>255</v>
      </c>
      <c r="E29" s="64">
        <v>9.1</v>
      </c>
      <c r="F29" s="60">
        <f t="shared" si="0"/>
        <v>-4</v>
      </c>
      <c r="G29" s="34">
        <f>F29/28172*1000</f>
        <v>-0.14198494959534289</v>
      </c>
      <c r="H29" s="60">
        <v>2</v>
      </c>
      <c r="I29" s="64">
        <v>7.9</v>
      </c>
      <c r="J29" s="60">
        <v>140</v>
      </c>
      <c r="K29" s="64">
        <v>5</v>
      </c>
      <c r="L29" s="60">
        <v>68</v>
      </c>
      <c r="M29" s="71">
        <v>2.41</v>
      </c>
      <c r="N29" s="17"/>
      <c r="O29" s="18"/>
      <c r="P29" s="30"/>
      <c r="Q29" s="18"/>
      <c r="R29" s="30"/>
      <c r="S29" s="18"/>
      <c r="T29" s="30"/>
      <c r="U29" s="19"/>
      <c r="V29" s="31"/>
      <c r="W29" s="18"/>
      <c r="X29" s="30"/>
      <c r="Y29" s="18"/>
      <c r="Z29" s="32"/>
    </row>
    <row r="30" spans="1:26" ht="18.75" customHeight="1">
      <c r="A30" s="22" t="s">
        <v>33</v>
      </c>
      <c r="B30" s="57">
        <v>86</v>
      </c>
      <c r="C30" s="64">
        <v>8.1</v>
      </c>
      <c r="D30" s="60">
        <v>144</v>
      </c>
      <c r="E30" s="64">
        <v>13.5</v>
      </c>
      <c r="F30" s="60">
        <f t="shared" si="0"/>
        <v>-58</v>
      </c>
      <c r="G30" s="29">
        <f>F30/10656*1000</f>
        <v>-5.442942942942943</v>
      </c>
      <c r="H30" s="60">
        <v>3</v>
      </c>
      <c r="I30" s="64">
        <v>33.7</v>
      </c>
      <c r="J30" s="60">
        <v>49</v>
      </c>
      <c r="K30" s="64">
        <v>4.6</v>
      </c>
      <c r="L30" s="60">
        <v>15</v>
      </c>
      <c r="M30" s="71">
        <v>1.41</v>
      </c>
      <c r="N30" s="17"/>
      <c r="O30" s="18"/>
      <c r="P30" s="30"/>
      <c r="Q30" s="18"/>
      <c r="R30" s="30"/>
      <c r="S30" s="18"/>
      <c r="T30" s="30"/>
      <c r="U30" s="19"/>
      <c r="V30" s="31"/>
      <c r="W30" s="18"/>
      <c r="X30" s="30"/>
      <c r="Y30" s="18"/>
      <c r="Z30" s="32"/>
    </row>
    <row r="31" spans="1:26" ht="18.75" customHeight="1">
      <c r="A31" s="25" t="s">
        <v>32</v>
      </c>
      <c r="B31" s="58">
        <v>140</v>
      </c>
      <c r="C31" s="66">
        <v>8</v>
      </c>
      <c r="D31" s="61">
        <v>228</v>
      </c>
      <c r="E31" s="66">
        <v>13</v>
      </c>
      <c r="F31" s="61">
        <f t="shared" si="0"/>
        <v>-88</v>
      </c>
      <c r="G31" s="35">
        <f>F31/17482*1000</f>
        <v>-5.03374899897037</v>
      </c>
      <c r="H31" s="61">
        <v>4</v>
      </c>
      <c r="I31" s="66">
        <v>27.8</v>
      </c>
      <c r="J31" s="61">
        <v>86</v>
      </c>
      <c r="K31" s="66">
        <v>4.9</v>
      </c>
      <c r="L31" s="61">
        <v>31</v>
      </c>
      <c r="M31" s="73">
        <v>1.77</v>
      </c>
      <c r="N31" s="17"/>
      <c r="O31" s="18"/>
      <c r="P31" s="30"/>
      <c r="Q31" s="18"/>
      <c r="R31" s="30"/>
      <c r="S31" s="18"/>
      <c r="T31" s="30"/>
      <c r="U31" s="19"/>
      <c r="V31" s="31"/>
      <c r="W31" s="18"/>
      <c r="X31" s="30"/>
      <c r="Y31" s="19"/>
      <c r="Z31" s="33"/>
    </row>
    <row r="32" spans="1:26" ht="17.25" customHeight="1">
      <c r="A32" s="26" t="s">
        <v>30</v>
      </c>
      <c r="B32" s="14"/>
      <c r="C32" s="27"/>
      <c r="D32" s="14"/>
      <c r="E32" s="27"/>
      <c r="F32" s="14"/>
      <c r="G32" s="27"/>
      <c r="H32" s="14"/>
      <c r="I32" s="27"/>
      <c r="J32" s="14"/>
      <c r="K32" s="27"/>
      <c r="L32" s="14"/>
      <c r="M32" s="27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2:13" ht="12" customHeight="1">
      <c r="B33" s="10"/>
      <c r="C33" s="12"/>
      <c r="D33" s="10"/>
      <c r="E33" s="12"/>
      <c r="F33" s="10"/>
      <c r="G33" s="12"/>
      <c r="H33" s="10"/>
      <c r="I33" s="12"/>
      <c r="J33" s="10"/>
      <c r="K33" s="12"/>
      <c r="L33" s="10"/>
      <c r="M33" s="12"/>
    </row>
    <row r="34" spans="2:13" ht="12" customHeight="1">
      <c r="B34" s="10"/>
      <c r="C34" s="12"/>
      <c r="D34" s="10"/>
      <c r="E34" s="12"/>
      <c r="F34" s="10"/>
      <c r="G34" s="12"/>
      <c r="H34" s="10"/>
      <c r="I34" s="12"/>
      <c r="J34" s="10"/>
      <c r="K34" s="12"/>
      <c r="L34" s="10"/>
      <c r="M34" s="12"/>
    </row>
  </sheetData>
  <sheetProtection/>
  <mergeCells count="7">
    <mergeCell ref="J4:J5"/>
    <mergeCell ref="L4:L5"/>
    <mergeCell ref="A1:M1"/>
    <mergeCell ref="B4:B5"/>
    <mergeCell ref="D4:D5"/>
    <mergeCell ref="F4:F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2009-02-23T04:13:28Z</cp:lastPrinted>
  <dcterms:created xsi:type="dcterms:W3CDTF">2002-02-01T05:56:14Z</dcterms:created>
  <dcterms:modified xsi:type="dcterms:W3CDTF">2009-12-17T06:18:12Z</dcterms:modified>
  <cp:category/>
  <cp:version/>
  <cp:contentType/>
  <cp:contentStatus/>
</cp:coreProperties>
</file>