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14170_観光局\常用_簿冊\02_観光統計\1_大分県観光統計\１_定例部長会議資料\R7年\R7.10月部長会議資料\4_HP公表用作成\"/>
    </mc:Choice>
  </mc:AlternateContent>
  <xr:revisionPtr revIDLastSave="0" documentId="13_ncr:1_{336B02A6-EFE3-45B4-B428-367FEDAC9498}" xr6:coauthVersionLast="47" xr6:coauthVersionMax="47" xr10:uidLastSave="{00000000-0000-0000-0000-000000000000}"/>
  <bookViews>
    <workbookView xWindow="-120" yWindow="-120" windowWidth="29040" windowHeight="15720" tabRatio="932" firstSheet="1" activeTab="1" xr2:uid="{00000000-000D-0000-FFFF-FFFF00000000}"/>
  </bookViews>
  <sheets>
    <sheet name="【手持ち】グラフ" sheetId="12" state="hidden" r:id="rId1"/>
    <sheet name="【提出】統計表 (公表用)" sheetId="13" r:id="rId2"/>
    <sheet name="【提出】統計表 (2)" sheetId="10" state="hidden" r:id="rId3"/>
  </sheets>
  <definedNames>
    <definedName name="_xlnm.Print_Area" localSheetId="0">【手持ち】グラフ!$A$1:$AZ$46</definedName>
    <definedName name="_xlnm.Print_Area" localSheetId="2">'【提出】統計表 (2)'!$A$1:$G$10</definedName>
    <definedName name="_xlnm.Print_Area" localSheetId="1">'【提出】統計表 (公表用)'!$A$1:$K$30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3" l="1"/>
  <c r="P6" i="13" l="1"/>
  <c r="P5" i="13"/>
  <c r="AS26" i="12" l="1"/>
  <c r="BQ19" i="12"/>
  <c r="BQ18" i="12"/>
  <c r="BX15" i="12" s="1"/>
  <c r="BW15" i="12"/>
  <c r="BV15" i="12"/>
  <c r="BW14" i="12"/>
  <c r="BV14" i="12"/>
  <c r="BT14" i="12"/>
  <c r="BS14" i="12"/>
  <c r="BW13" i="12"/>
  <c r="BV13" i="12"/>
  <c r="BT13" i="12"/>
  <c r="BS13" i="12"/>
  <c r="BW12" i="12"/>
  <c r="BV12" i="12"/>
  <c r="BT12" i="12"/>
  <c r="BS12" i="12"/>
  <c r="BW11" i="12"/>
  <c r="BV11" i="12"/>
  <c r="BT11" i="12"/>
  <c r="BS11" i="12"/>
  <c r="BW10" i="12"/>
  <c r="BV10" i="12"/>
  <c r="BT10" i="12"/>
  <c r="BS10" i="12"/>
  <c r="BW9" i="12"/>
  <c r="BV9" i="12"/>
  <c r="BT9" i="12"/>
  <c r="BS9" i="12"/>
  <c r="BW8" i="12"/>
  <c r="BV8" i="12"/>
  <c r="BS8" i="12"/>
  <c r="BH8" i="12"/>
  <c r="O2" i="12" s="1"/>
  <c r="BX7" i="12"/>
  <c r="BW7" i="12"/>
  <c r="BV7" i="12"/>
  <c r="BS7" i="12"/>
  <c r="BW6" i="12"/>
  <c r="BV6" i="12"/>
  <c r="BS6" i="12"/>
  <c r="BW5" i="12"/>
  <c r="BV5" i="12"/>
  <c r="BT5" i="12"/>
  <c r="BS5" i="12"/>
  <c r="BW4" i="12"/>
  <c r="BV4" i="12"/>
  <c r="BS4" i="12"/>
  <c r="BQ15" i="12" l="1"/>
  <c r="BX11" i="12"/>
  <c r="BQ11" i="12" s="1"/>
  <c r="O3" i="12" s="1"/>
  <c r="BX6" i="12"/>
  <c r="BT4" i="12"/>
  <c r="BX5" i="12"/>
  <c r="BX10" i="12"/>
  <c r="BQ10" i="12" s="1"/>
  <c r="BX14" i="12"/>
  <c r="BQ14" i="12" s="1"/>
  <c r="BT8" i="12"/>
  <c r="BT7" i="12"/>
  <c r="BQ7" i="12" s="1"/>
  <c r="BX9" i="12"/>
  <c r="BQ9" i="12" s="1"/>
  <c r="BX13" i="12"/>
  <c r="BQ13" i="12" s="1"/>
  <c r="BX4" i="12"/>
  <c r="BT6" i="12"/>
  <c r="BX8" i="12"/>
  <c r="BX12" i="12"/>
  <c r="BQ12" i="12" s="1"/>
  <c r="BQ8" i="12" l="1"/>
  <c r="E6" i="10" l="1"/>
  <c r="E7" i="10"/>
  <c r="D6" i="10"/>
  <c r="D7" i="10"/>
  <c r="A9" i="10"/>
  <c r="A8" i="10"/>
  <c r="A6" i="10"/>
  <c r="A7" i="10"/>
  <c r="BL28" i="12" l="1"/>
  <c r="BL27" i="12" l="1"/>
  <c r="AK27" i="12" s="1"/>
  <c r="D9" i="10" l="1"/>
  <c r="E9" i="10"/>
  <c r="C6" i="10" l="1"/>
  <c r="B6" i="10" l="1"/>
  <c r="F6" i="10"/>
  <c r="D8" i="10"/>
  <c r="A2" i="10"/>
  <c r="C7" i="10" l="1"/>
  <c r="B7" i="10" l="1"/>
  <c r="C9" i="10" l="1"/>
  <c r="B9" i="10"/>
  <c r="F7" i="10" l="1"/>
  <c r="F9" i="10" l="1"/>
  <c r="AB25" i="12" l="1"/>
  <c r="AB6" i="12" l="1"/>
  <c r="E8" i="10" l="1"/>
  <c r="C8" i="10" l="1"/>
  <c r="B25" i="12" l="1"/>
  <c r="B6" i="12"/>
</calcChain>
</file>

<file path=xl/sharedStrings.xml><?xml version="1.0" encoding="utf-8"?>
<sst xmlns="http://schemas.openxmlformats.org/spreadsheetml/2006/main" count="98" uniqueCount="60">
  <si>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</si>
  <si>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</si>
  <si>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</si>
  <si>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県内</t>
  </si>
  <si>
    <t>福岡県</t>
  </si>
  <si>
    <t>その他九州</t>
  </si>
  <si>
    <t>近畿</t>
  </si>
  <si>
    <t>中部</t>
  </si>
  <si>
    <t>関東</t>
  </si>
  <si>
    <t>東北・北海道</t>
  </si>
  <si>
    <t>国内計</t>
  </si>
  <si>
    <t>韓国</t>
  </si>
  <si>
    <t>中国</t>
  </si>
  <si>
    <t>香港</t>
  </si>
  <si>
    <t>台湾</t>
  </si>
  <si>
    <t>その他アジア</t>
  </si>
  <si>
    <t>外国小計</t>
  </si>
  <si>
    <t>【全体】</t>
    <rPh sb="1" eb="3">
      <t>ゼンタイ</t>
    </rPh>
    <phoneticPr fontId="5"/>
  </si>
  <si>
    <t>合計</t>
  </si>
  <si>
    <t>屋内施設</t>
    <rPh sb="0" eb="2">
      <t>オクナイ</t>
    </rPh>
    <rPh sb="2" eb="4">
      <t>シセツ</t>
    </rPh>
    <phoneticPr fontId="1"/>
  </si>
  <si>
    <t>屋外施設</t>
    <rPh sb="0" eb="2">
      <t>オクガイ</t>
    </rPh>
    <rPh sb="2" eb="4">
      <t>シセツ</t>
    </rPh>
    <phoneticPr fontId="1"/>
  </si>
  <si>
    <t>処理年月</t>
    <rPh sb="0" eb="2">
      <t>ショリ</t>
    </rPh>
    <rPh sb="2" eb="3">
      <t>ネン</t>
    </rPh>
    <rPh sb="3" eb="4">
      <t>ツキ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</si>
  <si>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</si>
  <si>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</si>
  <si>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</si>
  <si>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%</t>
    <phoneticPr fontId="1"/>
  </si>
  <si>
    <t>対象施設</t>
    <rPh sb="0" eb="2">
      <t>タイショウ</t>
    </rPh>
    <rPh sb="2" eb="4">
      <t>シセツ</t>
    </rPh>
    <phoneticPr fontId="1"/>
  </si>
  <si>
    <t>前段</t>
    <rPh sb="0" eb="2">
      <t>ゼンダン</t>
    </rPh>
    <phoneticPr fontId="1"/>
  </si>
  <si>
    <t>後段</t>
    <rPh sb="0" eb="2">
      <t>コウダン</t>
    </rPh>
    <phoneticPr fontId="1"/>
  </si>
  <si>
    <t>文章</t>
    <rPh sb="0" eb="2">
      <t>ブンショウ</t>
    </rPh>
    <phoneticPr fontId="1"/>
  </si>
  <si>
    <t>、</t>
    <phoneticPr fontId="1"/>
  </si>
  <si>
    <t>令和</t>
    <rPh sb="0" eb="2">
      <t>レイワ</t>
    </rPh>
    <phoneticPr fontId="1"/>
  </si>
  <si>
    <t>平成３１年</t>
    <rPh sb="0" eb="2">
      <t>ヘイセイ</t>
    </rPh>
    <rPh sb="4" eb="5">
      <t>ネン</t>
    </rPh>
    <phoneticPr fontId="1"/>
  </si>
  <si>
    <t>四国</t>
  </si>
  <si>
    <t>呼称</t>
    <rPh sb="0" eb="2">
      <t>コショウ</t>
    </rPh>
    <phoneticPr fontId="1"/>
  </si>
  <si>
    <t>速報</t>
    <rPh sb="0" eb="2">
      <t>ソクホウ</t>
    </rPh>
    <phoneticPr fontId="1"/>
  </si>
  <si>
    <t xml:space="preserve">   ※発地別延べ宿泊者数は、2次速報の公表時に大きく変更されることがあります。</t>
    <rPh sb="16" eb="17">
      <t>ジ</t>
    </rPh>
    <rPh sb="24" eb="25">
      <t>オオ</t>
    </rPh>
    <rPh sb="27" eb="29">
      <t>ヘンコウ</t>
    </rPh>
    <phoneticPr fontId="5"/>
  </si>
  <si>
    <t>【国内】</t>
    <phoneticPr fontId="1"/>
  </si>
  <si>
    <t>【国外】</t>
    <phoneticPr fontId="1"/>
  </si>
  <si>
    <t>【全体】</t>
    <phoneticPr fontId="1"/>
  </si>
  <si>
    <t>ー</t>
    <phoneticPr fontId="1"/>
  </si>
  <si>
    <t>※170施設推計</t>
    <rPh sb="4" eb="6">
      <t>シセツ</t>
    </rPh>
    <rPh sb="6" eb="8">
      <t>スイケイ</t>
    </rPh>
    <phoneticPr fontId="1"/>
  </si>
  <si>
    <t>うち韓国</t>
    <phoneticPr fontId="1"/>
  </si>
  <si>
    <t>うち欧米豪その他</t>
    <rPh sb="2" eb="5">
      <t>オウベイゴウ</t>
    </rPh>
    <rPh sb="7" eb="8">
      <t>タ</t>
    </rPh>
    <phoneticPr fontId="1"/>
  </si>
  <si>
    <t>速</t>
    <rPh sb="0" eb="1">
      <t>ソク</t>
    </rPh>
    <phoneticPr fontId="1"/>
  </si>
  <si>
    <t>令和元年</t>
    <rPh sb="0" eb="2">
      <t>レイワ</t>
    </rPh>
    <rPh sb="2" eb="4">
      <t>ガンネン</t>
    </rPh>
    <phoneticPr fontId="1"/>
  </si>
  <si>
    <t>平成３１年４月、令和元年５月～１２月速速報、令和２年１月～３月速速報</t>
    <rPh sb="13" eb="14">
      <t>ガツ</t>
    </rPh>
    <phoneticPr fontId="1"/>
  </si>
  <si>
    <t>平成３１年３月～４月、令和元年５月～１２月速速報、令和２年１月～２月速速報</t>
    <rPh sb="9" eb="10">
      <t>ガツ</t>
    </rPh>
    <rPh sb="16" eb="17">
      <t>ガツ</t>
    </rPh>
    <phoneticPr fontId="1"/>
  </si>
  <si>
    <t>平成３１年２月～４月、令和元年５月～１２月速速報、令和２年１月速速報</t>
    <rPh sb="9" eb="10">
      <t>ガツ</t>
    </rPh>
    <rPh sb="11" eb="13">
      <t>レイワ</t>
    </rPh>
    <rPh sb="13" eb="15">
      <t>ガンネン</t>
    </rPh>
    <rPh sb="16" eb="17">
      <t>ガツ</t>
    </rPh>
    <phoneticPr fontId="1"/>
  </si>
  <si>
    <t>前年同月比</t>
  </si>
  <si>
    <t>前月比</t>
  </si>
  <si>
    <t>【国外】</t>
  </si>
  <si>
    <t>タイ</t>
  </si>
  <si>
    <t>欧米豪その他</t>
  </si>
  <si>
    <t>令和７年１０月　発地別延べ宿泊者数割合</t>
  </si>
  <si>
    <t>令和７年10月（速報値）</t>
  </si>
  <si>
    <t>令和６年10月（確報値）</t>
  </si>
  <si>
    <t>令和７年9月（速報値）</t>
  </si>
  <si>
    <t>　　　　　　①調査対象施設は従業員数10人以上の全施設（192施設　令和7年1月時点）</t>
  </si>
  <si>
    <t>　　　　　　②発地別延べ宿泊者数は、確報の公表時に大きく変更されることがあります。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</si>
</sst>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7" formatCode="#,##0.0;[Red]\-#,##0.0"/>
    <numFmt numFmtId="181" formatCode="#,##0_);[Red]\(#,##0\)"/>
    <numFmt numFmtId="182" formatCode="#,##0.0;&quot;▲ &quot;#,##0.0"/>
    <numFmt numFmtId="183" formatCode="#,##0.0_);[Red]\(#,##0.0\)"/>
    <numFmt numFmtId="186" formatCode="#,##0.00_);[Red]\(#,##0.00\)"/>
    <numFmt numFmtId="187" formatCode="&quot;＋ &quot;#,##0.0;&quot;▲ &quot;#,##0.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8" fillId="0" borderId="0">
      <alignment vertical="center"/>
    </xf>
  </cellStyleXfs>
  <cellXfs count="89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13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6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shrinkToFit="1"/>
    </xf>
    <xf numFmtId="3" fontId="12" fillId="0" borderId="0" xfId="0" applyNumberFormat="1" applyFont="1">
      <alignment vertical="center"/>
    </xf>
    <xf numFmtId="10" fontId="12" fillId="0" borderId="0" xfId="0" applyNumberFormat="1" applyFont="1">
      <alignment vertical="center"/>
    </xf>
    <xf numFmtId="0" fontId="13" fillId="0" borderId="0" xfId="0" applyFont="1" applyAlignment="1">
      <alignment horizontal="right" vertical="center" shrinkToFit="1"/>
    </xf>
    <xf numFmtId="181" fontId="14" fillId="0" borderId="5" xfId="2" applyNumberFormat="1" applyFont="1" applyFill="1" applyBorder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182" fontId="13" fillId="0" borderId="2" xfId="1" applyNumberFormat="1" applyFont="1" applyBorder="1" applyAlignment="1">
      <alignment horizontal="right" vertical="center" indent="1"/>
    </xf>
    <xf numFmtId="182" fontId="13" fillId="0" borderId="0" xfId="1" applyNumberFormat="1" applyFont="1" applyBorder="1" applyAlignment="1">
      <alignment horizontal="right" vertical="center" indent="1"/>
    </xf>
    <xf numFmtId="186" fontId="12" fillId="0" borderId="0" xfId="0" applyNumberFormat="1" applyFont="1">
      <alignment vertical="center"/>
    </xf>
    <xf numFmtId="177" fontId="14" fillId="0" borderId="0" xfId="4" applyNumberFormat="1" applyFont="1">
      <alignment vertical="center"/>
    </xf>
    <xf numFmtId="0" fontId="13" fillId="0" borderId="0" xfId="0" applyFont="1" applyAlignment="1">
      <alignment horizontal="center" vertical="center"/>
    </xf>
    <xf numFmtId="181" fontId="14" fillId="0" borderId="4" xfId="0" applyNumberFormat="1" applyFont="1" applyBorder="1">
      <alignment vertical="center"/>
    </xf>
    <xf numFmtId="181" fontId="14" fillId="0" borderId="5" xfId="2" applyNumberFormat="1" applyFont="1" applyBorder="1" applyProtection="1">
      <alignment vertical="center"/>
    </xf>
    <xf numFmtId="181" fontId="14" fillId="0" borderId="6" xfId="0" applyNumberFormat="1" applyFont="1" applyBorder="1" applyProtection="1">
      <alignment vertical="center"/>
      <protection locked="0"/>
    </xf>
    <xf numFmtId="181" fontId="14" fillId="0" borderId="15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183" fontId="14" fillId="0" borderId="14" xfId="2" applyNumberFormat="1" applyFont="1" applyBorder="1">
      <alignment vertical="center"/>
    </xf>
    <xf numFmtId="181" fontId="14" fillId="0" borderId="7" xfId="0" applyNumberFormat="1" applyFont="1" applyBorder="1">
      <alignment vertical="center"/>
    </xf>
    <xf numFmtId="181" fontId="14" fillId="0" borderId="7" xfId="2" applyNumberFormat="1" applyFont="1" applyBorder="1" applyProtection="1">
      <alignment vertical="center"/>
    </xf>
    <xf numFmtId="181" fontId="14" fillId="0" borderId="7" xfId="2" applyNumberFormat="1" applyFont="1" applyFill="1" applyBorder="1" applyProtection="1">
      <alignment vertical="center"/>
      <protection locked="0"/>
    </xf>
    <xf numFmtId="181" fontId="14" fillId="0" borderId="7" xfId="2" applyNumberFormat="1" applyFont="1" applyFill="1" applyBorder="1" applyAlignment="1" applyProtection="1">
      <alignment vertical="center"/>
      <protection locked="0"/>
    </xf>
    <xf numFmtId="182" fontId="14" fillId="0" borderId="0" xfId="1" applyNumberFormat="1" applyFont="1" applyBorder="1" applyAlignment="1">
      <alignment vertical="center"/>
    </xf>
    <xf numFmtId="0" fontId="14" fillId="0" borderId="0" xfId="0" applyFont="1" applyAlignment="1">
      <alignment horizontal="right" vertical="center" indent="1" shrinkToFit="1"/>
    </xf>
    <xf numFmtId="0" fontId="12" fillId="0" borderId="18" xfId="6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181" fontId="14" fillId="0" borderId="0" xfId="2" applyNumberFormat="1" applyFont="1" applyFill="1" applyBorder="1" applyAlignment="1" applyProtection="1">
      <alignment horizontal="right" vertical="center"/>
    </xf>
    <xf numFmtId="187" fontId="13" fillId="0" borderId="0" xfId="1" applyNumberFormat="1" applyFont="1" applyBorder="1" applyAlignment="1">
      <alignment horizontal="center" vertical="center" shrinkToFit="1"/>
    </xf>
    <xf numFmtId="0" fontId="16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 wrapText="1"/>
    </xf>
    <xf numFmtId="3" fontId="12" fillId="0" borderId="0" xfId="6" applyNumberFormat="1" applyFont="1">
      <alignment vertical="center"/>
    </xf>
    <xf numFmtId="38" fontId="12" fillId="0" borderId="0" xfId="6" applyNumberFormat="1" applyFont="1">
      <alignment vertical="center"/>
    </xf>
    <xf numFmtId="10" fontId="12" fillId="0" borderId="0" xfId="6" applyNumberFormat="1" applyFont="1">
      <alignment vertical="center"/>
    </xf>
    <xf numFmtId="0" fontId="16" fillId="0" borderId="0" xfId="0" applyFont="1" applyAlignment="1">
      <alignment horizontal="center" vertical="center" wrapText="1"/>
    </xf>
    <xf numFmtId="38" fontId="12" fillId="0" borderId="0" xfId="7" applyFont="1" applyFill="1" applyBorder="1">
      <alignment vertical="center"/>
    </xf>
    <xf numFmtId="0" fontId="12" fillId="0" borderId="0" xfId="0" applyFo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187" fontId="13" fillId="0" borderId="3" xfId="1" applyNumberFormat="1" applyFont="1" applyFill="1" applyBorder="1" applyAlignment="1">
      <alignment horizontal="center" vertical="center" shrinkToFit="1"/>
    </xf>
    <xf numFmtId="0" fontId="12" fillId="0" borderId="17" xfId="0" applyFont="1" applyBorder="1">
      <alignment vertical="center"/>
    </xf>
    <xf numFmtId="0" fontId="15" fillId="0" borderId="17" xfId="0" applyFont="1" applyBorder="1">
      <alignment vertical="center"/>
    </xf>
    <xf numFmtId="0" fontId="14" fillId="0" borderId="16" xfId="0" applyFont="1" applyBorder="1">
      <alignment vertical="center"/>
    </xf>
    <xf numFmtId="187" fontId="13" fillId="0" borderId="2" xfId="1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38" fontId="18" fillId="0" borderId="0" xfId="6" applyNumberFormat="1" applyFont="1">
      <alignment vertical="center"/>
    </xf>
    <xf numFmtId="0" fontId="18" fillId="0" borderId="0" xfId="6" applyFont="1">
      <alignment vertical="center"/>
    </xf>
    <xf numFmtId="0" fontId="20" fillId="0" borderId="0" xfId="6" applyFont="1">
      <alignment vertical="center"/>
    </xf>
    <xf numFmtId="0" fontId="20" fillId="0" borderId="0" xfId="6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20" fillId="0" borderId="0" xfId="6" applyFont="1" applyAlignment="1">
      <alignment horizontal="right" vertical="center" indent="1" shrinkToFit="1"/>
    </xf>
    <xf numFmtId="181" fontId="14" fillId="0" borderId="0" xfId="0" applyNumberFormat="1" applyFont="1">
      <alignment vertical="center"/>
    </xf>
    <xf numFmtId="9" fontId="14" fillId="0" borderId="0" xfId="5" applyFont="1" applyFill="1" applyBorder="1" applyAlignment="1" applyProtection="1">
      <alignment horizontal="right" vertical="center"/>
    </xf>
    <xf numFmtId="181" fontId="14" fillId="0" borderId="2" xfId="0" applyNumberFormat="1" applyFont="1" applyBorder="1" applyProtection="1">
      <alignment vertical="center"/>
      <protection locked="0"/>
    </xf>
    <xf numFmtId="181" fontId="14" fillId="0" borderId="2" xfId="2" applyNumberFormat="1" applyFont="1" applyFill="1" applyBorder="1" applyAlignment="1" applyProtection="1">
      <alignment horizontal="right" vertical="center"/>
      <protection locked="0"/>
    </xf>
    <xf numFmtId="181" fontId="14" fillId="0" borderId="2" xfId="0" applyNumberFormat="1" applyFont="1" applyBorder="1">
      <alignment vertical="center"/>
    </xf>
    <xf numFmtId="181" fontId="14" fillId="0" borderId="2" xfId="2" applyNumberFormat="1" applyFont="1" applyFill="1" applyBorder="1" applyProtection="1">
      <alignment vertical="center"/>
      <protection locked="0"/>
    </xf>
    <xf numFmtId="0" fontId="15" fillId="0" borderId="16" xfId="0" applyFont="1" applyBorder="1">
      <alignment vertical="center"/>
    </xf>
    <xf numFmtId="0" fontId="19" fillId="0" borderId="0" xfId="6" applyFont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9" fillId="0" borderId="0" xfId="4" applyNumberFormat="1" applyFont="1" applyFill="1" applyAlignment="1" applyProtection="1">
      <alignment vertical="center"/>
    </xf>
    <xf numFmtId="0" fontId="9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 shrinkToFit="1"/>
    </xf>
    <xf numFmtId="187" fontId="13" fillId="0" borderId="3" xfId="0" applyNumberFormat="1" applyFont="1" applyBorder="1" applyAlignment="1">
      <alignment horizontal="center" vertical="center" shrinkToFit="1"/>
    </xf>
    <xf numFmtId="181" fontId="14" fillId="0" borderId="2" xfId="0" applyNumberFormat="1" applyFont="1" applyBorder="1" applyAlignment="1">
      <alignment horizontal="center" vertical="center"/>
    </xf>
    <xf numFmtId="187" fontId="13" fillId="0" borderId="2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81" fontId="14" fillId="0" borderId="1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9">
    <cellStyle name="パーセント" xfId="5" builtinId="5"/>
    <cellStyle name="パーセント 2" xfId="1" xr:uid="{00000000-0005-0000-0000-000001000000}"/>
    <cellStyle name="パーセント 2 2" xfId="26" xr:uid="{00000000-0005-0000-0000-000002000000}"/>
    <cellStyle name="パーセント 3" xfId="17" xr:uid="{00000000-0005-0000-0000-000003000000}"/>
    <cellStyle name="パーセント 4" xfId="22" xr:uid="{00000000-0005-0000-0000-000004000000}"/>
    <cellStyle name="桁区切り" xfId="4" builtinId="6"/>
    <cellStyle name="桁区切り 2" xfId="3" xr:uid="{00000000-0005-0000-0000-000006000000}"/>
    <cellStyle name="桁区切り 3" xfId="7" xr:uid="{00000000-0005-0000-0000-000007000000}"/>
    <cellStyle name="桁区切り 3 2" xfId="16" xr:uid="{00000000-0005-0000-0000-000008000000}"/>
    <cellStyle name="桁区切り 4" xfId="8" xr:uid="{00000000-0005-0000-0000-000009000000}"/>
    <cellStyle name="桁区切り 4 2" xfId="24" xr:uid="{00000000-0005-0000-0000-00000A000000}"/>
    <cellStyle name="桁区切り 5" xfId="2" xr:uid="{00000000-0005-0000-0000-00000B000000}"/>
    <cellStyle name="通貨 2" xfId="9" xr:uid="{00000000-0005-0000-0000-00000C000000}"/>
    <cellStyle name="通貨 2 2" xfId="25" xr:uid="{00000000-0005-0000-0000-00000D000000}"/>
    <cellStyle name="標準" xfId="0" builtinId="0"/>
    <cellStyle name="標準 14" xfId="28" xr:uid="{00000000-0005-0000-0000-00000F000000}"/>
    <cellStyle name="標準 2" xfId="6" xr:uid="{00000000-0005-0000-0000-000010000000}"/>
    <cellStyle name="標準 2 2" xfId="10" xr:uid="{00000000-0005-0000-0000-000011000000}"/>
    <cellStyle name="標準 2 3" xfId="11" xr:uid="{00000000-0005-0000-0000-000012000000}"/>
    <cellStyle name="標準 2 4" xfId="27" xr:uid="{00000000-0005-0000-0000-000013000000}"/>
    <cellStyle name="標準 3" xfId="12" xr:uid="{00000000-0005-0000-0000-000014000000}"/>
    <cellStyle name="標準 4" xfId="13" xr:uid="{00000000-0005-0000-0000-000015000000}"/>
    <cellStyle name="標準 4 2" xfId="14" xr:uid="{00000000-0005-0000-0000-000016000000}"/>
    <cellStyle name="標準 5" xfId="15" xr:uid="{00000000-0005-0000-0000-000017000000}"/>
    <cellStyle name="標準 5 2" xfId="18" xr:uid="{00000000-0005-0000-0000-000018000000}"/>
    <cellStyle name="標準 6" xfId="19" xr:uid="{00000000-0005-0000-0000-000019000000}"/>
    <cellStyle name="標準 6 2" xfId="23" xr:uid="{00000000-0005-0000-0000-00001A000000}"/>
    <cellStyle name="標準 7" xfId="21" xr:uid="{00000000-0005-0000-0000-00001B000000}"/>
    <cellStyle name="標準 8" xfId="20" xr:uid="{00000000-0005-0000-0000-00001C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756305631682"/>
          <c:y val="6.676027068440539E-2"/>
          <c:w val="0.80961441151399682"/>
          <c:h val="0.84155064810369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942316137078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09-4107-B088-80679A2A9E18}"/>
                </c:ext>
              </c:extLst>
            </c:dLbl>
            <c:dLbl>
              <c:idx val="1"/>
              <c:layout>
                <c:manualLayout>
                  <c:x val="0"/>
                  <c:y val="-1.3690483676523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9-4107-B088-80679A2A9E18}"/>
                </c:ext>
              </c:extLst>
            </c:dLbl>
            <c:dLbl>
              <c:idx val="3"/>
              <c:layout>
                <c:manualLayout>
                  <c:x val="5.3240747533632848E-3"/>
                  <c:y val="-2.2361123338322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9-4107-B088-80679A2A9E18}"/>
                </c:ext>
              </c:extLst>
            </c:dLbl>
            <c:dLbl>
              <c:idx val="4"/>
              <c:layout>
                <c:manualLayout>
                  <c:x val="-4.9227828172217556E-17"/>
                  <c:y val="9.294877424718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09-4107-B088-80679A2A9E18}"/>
                </c:ext>
              </c:extLst>
            </c:dLbl>
            <c:dLbl>
              <c:idx val="5"/>
              <c:layout>
                <c:manualLayout>
                  <c:x val="2.6851852830702804E-3"/>
                  <c:y val="-1.8589754849437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09-4107-B088-80679A2A9E18}"/>
                </c:ext>
              </c:extLst>
            </c:dLbl>
            <c:dLbl>
              <c:idx val="13"/>
              <c:layout>
                <c:manualLayout>
                  <c:x val="-9.8455656344435113E-17"/>
                  <c:y val="2.3237193561797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09-4107-B088-80679A2A9E1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93304704"/>
        <c:axId val="93939584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9-4107-B088-80679A2A9E18}"/>
                </c:ext>
              </c:extLst>
            </c:dLbl>
            <c:dLbl>
              <c:idx val="3"/>
              <c:layout>
                <c:manualLayout>
                  <c:x val="-5.7613196327143013E-2"/>
                  <c:y val="-6.183535127229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9-4107-B088-80679A2A9E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9-4107-B088-80679A2A9E1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9-4107-B088-80679A2A9E18}"/>
                </c:ext>
              </c:extLst>
            </c:dLbl>
            <c:dLbl>
              <c:idx val="8"/>
              <c:layout>
                <c:manualLayout>
                  <c:x val="-5.2834734431378337E-2"/>
                  <c:y val="-3.399803446336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09-4107-B088-80679A2A9E18}"/>
                </c:ext>
              </c:extLst>
            </c:dLbl>
            <c:dLbl>
              <c:idx val="9"/>
              <c:layout>
                <c:manualLayout>
                  <c:x val="-5.4046066242389612E-2"/>
                  <c:y val="-2.9434539904525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09-4107-B088-80679A2A9E18}"/>
                </c:ext>
              </c:extLst>
            </c:dLbl>
            <c:dLbl>
              <c:idx val="10"/>
              <c:layout>
                <c:manualLayout>
                  <c:x val="-7.429315668901855E-2"/>
                  <c:y val="-4.7688576229704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09-4107-B088-80679A2A9E18}"/>
                </c:ext>
              </c:extLst>
            </c:dLbl>
            <c:dLbl>
              <c:idx val="11"/>
              <c:layout>
                <c:manualLayout>
                  <c:x val="-6.1607241965851732E-2"/>
                  <c:y val="-4.34981966474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09-4107-B088-80679A2A9E18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03168"/>
      </c:lineChart>
      <c:catAx>
        <c:axId val="93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93939584"/>
        <c:crosses val="autoZero"/>
        <c:auto val="1"/>
        <c:lblAlgn val="ctr"/>
        <c:lblOffset val="100"/>
        <c:noMultiLvlLbl val="0"/>
      </c:catAx>
      <c:valAx>
        <c:axId val="93939584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3304704"/>
        <c:crosses val="autoZero"/>
        <c:crossBetween val="between"/>
      </c:valAx>
      <c:valAx>
        <c:axId val="106103168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6106240"/>
        <c:crosses val="max"/>
        <c:crossBetween val="between"/>
        <c:majorUnit val="10"/>
      </c:valAx>
      <c:catAx>
        <c:axId val="10610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03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758738491021954"/>
          <c:y val="1.9525378946259463E-2"/>
          <c:w val="0.18796296981492308"/>
          <c:h val="0.1293846937520858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670413505208"/>
          <c:y val="6.8690237249755551E-2"/>
          <c:w val="0.79304607339522226"/>
          <c:h val="0.8352028545451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2289887664406794E-17"/>
                  <c:y val="9.3413483934688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E-4EFC-873F-0BF8061E8F63}"/>
                </c:ext>
              </c:extLst>
            </c:dLbl>
            <c:dLbl>
              <c:idx val="1"/>
              <c:layout>
                <c:manualLayout>
                  <c:x val="0"/>
                  <c:y val="6.3888900866560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E-4EFC-873F-0BF8061E8F63}"/>
                </c:ext>
              </c:extLst>
            </c:dLbl>
            <c:dLbl>
              <c:idx val="2"/>
              <c:layout>
                <c:manualLayout>
                  <c:x val="-2.6573912044700341E-3"/>
                  <c:y val="8.17231671807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E-4EFC-873F-0BF8061E8F63}"/>
                </c:ext>
              </c:extLst>
            </c:dLbl>
            <c:dLbl>
              <c:idx val="3"/>
              <c:layout>
                <c:manualLayout>
                  <c:x val="-2.6814610119791633E-3"/>
                  <c:y val="7.731981209716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E-4EFC-873F-0BF8061E8F63}"/>
                </c:ext>
              </c:extLst>
            </c:dLbl>
            <c:dLbl>
              <c:idx val="4"/>
              <c:layout>
                <c:manualLayout>
                  <c:x val="-2.6574235755320828E-3"/>
                  <c:y val="5.476191502848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9E-4EFC-873F-0BF8061E8F63}"/>
                </c:ext>
              </c:extLst>
            </c:dLbl>
            <c:dLbl>
              <c:idx val="6"/>
              <c:layout>
                <c:manualLayout>
                  <c:x val="-4.9159550657627177E-17"/>
                  <c:y val="4.647437011676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E-4EFC-873F-0BF8061E8F63}"/>
                </c:ext>
              </c:extLst>
            </c:dLbl>
            <c:dLbl>
              <c:idx val="7"/>
              <c:layout>
                <c:manualLayout>
                  <c:x val="2.6814610119791633E-3"/>
                  <c:y val="5.070207403769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E-4EFC-873F-0BF8061E8F63}"/>
                </c:ext>
              </c:extLst>
            </c:dLbl>
            <c:dLbl>
              <c:idx val="10"/>
              <c:layout>
                <c:manualLayout>
                  <c:x val="-2.657423575532229E-3"/>
                  <c:y val="-2.314804833421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9E-4EFC-873F-0BF8061E8F63}"/>
                </c:ext>
              </c:extLst>
            </c:dLbl>
            <c:dLbl>
              <c:idx val="11"/>
              <c:layout>
                <c:manualLayout>
                  <c:x val="5.3148471510640677E-3"/>
                  <c:y val="-8.6706365461761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EFC-873F-0BF8061E8F63}"/>
                </c:ext>
              </c:extLst>
            </c:dLbl>
            <c:dLbl>
              <c:idx val="13"/>
              <c:layout>
                <c:manualLayout>
                  <c:x val="0"/>
                  <c:y val="-1.3942311035028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9E-4EFC-873F-0BF8061E8F63}"/>
                </c:ext>
              </c:extLst>
            </c:dLbl>
            <c:dLbl>
              <c:idx val="14"/>
              <c:layout>
                <c:manualLayout>
                  <c:x val="2.6814610119791633E-3"/>
                  <c:y val="-3.7179496093408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9E-4EFC-873F-0BF8061E8F6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119953280"/>
        <c:axId val="119954816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7137599091035589E-2"/>
                  <c:y val="-2.943452932780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EFC-873F-0BF8061E8F63}"/>
                </c:ext>
              </c:extLst>
            </c:dLbl>
            <c:dLbl>
              <c:idx val="3"/>
              <c:layout>
                <c:manualLayout>
                  <c:x val="-3.8585801685055439E-2"/>
                  <c:y val="-3.868204541387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EFC-873F-0BF8061E8F63}"/>
                </c:ext>
              </c:extLst>
            </c:dLbl>
            <c:dLbl>
              <c:idx val="5"/>
              <c:layout>
                <c:manualLayout>
                  <c:x val="-3.7137599091035686E-2"/>
                  <c:y val="-2.943452932780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EFC-873F-0BF8061E8F63}"/>
                </c:ext>
              </c:extLst>
            </c:dLbl>
            <c:dLbl>
              <c:idx val="6"/>
              <c:layout>
                <c:manualLayout>
                  <c:x val="-3.7137599091035589E-2"/>
                  <c:y val="-4.312500808492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EFC-873F-0BF8061E8F63}"/>
                </c:ext>
              </c:extLst>
            </c:dLbl>
            <c:dLbl>
              <c:idx val="7"/>
              <c:layout>
                <c:manualLayout>
                  <c:x val="-3.7137599091035589E-2"/>
                  <c:y val="3.856151516588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E-4EFC-873F-0BF8061E8F63}"/>
                </c:ext>
              </c:extLst>
            </c:dLbl>
            <c:dLbl>
              <c:idx val="9"/>
              <c:layout>
                <c:manualLayout>
                  <c:x val="-5.6609818029258956E-2"/>
                  <c:y val="2.030754348972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E-4EFC-873F-0BF8061E8F63}"/>
                </c:ext>
              </c:extLst>
            </c:dLbl>
            <c:dLbl>
              <c:idx val="10"/>
              <c:layout>
                <c:manualLayout>
                  <c:x val="-6.1924665180323024E-2"/>
                  <c:y val="-1.163690694355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E-4EFC-873F-0BF8061E8F63}"/>
                </c:ext>
              </c:extLst>
            </c:dLbl>
            <c:dLbl>
              <c:idx val="11"/>
              <c:layout>
                <c:manualLayout>
                  <c:x val="-4.9676453448530299E-2"/>
                  <c:y val="-4.017850084586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E-4EFC-873F-0BF8061E8F63}"/>
                </c:ext>
              </c:extLst>
            </c:dLbl>
            <c:dLbl>
              <c:idx val="12"/>
              <c:layout>
                <c:manualLayout>
                  <c:x val="-5.712187599235171E-2"/>
                  <c:y val="-7.20352736809795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E-4EFC-873F-0BF8061E8F63}"/>
                </c:ext>
              </c:extLst>
            </c:dLbl>
            <c:dLbl>
              <c:idx val="13"/>
              <c:layout>
                <c:manualLayout>
                  <c:x val="-5.712187599235171E-2"/>
                  <c:y val="-2.579327541480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9E-4EFC-873F-0BF8061E8F63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0064"/>
        <c:axId val="144598144"/>
      </c:lineChart>
      <c:catAx>
        <c:axId val="11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19954816"/>
        <c:crosses val="autoZero"/>
        <c:auto val="1"/>
        <c:lblAlgn val="ctr"/>
        <c:lblOffset val="100"/>
        <c:noMultiLvlLbl val="0"/>
      </c:catAx>
      <c:valAx>
        <c:axId val="119954816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9953280"/>
        <c:crosses val="autoZero"/>
        <c:crossBetween val="between"/>
      </c:valAx>
      <c:valAx>
        <c:axId val="144598144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600064"/>
        <c:crosses val="max"/>
        <c:crossBetween val="between"/>
        <c:majorUnit val="10"/>
      </c:valAx>
      <c:catAx>
        <c:axId val="1446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8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7248044489488312"/>
          <c:y val="1.3788276465441819E-2"/>
          <c:w val="0.21575239728697276"/>
          <c:h val="0.1411388159813356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717926141431"/>
          <c:y val="7.3350488051738633E-2"/>
          <c:w val="0.82192622042441821"/>
          <c:h val="0.84522807198119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9-4EC4-B2E6-9598085F10D2}"/>
                </c:ext>
              </c:extLst>
            </c:dLbl>
            <c:dLbl>
              <c:idx val="3"/>
              <c:layout>
                <c:manualLayout>
                  <c:x val="0"/>
                  <c:y val="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C9-4EC4-B2E6-9598085F10D2}"/>
                </c:ext>
              </c:extLst>
            </c:dLbl>
            <c:dLbl>
              <c:idx val="5"/>
              <c:layout>
                <c:manualLayout>
                  <c:x val="-1.3195465631214117E-3"/>
                  <c:y val="7.7579418082548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00936326222529E-2"/>
                      <c:h val="6.4345388609758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C9-4EC4-B2E6-9598085F10D2}"/>
                </c:ext>
              </c:extLst>
            </c:dLbl>
            <c:dLbl>
              <c:idx val="6"/>
              <c:layout>
                <c:manualLayout>
                  <c:x val="0"/>
                  <c:y val="7.80357008750044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9-4EC4-B2E6-9598085F10D2}"/>
                </c:ext>
              </c:extLst>
            </c:dLbl>
            <c:dLbl>
              <c:idx val="7"/>
              <c:layout>
                <c:manualLayout>
                  <c:x val="2.6620373766816424E-3"/>
                  <c:y val="2.2817456396199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9-4EC4-B2E6-9598085F10D2}"/>
                </c:ext>
              </c:extLst>
            </c:dLbl>
            <c:dLbl>
              <c:idx val="8"/>
              <c:layout>
                <c:manualLayout>
                  <c:x val="-2.6620373766816424E-3"/>
                  <c:y val="2.1209454547806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9-4EC4-B2E6-9598085F10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227328"/>
        <c:axId val="36233216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9-4EC4-B2E6-9598085F10D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9-4EC4-B2E6-9598085F10D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9-4EC4-B2E6-9598085F10D2}"/>
                </c:ext>
              </c:extLst>
            </c:dLbl>
            <c:dLbl>
              <c:idx val="3"/>
              <c:layout>
                <c:manualLayout>
                  <c:x val="-5.6708153131676674E-2"/>
                  <c:y val="2.92971394486751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C9-4EC4-B2E6-9598085F10D2}"/>
                </c:ext>
              </c:extLst>
            </c:dLbl>
            <c:dLbl>
              <c:idx val="4"/>
              <c:layout>
                <c:manualLayout>
                  <c:x val="-6.3482883938104959E-2"/>
                  <c:y val="-3.856150130957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9-4EC4-B2E6-9598085F10D2}"/>
                </c:ext>
              </c:extLst>
            </c:dLbl>
            <c:dLbl>
              <c:idx val="5"/>
              <c:layout>
                <c:manualLayout>
                  <c:x val="-5.549677180805998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9-4EC4-B2E6-9598085F10D2}"/>
                </c:ext>
              </c:extLst>
            </c:dLbl>
            <c:dLbl>
              <c:idx val="6"/>
              <c:layout>
                <c:manualLayout>
                  <c:x val="-5.6708153131676625E-2"/>
                  <c:y val="-5.723517852372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9-4EC4-B2E6-9598085F10D2}"/>
                </c:ext>
              </c:extLst>
            </c:dLbl>
            <c:dLbl>
              <c:idx val="7"/>
              <c:layout>
                <c:manualLayout>
                  <c:x val="-4.4786797483647875E-2"/>
                  <c:y val="-7.7119604841061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7629462983792"/>
                      <c:h val="4.1461796442111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5C9-4EC4-B2E6-9598085F10D2}"/>
                </c:ext>
              </c:extLst>
            </c:dLbl>
            <c:dLbl>
              <c:idx val="8"/>
              <c:layout>
                <c:manualLayout>
                  <c:x val="-6.4694215749116185E-2"/>
                  <c:y val="-7.963292282273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C9-4EC4-B2E6-9598085F10D2}"/>
                </c:ext>
              </c:extLst>
            </c:dLbl>
            <c:dLbl>
              <c:idx val="9"/>
              <c:layout>
                <c:manualLayout>
                  <c:x val="-5.9370080904421148E-2"/>
                  <c:y val="-0.130166978325386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C9-4EC4-B2E6-9598085F10D2}"/>
                </c:ext>
              </c:extLst>
            </c:dLbl>
            <c:dLbl>
              <c:idx val="10"/>
              <c:layout>
                <c:manualLayout>
                  <c:x val="-5.3693922715395602E-2"/>
                  <c:y val="-0.117295021087282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C9-4EC4-B2E6-9598085F10D2}"/>
                </c:ext>
              </c:extLst>
            </c:dLbl>
            <c:dLbl>
              <c:idx val="11"/>
              <c:layout>
                <c:manualLayout>
                  <c:x val="-6.4292380119151768E-2"/>
                  <c:y val="-7.615740740740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C9-4EC4-B2E6-9598085F10D2}"/>
                </c:ext>
              </c:extLst>
            </c:dLbl>
            <c:dLbl>
              <c:idx val="12"/>
              <c:layout>
                <c:manualLayout>
                  <c:x val="-5.7201212350583709E-2"/>
                  <c:y val="-0.10479966626291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C9-4EC4-B2E6-9598085F10D2}"/>
                </c:ext>
              </c:extLst>
            </c:dLbl>
            <c:dLbl>
              <c:idx val="13"/>
              <c:layout>
                <c:manualLayout>
                  <c:x val="-6.2329083864517035E-2"/>
                  <c:y val="-7.605314960629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C9-4EC4-B2E6-9598085F10D2}"/>
                </c:ext>
              </c:extLst>
            </c:dLbl>
            <c:dLbl>
              <c:idx val="14"/>
              <c:layout>
                <c:manualLayout>
                  <c:x val="-4.3973669957921929E-2"/>
                  <c:y val="-7.69506415864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C9-4EC4-B2E6-9598085F10D2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288"/>
        <c:axId val="36234752"/>
      </c:lineChart>
      <c:catAx>
        <c:axId val="36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233216"/>
        <c:crosses val="autoZero"/>
        <c:auto val="1"/>
        <c:lblAlgn val="ctr"/>
        <c:lblOffset val="100"/>
        <c:noMultiLvlLbl val="0"/>
      </c:catAx>
      <c:valAx>
        <c:axId val="36233216"/>
        <c:scaling>
          <c:orientation val="minMax"/>
          <c:max val="1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27328"/>
        <c:crosses val="autoZero"/>
        <c:crossBetween val="between"/>
        <c:majorUnit val="10000"/>
      </c:valAx>
      <c:valAx>
        <c:axId val="36234752"/>
        <c:scaling>
          <c:orientation val="minMax"/>
          <c:max val="1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36288"/>
        <c:crosses val="max"/>
        <c:crossBetween val="between"/>
        <c:majorUnit val="10"/>
      </c:valAx>
      <c:catAx>
        <c:axId val="3623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34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886784985210189"/>
          <c:y val="1.8868474773986586E-2"/>
          <c:w val="0.24699329250510352"/>
          <c:h val="0.1501472732575094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4900496500319"/>
          <c:y val="7.0465470504711497E-2"/>
          <c:w val="0.77346100595079648"/>
          <c:h val="0.8637714384062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4-4D3E-B928-9B4762561C1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4-4D3E-B928-9B4762561C1B}"/>
                </c:ext>
              </c:extLst>
            </c:dLbl>
            <c:dLbl>
              <c:idx val="8"/>
              <c:layout>
                <c:manualLayout>
                  <c:x val="0"/>
                  <c:y val="-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A4-4D3E-B928-9B4762561C1B}"/>
                </c:ext>
              </c:extLst>
            </c:dLbl>
            <c:dLbl>
              <c:idx val="11"/>
              <c:layout>
                <c:manualLayout>
                  <c:x val="2.6851852830702314E-3"/>
                  <c:y val="1.8589741243975715E-2"/>
                </c:manualLayout>
              </c:layout>
              <c:tx>
                <c:rich>
                  <a:bodyPr/>
                  <a:lstStyle/>
                  <a:p>
                    <a:fld id="{59E51EE2-A334-4F6A-9349-207737469F9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A4-4D3E-B928-9B4762561C1B}"/>
                </c:ext>
              </c:extLst>
            </c:dLbl>
            <c:dLbl>
              <c:idx val="12"/>
              <c:layout>
                <c:manualLayout>
                  <c:x val="-2.6851852830703299E-3"/>
                  <c:y val="4.647435310993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4-4D3E-B928-9B4762561C1B}"/>
                </c:ext>
              </c:extLst>
            </c:dLbl>
            <c:dLbl>
              <c:idx val="13"/>
              <c:layout>
                <c:manualLayout>
                  <c:x val="0"/>
                  <c:y val="3.717948248795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A4-4D3E-B928-9B4762561C1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399360"/>
        <c:axId val="36405248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4-4D3E-B928-9B4762561C1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4-4D3E-B928-9B4762561C1B}"/>
                </c:ext>
              </c:extLst>
            </c:dLbl>
            <c:dLbl>
              <c:idx val="2"/>
              <c:layout>
                <c:manualLayout>
                  <c:x val="-5.0058619497616634E-2"/>
                  <c:y val="2.9975957755910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4-4D3E-B928-9B4762561C1B}"/>
                </c:ext>
              </c:extLst>
            </c:dLbl>
            <c:dLbl>
              <c:idx val="3"/>
              <c:layout>
                <c:manualLayout>
                  <c:x val="-5.2743804780686965E-2"/>
                  <c:y val="-6.297274846396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4-4D3E-B928-9B4762561C1B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4-4D3E-B928-9B4762561C1B}"/>
                </c:ext>
              </c:extLst>
            </c:dLbl>
            <c:dLbl>
              <c:idx val="5"/>
              <c:layout>
                <c:manualLayout>
                  <c:x val="-4.9627073794804751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4-4D3E-B928-9B4762561C1B}"/>
                </c:ext>
              </c:extLst>
            </c:dLbl>
            <c:dLbl>
              <c:idx val="6"/>
              <c:layout>
                <c:manualLayout>
                  <c:x val="-5.2289110613498974E-2"/>
                  <c:y val="-3.399801003033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4-4D3E-B928-9B4762561C1B}"/>
                </c:ext>
              </c:extLst>
            </c:dLbl>
            <c:dLbl>
              <c:idx val="7"/>
              <c:layout>
                <c:manualLayout>
                  <c:x val="-6.8806944268896747E-2"/>
                  <c:y val="2.532737659978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4-4D3E-B928-9B4762561C1B}"/>
                </c:ext>
              </c:extLst>
            </c:dLbl>
            <c:dLbl>
              <c:idx val="8"/>
              <c:layout>
                <c:manualLayout>
                  <c:x val="-5.2289110613498974E-2"/>
                  <c:y val="1.163690276206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4-4D3E-B928-9B4762561C1B}"/>
                </c:ext>
              </c:extLst>
            </c:dLbl>
            <c:dLbl>
              <c:idx val="9"/>
              <c:layout>
                <c:manualLayout>
                  <c:x val="-5.1245175388056848E-2"/>
                  <c:y val="-5.727177250255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4-4D3E-B928-9B4762561C1B}"/>
                </c:ext>
              </c:extLst>
            </c:dLbl>
            <c:dLbl>
              <c:idx val="10"/>
              <c:layout>
                <c:manualLayout>
                  <c:x val="-6.3482854457671864E-2"/>
                  <c:y val="-0.10793723400751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4-4D3E-B928-9B4762561C1B}"/>
                </c:ext>
              </c:extLst>
            </c:dLbl>
            <c:dLbl>
              <c:idx val="11"/>
              <c:layout>
                <c:manualLayout>
                  <c:x val="-6.1646991165317654E-2"/>
                  <c:y val="-9.058546706724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4-4D3E-B928-9B4762561C1B}"/>
                </c:ext>
              </c:extLst>
            </c:dLbl>
            <c:dLbl>
              <c:idx val="12"/>
              <c:layout>
                <c:manualLayout>
                  <c:x val="-7.0627138765935363E-2"/>
                  <c:y val="-5.32131343108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4-4D3E-B928-9B4762561C1B}"/>
                </c:ext>
              </c:extLst>
            </c:dLbl>
            <c:dLbl>
              <c:idx val="13"/>
              <c:layout>
                <c:manualLayout>
                  <c:x val="-5.7201212350583806E-2"/>
                  <c:y val="-3.9270828377898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4-4D3E-B928-9B4762561C1B}"/>
                </c:ext>
              </c:extLst>
            </c:dLbl>
            <c:dLbl>
              <c:idx val="14"/>
              <c:layout>
                <c:manualLayout>
                  <c:x val="-5.7201212350583709E-2"/>
                  <c:y val="-1.138621651193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A4-4D3E-B928-9B4762561C1B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8320"/>
        <c:axId val="36406784"/>
      </c:lineChart>
      <c:catAx>
        <c:axId val="363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405248"/>
        <c:crosses val="autoZero"/>
        <c:auto val="1"/>
        <c:lblAlgn val="ctr"/>
        <c:lblOffset val="100"/>
        <c:noMultiLvlLbl val="0"/>
      </c:catAx>
      <c:valAx>
        <c:axId val="36405248"/>
        <c:scaling>
          <c:orientation val="minMax"/>
          <c:max val="10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399360"/>
        <c:crosses val="autoZero"/>
        <c:crossBetween val="between"/>
        <c:majorUnit val="100000"/>
      </c:valAx>
      <c:valAx>
        <c:axId val="36406784"/>
        <c:scaling>
          <c:orientation val="minMax"/>
          <c:max val="5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408320"/>
        <c:crosses val="max"/>
        <c:crossBetween val="between"/>
        <c:majorUnit val="10"/>
      </c:valAx>
      <c:catAx>
        <c:axId val="364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6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71738949298005"/>
          <c:y val="2.2786891221930589E-2"/>
          <c:w val="0.21997062867141604"/>
          <c:h val="0.14893153980752405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25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200024</xdr:colOff>
      <xdr:row>6</xdr:row>
      <xdr:rowOff>0</xdr:rowOff>
    </xdr:from>
    <xdr:to>
      <xdr:col>51</xdr:col>
      <xdr:colOff>9524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25</xdr:col>
      <xdr:colOff>0</xdr:colOff>
      <xdr:row>43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27</xdr:row>
      <xdr:rowOff>0</xdr:rowOff>
    </xdr:from>
    <xdr:to>
      <xdr:col>51</xdr:col>
      <xdr:colOff>0</xdr:colOff>
      <xdr:row>43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9525</xdr:colOff>
      <xdr:row>3</xdr:row>
      <xdr:rowOff>123825</xdr:rowOff>
    </xdr:from>
    <xdr:ext cx="126098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09600" y="790575"/>
          <a:ext cx="126098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（１）宿泊客の動向</a:t>
          </a:r>
        </a:p>
      </xdr:txBody>
    </xdr:sp>
    <xdr:clientData/>
  </xdr:oneCellAnchor>
  <xdr:oneCellAnchor>
    <xdr:from>
      <xdr:col>28</xdr:col>
      <xdr:colOff>5797</xdr:colOff>
      <xdr:row>3</xdr:row>
      <xdr:rowOff>127552</xdr:rowOff>
    </xdr:from>
    <xdr:ext cx="196630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606497" y="79430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（１）－①日本人宿泊客の動向</a:t>
          </a:r>
        </a:p>
      </xdr:txBody>
    </xdr:sp>
    <xdr:clientData/>
  </xdr:oneCellAnchor>
  <xdr:oneCellAnchor>
    <xdr:from>
      <xdr:col>3</xdr:col>
      <xdr:colOff>8283</xdr:colOff>
      <xdr:row>22</xdr:row>
      <xdr:rowOff>115542</xdr:rowOff>
    </xdr:from>
    <xdr:ext cx="196630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08358" y="403984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（１）－②外国人宿泊客の動向</a:t>
          </a:r>
        </a:p>
      </xdr:txBody>
    </xdr:sp>
    <xdr:clientData/>
  </xdr:oneCellAnchor>
  <xdr:oneCellAnchor>
    <xdr:from>
      <xdr:col>29</xdr:col>
      <xdr:colOff>7040</xdr:colOff>
      <xdr:row>22</xdr:row>
      <xdr:rowOff>127966</xdr:rowOff>
    </xdr:from>
    <xdr:ext cx="226671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807765" y="4052266"/>
          <a:ext cx="226671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（２）有料観光施設（入場客）の動向</a:t>
          </a:r>
        </a:p>
      </xdr:txBody>
    </xdr:sp>
    <xdr:clientData/>
  </xdr:oneCellAnchor>
  <xdr:oneCellAnchor>
    <xdr:from>
      <xdr:col>26</xdr:col>
      <xdr:colOff>57150</xdr:colOff>
      <xdr:row>43</xdr:row>
      <xdr:rowOff>9525</xdr:rowOff>
    </xdr:from>
    <xdr:ext cx="457200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257800" y="7534275"/>
          <a:ext cx="45720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観光施設の対前年比は、休廃業・未提出施設を除いて算出しているため、公表している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元年速報値及び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R2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年速速報値と比較すると一致しない場合があります。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40</xdr:col>
      <xdr:colOff>110512</xdr:colOff>
      <xdr:row>0</xdr:row>
      <xdr:rowOff>139881</xdr:rowOff>
    </xdr:from>
    <xdr:to>
      <xdr:col>50</xdr:col>
      <xdr:colOff>134470</xdr:colOff>
      <xdr:row>2</xdr:row>
      <xdr:rowOff>78441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178747" y="139881"/>
          <a:ext cx="2041017" cy="3755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手持ち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過去１５ヶ月推移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0.00083</cdr:x>
      <cdr:y>0.00657</cdr:y>
    </cdr:from>
    <cdr:to>
      <cdr:x>0.10455</cdr:x>
      <cdr:y>0.05831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10" y="19196"/>
          <a:ext cx="488661" cy="15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0.91148</cdr:x>
      <cdr:y>0.00657</cdr:y>
    </cdr:from>
    <cdr:to>
      <cdr:x>0.99297</cdr:x>
      <cdr:y>0.05483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294288" y="19975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0.91035</cdr:x>
      <cdr:y>0</cdr:y>
    </cdr:from>
    <cdr:to>
      <cdr:x>0.99101</cdr:x>
      <cdr:y>0.0535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32909" y="0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0.02633</cdr:x>
      <cdr:y>0.00946</cdr:y>
    </cdr:from>
    <cdr:to>
      <cdr:x>0.12901</cdr:x>
      <cdr:y>0.06682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25343" y="25952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lang="ja-JP" altLang="en-US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</a:t>
          </a:r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0.00371</cdr:x>
      <cdr:y>0.0305</cdr:y>
    </cdr:from>
    <cdr:to>
      <cdr:x>0.10638</cdr:x>
      <cdr:y>0.08768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69" y="8393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0.90777</cdr:x>
      <cdr:y>0.00156</cdr:y>
    </cdr:from>
    <cdr:to>
      <cdr:x>0.98843</cdr:x>
      <cdr:y>0.0549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3735275" y="4282"/>
          <a:ext cx="331900" cy="146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0.90659</cdr:x>
      <cdr:y>0.00038</cdr:y>
    </cdr:from>
    <cdr:to>
      <cdr:x>0.98754</cdr:x>
      <cdr:y>0.05142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299779" y="1104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0.02817</cdr:x>
      <cdr:y>0.00902</cdr:y>
    </cdr:from>
    <cdr:to>
      <cdr:x>0.13121</cdr:x>
      <cdr:y>0.06374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33626" y="2595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X28"/>
  <sheetViews>
    <sheetView zoomScale="115" zoomScaleNormal="115" workbookViewId="0">
      <selection activeCell="BJ4" sqref="BJ4:BK4"/>
    </sheetView>
  </sheetViews>
  <sheetFormatPr defaultColWidth="2.625" defaultRowHeight="14.1" customHeight="1" x14ac:dyDescent="0.15"/>
  <cols>
    <col min="1" max="2" width="2.625" style="1"/>
    <col min="3" max="4" width="2.625" style="1" customWidth="1"/>
    <col min="5" max="67" width="2.625" style="1"/>
    <col min="68" max="68" width="5.125" style="1" bestFit="1" customWidth="1"/>
    <col min="69" max="69" width="69.75" style="1" bestFit="1" customWidth="1"/>
    <col min="70" max="70" width="9.625" style="1" bestFit="1" customWidth="1"/>
    <col min="71" max="71" width="12.625" style="1" bestFit="1" customWidth="1"/>
    <col min="72" max="72" width="7.125" style="1" bestFit="1" customWidth="1"/>
    <col min="73" max="73" width="2.75" style="1" bestFit="1" customWidth="1"/>
    <col min="74" max="74" width="9.625" style="1" bestFit="1" customWidth="1"/>
    <col min="75" max="75" width="11.125" style="1" bestFit="1" customWidth="1"/>
    <col min="76" max="76" width="7.125" style="1" bestFit="1" customWidth="1"/>
    <col min="77" max="16384" width="2.625" style="1"/>
  </cols>
  <sheetData>
    <row r="1" spans="2:76" ht="14.1" customHeight="1" thickBot="1" x14ac:dyDescent="0.2"/>
    <row r="2" spans="2:76" ht="21" customHeight="1" x14ac:dyDescent="0.15">
      <c r="N2" s="2"/>
      <c r="O2" s="75" t="str">
        <f>$BH$8&amp;"の宿泊客等の動向"</f>
        <v>令和２年８月の宿泊客等の動向</v>
      </c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3"/>
      <c r="BS2" s="4" t="s">
        <v>27</v>
      </c>
      <c r="BW2" s="4" t="s">
        <v>28</v>
      </c>
    </row>
    <row r="3" spans="2:76" ht="18" customHeight="1" thickBot="1" x14ac:dyDescent="0.2">
      <c r="N3" s="5"/>
      <c r="O3" s="80" t="str">
        <f>"（"&amp;VLOOKUP(BJ6,BP4:BQ15,2,FALSE)&amp;"）"</f>
        <v>（令和元年９月～１２月速報、令和２年１月～８月速速報）</v>
      </c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6"/>
      <c r="BH3" s="1" t="s">
        <v>21</v>
      </c>
      <c r="BQ3" s="1" t="s">
        <v>29</v>
      </c>
      <c r="BS3" s="1">
        <v>12</v>
      </c>
      <c r="BW3" s="1">
        <v>1</v>
      </c>
    </row>
    <row r="4" spans="2:76" ht="14.1" customHeight="1" x14ac:dyDescent="0.15">
      <c r="BH4" s="76" t="s">
        <v>22</v>
      </c>
      <c r="BI4" s="76"/>
      <c r="BJ4" s="79" t="s">
        <v>31</v>
      </c>
      <c r="BK4" s="79"/>
      <c r="BP4" s="1">
        <v>1</v>
      </c>
      <c r="BQ4" s="1" t="s">
        <v>48</v>
      </c>
      <c r="BR4" s="1" t="s">
        <v>32</v>
      </c>
      <c r="BS4" s="1" t="str">
        <f>DBCS($BP4+1)&amp;"月～"&amp;DBCS(BS$3)&amp;"月"</f>
        <v>２月～１２月</v>
      </c>
      <c r="BT4" s="1" t="str">
        <f>$BQ$18</f>
        <v>速速報</v>
      </c>
      <c r="BU4" s="1" t="s">
        <v>30</v>
      </c>
      <c r="BV4" s="1" t="str">
        <f t="shared" ref="BV4:BV15" si="0">$BJ$4&amp;DBCS($BJ$5)&amp;"年"</f>
        <v>令和２年</v>
      </c>
      <c r="BW4" s="1" t="str">
        <f>DBCS($BP4)&amp;"月"</f>
        <v>１月</v>
      </c>
      <c r="BX4" s="1" t="str">
        <f t="shared" ref="BX4:BX15" si="1">$BQ$18</f>
        <v>速速報</v>
      </c>
    </row>
    <row r="5" spans="2:76" ht="14.1" customHeight="1" x14ac:dyDescent="0.15">
      <c r="BH5" s="76" t="s">
        <v>23</v>
      </c>
      <c r="BI5" s="76"/>
      <c r="BJ5" s="79">
        <v>2</v>
      </c>
      <c r="BK5" s="79"/>
      <c r="BP5" s="1">
        <v>2</v>
      </c>
      <c r="BQ5" s="1" t="s">
        <v>47</v>
      </c>
      <c r="BR5" s="1" t="s">
        <v>32</v>
      </c>
      <c r="BS5" s="1" t="str">
        <f t="shared" ref="BS5:BS13" si="2">DBCS($BP5+1)&amp;"月～"&amp;DBCS(BS$3)&amp;"月"</f>
        <v>３月～１２月</v>
      </c>
      <c r="BT5" s="1" t="str">
        <f>$BQ$18</f>
        <v>速速報</v>
      </c>
      <c r="BU5" s="1" t="s">
        <v>30</v>
      </c>
      <c r="BV5" s="1" t="str">
        <f t="shared" si="0"/>
        <v>令和２年</v>
      </c>
      <c r="BW5" s="1" t="str">
        <f>DBCS(BW$3)&amp;"月～"&amp;DBCS($BP5)&amp;"月"</f>
        <v>１月～２月</v>
      </c>
      <c r="BX5" s="1" t="str">
        <f t="shared" si="1"/>
        <v>速速報</v>
      </c>
    </row>
    <row r="6" spans="2:76" ht="14.1" customHeight="1" x14ac:dyDescent="0.15">
      <c r="B6" s="7" t="e">
        <f>$BH$8&amp;"の宿泊客数の前年同月比は、"&amp;BQ18&amp;"で"&amp;IF(#REF!&gt;0,"＋","")&amp;DBCS(TEXT(ROUND(#REF!,1),"##0.0"))&amp;"％となる見込み。"</f>
        <v>#REF!</v>
      </c>
      <c r="AB6" s="7" t="e">
        <f>$BH$8&amp;"の日本人宿泊客数の前年同月比は、"&amp;BQ18&amp;"で"&amp;IF(#REF!&gt;0,"＋","")&amp;DBCS(TEXT(ROUND(#REF!,1),"##0.0"))&amp;"％となる見込み。"</f>
        <v>#REF!</v>
      </c>
      <c r="BH6" s="76" t="s">
        <v>24</v>
      </c>
      <c r="BI6" s="76"/>
      <c r="BJ6" s="79">
        <v>8</v>
      </c>
      <c r="BK6" s="79"/>
      <c r="BP6" s="1">
        <v>3</v>
      </c>
      <c r="BQ6" s="1" t="s">
        <v>46</v>
      </c>
      <c r="BR6" s="1" t="s">
        <v>32</v>
      </c>
      <c r="BS6" s="1" t="str">
        <f t="shared" si="2"/>
        <v>４月～１２月</v>
      </c>
      <c r="BT6" s="1" t="str">
        <f>$BQ$18</f>
        <v>速速報</v>
      </c>
      <c r="BU6" s="1" t="s">
        <v>30</v>
      </c>
      <c r="BV6" s="1" t="str">
        <f t="shared" si="0"/>
        <v>令和２年</v>
      </c>
      <c r="BW6" s="1" t="str">
        <f t="shared" ref="BW6:BW15" si="3">DBCS(BW$3)&amp;"月～"&amp;DBCS($BP6)&amp;"月"</f>
        <v>１月～３月</v>
      </c>
      <c r="BX6" s="1" t="str">
        <f t="shared" si="1"/>
        <v>速速報</v>
      </c>
    </row>
    <row r="7" spans="2:76" ht="14.1" customHeight="1" x14ac:dyDescent="0.15">
      <c r="BP7" s="1">
        <v>4</v>
      </c>
      <c r="BQ7" s="1" t="str">
        <f t="shared" ref="BQ7:BQ15" si="4">BR7&amp;BS7&amp;BT7&amp;BU7&amp;BV7&amp;BW7&amp;BX7</f>
        <v>令和元年５月～１２月速速報、令和２年１月～４月速速報</v>
      </c>
      <c r="BR7" s="1" t="s">
        <v>45</v>
      </c>
      <c r="BS7" s="1" t="str">
        <f t="shared" si="2"/>
        <v>５月～１２月</v>
      </c>
      <c r="BT7" s="1" t="str">
        <f>$BQ$18</f>
        <v>速速報</v>
      </c>
      <c r="BU7" s="1" t="s">
        <v>30</v>
      </c>
      <c r="BV7" s="1" t="str">
        <f t="shared" si="0"/>
        <v>令和２年</v>
      </c>
      <c r="BW7" s="1" t="str">
        <f t="shared" si="3"/>
        <v>１月～４月</v>
      </c>
      <c r="BX7" s="1" t="str">
        <f t="shared" si="1"/>
        <v>速速報</v>
      </c>
    </row>
    <row r="8" spans="2:76" ht="14.1" customHeight="1" x14ac:dyDescent="0.15">
      <c r="BH8" s="1" t="str">
        <f>BJ4&amp;IF(BJ5=1,"元",DBCS(BJ5))&amp;"年"&amp;DBCS(BJ6)&amp;"月"</f>
        <v>令和２年８月</v>
      </c>
      <c r="BP8" s="1">
        <v>5</v>
      </c>
      <c r="BQ8" s="1" t="str">
        <f t="shared" si="4"/>
        <v>令和元年６月～１２月速速報、令和２年１月～５月速速報</v>
      </c>
      <c r="BR8" s="1" t="s">
        <v>45</v>
      </c>
      <c r="BS8" s="1" t="str">
        <f t="shared" si="2"/>
        <v>６月～１２月</v>
      </c>
      <c r="BT8" s="1" t="str">
        <f>$BQ$18</f>
        <v>速速報</v>
      </c>
      <c r="BU8" s="1" t="s">
        <v>30</v>
      </c>
      <c r="BV8" s="1" t="str">
        <f t="shared" si="0"/>
        <v>令和２年</v>
      </c>
      <c r="BW8" s="1" t="str">
        <f t="shared" si="3"/>
        <v>１月～５月</v>
      </c>
      <c r="BX8" s="1" t="str">
        <f t="shared" si="1"/>
        <v>速速報</v>
      </c>
    </row>
    <row r="9" spans="2:76" ht="14.1" customHeight="1" x14ac:dyDescent="0.15">
      <c r="BP9" s="1">
        <v>6</v>
      </c>
      <c r="BQ9" s="1" t="str">
        <f t="shared" si="4"/>
        <v>令和元年７月～１２月速報、令和２年１月～６月速速報</v>
      </c>
      <c r="BR9" s="1" t="s">
        <v>45</v>
      </c>
      <c r="BS9" s="1" t="str">
        <f t="shared" si="2"/>
        <v>７月～１２月</v>
      </c>
      <c r="BT9" s="1" t="str">
        <f>$BP$19&amp;$BP$20</f>
        <v>速報</v>
      </c>
      <c r="BU9" s="1" t="s">
        <v>30</v>
      </c>
      <c r="BV9" s="1" t="str">
        <f t="shared" si="0"/>
        <v>令和２年</v>
      </c>
      <c r="BW9" s="1" t="str">
        <f t="shared" si="3"/>
        <v>１月～６月</v>
      </c>
      <c r="BX9" s="1" t="str">
        <f t="shared" si="1"/>
        <v>速速報</v>
      </c>
    </row>
    <row r="10" spans="2:76" ht="14.1" customHeight="1" x14ac:dyDescent="0.15">
      <c r="BP10" s="1">
        <v>7</v>
      </c>
      <c r="BQ10" s="1" t="str">
        <f t="shared" si="4"/>
        <v>令和元年８月～１２月速報、令和２年１月～７月速速報</v>
      </c>
      <c r="BR10" s="1" t="s">
        <v>45</v>
      </c>
      <c r="BS10" s="1" t="str">
        <f t="shared" si="2"/>
        <v>８月～１２月</v>
      </c>
      <c r="BT10" s="1" t="str">
        <f t="shared" ref="BT10:BT14" si="5">$BP$19&amp;$BP$20</f>
        <v>速報</v>
      </c>
      <c r="BU10" s="1" t="s">
        <v>30</v>
      </c>
      <c r="BV10" s="1" t="str">
        <f t="shared" si="0"/>
        <v>令和２年</v>
      </c>
      <c r="BW10" s="1" t="str">
        <f t="shared" si="3"/>
        <v>１月～７月</v>
      </c>
      <c r="BX10" s="1" t="str">
        <f t="shared" si="1"/>
        <v>速速報</v>
      </c>
    </row>
    <row r="11" spans="2:76" ht="14.1" customHeight="1" x14ac:dyDescent="0.15">
      <c r="BP11" s="1">
        <v>8</v>
      </c>
      <c r="BQ11" s="1" t="str">
        <f t="shared" si="4"/>
        <v>令和元年９月～１２月速報、令和２年１月～８月速速報</v>
      </c>
      <c r="BR11" s="1" t="s">
        <v>45</v>
      </c>
      <c r="BS11" s="1" t="str">
        <f t="shared" si="2"/>
        <v>９月～１２月</v>
      </c>
      <c r="BT11" s="1" t="str">
        <f t="shared" si="5"/>
        <v>速報</v>
      </c>
      <c r="BU11" s="1" t="s">
        <v>30</v>
      </c>
      <c r="BV11" s="1" t="str">
        <f t="shared" si="0"/>
        <v>令和２年</v>
      </c>
      <c r="BW11" s="1" t="str">
        <f t="shared" si="3"/>
        <v>１月～８月</v>
      </c>
      <c r="BX11" s="1" t="str">
        <f t="shared" si="1"/>
        <v>速速報</v>
      </c>
    </row>
    <row r="12" spans="2:76" ht="14.1" customHeight="1" x14ac:dyDescent="0.15">
      <c r="BP12" s="1">
        <v>9</v>
      </c>
      <c r="BQ12" s="1" t="str">
        <f t="shared" si="4"/>
        <v>令和元年１０月～１２月速報、令和２年１月～９月速速報</v>
      </c>
      <c r="BR12" s="1" t="s">
        <v>45</v>
      </c>
      <c r="BS12" s="1" t="str">
        <f t="shared" si="2"/>
        <v>１０月～１２月</v>
      </c>
      <c r="BT12" s="1" t="str">
        <f t="shared" si="5"/>
        <v>速報</v>
      </c>
      <c r="BU12" s="1" t="s">
        <v>30</v>
      </c>
      <c r="BV12" s="1" t="str">
        <f t="shared" si="0"/>
        <v>令和２年</v>
      </c>
      <c r="BW12" s="1" t="str">
        <f t="shared" si="3"/>
        <v>１月～９月</v>
      </c>
      <c r="BX12" s="1" t="str">
        <f t="shared" si="1"/>
        <v>速速報</v>
      </c>
    </row>
    <row r="13" spans="2:76" ht="14.1" customHeight="1" x14ac:dyDescent="0.15">
      <c r="BP13" s="1">
        <v>10</v>
      </c>
      <c r="BQ13" s="1" t="str">
        <f t="shared" si="4"/>
        <v>令和元年１１月～１２月速報、令和２年１月～１０月速速報</v>
      </c>
      <c r="BR13" s="1" t="s">
        <v>45</v>
      </c>
      <c r="BS13" s="1" t="str">
        <f t="shared" si="2"/>
        <v>１１月～１２月</v>
      </c>
      <c r="BT13" s="1" t="str">
        <f t="shared" si="5"/>
        <v>速報</v>
      </c>
      <c r="BU13" s="1" t="s">
        <v>30</v>
      </c>
      <c r="BV13" s="1" t="str">
        <f t="shared" si="0"/>
        <v>令和２年</v>
      </c>
      <c r="BW13" s="1" t="str">
        <f t="shared" si="3"/>
        <v>１月～１０月</v>
      </c>
      <c r="BX13" s="1" t="str">
        <f t="shared" si="1"/>
        <v>速速報</v>
      </c>
    </row>
    <row r="14" spans="2:76" ht="14.1" customHeight="1" x14ac:dyDescent="0.15">
      <c r="BP14" s="1">
        <v>11</v>
      </c>
      <c r="BQ14" s="1" t="str">
        <f t="shared" si="4"/>
        <v>令和元年１２月速報、令和２年１月～１１月速速報</v>
      </c>
      <c r="BR14" s="1" t="s">
        <v>45</v>
      </c>
      <c r="BS14" s="1" t="str">
        <f>DBCS(BS$3)&amp;"月"</f>
        <v>１２月</v>
      </c>
      <c r="BT14" s="1" t="str">
        <f t="shared" si="5"/>
        <v>速報</v>
      </c>
      <c r="BU14" s="1" t="s">
        <v>30</v>
      </c>
      <c r="BV14" s="1" t="str">
        <f t="shared" si="0"/>
        <v>令和２年</v>
      </c>
      <c r="BW14" s="1" t="str">
        <f t="shared" si="3"/>
        <v>１月～１１月</v>
      </c>
      <c r="BX14" s="1" t="str">
        <f t="shared" si="1"/>
        <v>速速報</v>
      </c>
    </row>
    <row r="15" spans="2:76" ht="14.1" customHeight="1" x14ac:dyDescent="0.15">
      <c r="BP15" s="1">
        <v>12</v>
      </c>
      <c r="BQ15" s="1" t="str">
        <f t="shared" si="4"/>
        <v>令和２年１月～１２月速速報</v>
      </c>
      <c r="BV15" s="1" t="str">
        <f t="shared" si="0"/>
        <v>令和２年</v>
      </c>
      <c r="BW15" s="1" t="str">
        <f t="shared" si="3"/>
        <v>１月～１２月</v>
      </c>
      <c r="BX15" s="1" t="str">
        <f t="shared" si="1"/>
        <v>速速報</v>
      </c>
    </row>
    <row r="17" spans="2:69" ht="14.1" customHeight="1" x14ac:dyDescent="0.15">
      <c r="BP17" s="1" t="s">
        <v>34</v>
      </c>
    </row>
    <row r="18" spans="2:69" ht="14.1" customHeight="1" x14ac:dyDescent="0.15">
      <c r="BP18" s="4" t="s">
        <v>44</v>
      </c>
      <c r="BQ18" s="1" t="str">
        <f>BP18&amp;BP$20</f>
        <v>速速報</v>
      </c>
    </row>
    <row r="19" spans="2:69" ht="14.1" customHeight="1" x14ac:dyDescent="0.15">
      <c r="BP19" s="4"/>
      <c r="BQ19" s="1" t="str">
        <f>BP19&amp;BP$20</f>
        <v>速報</v>
      </c>
    </row>
    <row r="20" spans="2:69" ht="14.1" customHeight="1" x14ac:dyDescent="0.15">
      <c r="BP20" s="4" t="s">
        <v>35</v>
      </c>
    </row>
    <row r="25" spans="2:69" ht="14.1" customHeight="1" x14ac:dyDescent="0.15">
      <c r="B25" s="7" t="e">
        <f>$BH$8&amp;"の外国人宿泊客数の前年同月比は、"&amp;BQ18&amp;"で"&amp;DBCS((TEXT(ROUND(#REF!,1),"##0.0"))&amp;"％となる見込み。")</f>
        <v>#REF!</v>
      </c>
      <c r="AB25" s="7" t="e">
        <f>$BH$8&amp;"の有料観光施設（入場客）の前年同月比は、"&amp;BQ18&amp;"で"&amp;IF(#REF!&gt;0,"＋","")&amp;DBCS(TEXT(ROUND(#REF!,1),"##0.0"))&amp;"％となる見込み。"</f>
        <v>#REF!</v>
      </c>
    </row>
    <row r="26" spans="2:69" ht="14.1" customHeight="1" x14ac:dyDescent="0.15">
      <c r="C26" s="7"/>
      <c r="AC26" s="7"/>
      <c r="AS26" s="7" t="str">
        <f>"（調査対象施設"&amp;DBCS(BL26)&amp;"施設）"</f>
        <v>（調査対象施設２８施設）</v>
      </c>
      <c r="BH26" s="76" t="s">
        <v>26</v>
      </c>
      <c r="BI26" s="76"/>
      <c r="BJ26" s="76"/>
      <c r="BK26" s="76"/>
      <c r="BL26" s="78">
        <v>28</v>
      </c>
      <c r="BM26" s="78"/>
      <c r="BN26" s="78"/>
    </row>
    <row r="27" spans="2:69" ht="14.1" customHeight="1" x14ac:dyDescent="0.15">
      <c r="AK27" s="7" t="e">
        <f>"前年比　　屋内施設"&amp;IF(BL27&gt;0,"＋","")&amp;DBCS(TEXT(BL27,"0.0"))&amp;"％　　屋外施設"&amp;IF(BL28&gt;0,"＋","")&amp;DBCS(TEXT(BL28,"0.0")&amp;"％")</f>
        <v>#REF!</v>
      </c>
      <c r="BH27" s="76" t="s">
        <v>19</v>
      </c>
      <c r="BI27" s="76"/>
      <c r="BJ27" s="76"/>
      <c r="BK27" s="76"/>
      <c r="BL27" s="77" t="e">
        <f>ROUND(#REF!,1)</f>
        <v>#REF!</v>
      </c>
      <c r="BM27" s="77"/>
      <c r="BN27" s="77"/>
      <c r="BO27" s="1" t="s">
        <v>25</v>
      </c>
    </row>
    <row r="28" spans="2:69" ht="14.1" customHeight="1" x14ac:dyDescent="0.15">
      <c r="BH28" s="76" t="s">
        <v>20</v>
      </c>
      <c r="BI28" s="76"/>
      <c r="BJ28" s="76"/>
      <c r="BK28" s="76"/>
      <c r="BL28" s="77" t="e">
        <f>ROUND(#REF!,1)</f>
        <v>#REF!</v>
      </c>
      <c r="BM28" s="77"/>
      <c r="BN28" s="77"/>
      <c r="BO28" s="1" t="s">
        <v>25</v>
      </c>
    </row>
  </sheetData>
  <sheetProtection sheet="1" selectLockedCells="1"/>
  <mergeCells count="14">
    <mergeCell ref="BH28:BK28"/>
    <mergeCell ref="BL28:BN28"/>
    <mergeCell ref="BH6:BI6"/>
    <mergeCell ref="BJ6:BK6"/>
    <mergeCell ref="BH26:BK26"/>
    <mergeCell ref="BL26:BN26"/>
    <mergeCell ref="BH27:BK27"/>
    <mergeCell ref="BL27:BN27"/>
    <mergeCell ref="O2:AL2"/>
    <mergeCell ref="O3:AL3"/>
    <mergeCell ref="BH4:BI4"/>
    <mergeCell ref="BJ4:BK4"/>
    <mergeCell ref="BH5:BI5"/>
    <mergeCell ref="BJ5:BK5"/>
  </mergeCells>
  <phoneticPr fontId="1"/>
  <printOptions horizontalCentered="1" verticalCentered="1"/>
  <pageMargins left="0" right="0" top="0" bottom="0" header="0" footer="0"/>
  <pageSetup paperSize="9" scale="9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  <pageSetUpPr fitToPage="1"/>
  </sheetPr>
  <dimension ref="A1:AB30"/>
  <sheetViews>
    <sheetView tabSelected="1" view="pageBreakPreview" zoomScale="70" zoomScaleNormal="70" zoomScaleSheetLayoutView="70" workbookViewId="0">
      <selection activeCell="D11" sqref="D11"/>
    </sheetView>
  </sheetViews>
  <sheetFormatPr defaultColWidth="9" defaultRowHeight="13.5" x14ac:dyDescent="0.15"/>
  <cols>
    <col min="1" max="1" width="28.125" style="9" bestFit="1" customWidth="1"/>
    <col min="2" max="10" width="13.25" style="9" customWidth="1"/>
    <col min="11" max="11" width="14.25" style="9" customWidth="1"/>
    <col min="12" max="13" width="3.75" style="9" customWidth="1"/>
    <col min="14" max="20" width="5.5" style="9" customWidth="1"/>
    <col min="21" max="23" width="11.125" style="9" bestFit="1" customWidth="1"/>
    <col min="24" max="24" width="9.875" style="9" bestFit="1" customWidth="1"/>
    <col min="25" max="25" width="7.75" style="9" bestFit="1" customWidth="1"/>
    <col min="26" max="26" width="10.75" style="9" bestFit="1" customWidth="1"/>
    <col min="27" max="16384" width="9" style="9"/>
  </cols>
  <sheetData>
    <row r="1" spans="1:28" ht="14.25" x14ac:dyDescent="0.15">
      <c r="A1" s="8"/>
      <c r="B1" s="8"/>
      <c r="C1" s="8"/>
      <c r="D1" s="8"/>
      <c r="E1" s="8"/>
      <c r="F1" s="8"/>
      <c r="G1" s="8"/>
      <c r="H1" s="8"/>
      <c r="I1" s="84" t="s">
        <v>0</v>
      </c>
      <c r="J1" s="84"/>
      <c r="K1" s="84"/>
      <c r="L1" s="8"/>
      <c r="M1" s="8"/>
      <c r="N1" s="8"/>
      <c r="O1" s="8"/>
      <c r="P1" s="53"/>
      <c r="R1" s="8"/>
      <c r="S1" s="8"/>
      <c r="T1" s="53"/>
    </row>
    <row r="2" spans="1:28" s="63" customFormat="1" ht="16.5" customHeight="1" x14ac:dyDescent="0.15">
      <c r="A2" s="74" t="s">
        <v>54</v>
      </c>
      <c r="R2" s="64"/>
    </row>
    <row r="3" spans="1:28" s="63" customFormat="1" ht="16.5" x14ac:dyDescent="0.15"/>
    <row r="4" spans="1:28" ht="6" customHeight="1" x14ac:dyDescent="0.15">
      <c r="A4" s="25"/>
      <c r="B4" s="10"/>
      <c r="C4" s="10"/>
      <c r="D4" s="10"/>
      <c r="E4" s="10"/>
      <c r="F4" s="10"/>
      <c r="G4" s="10"/>
      <c r="H4" s="8"/>
      <c r="I4" s="11"/>
      <c r="J4" s="11"/>
      <c r="K4" s="10"/>
      <c r="L4" s="8"/>
      <c r="M4" s="8"/>
    </row>
    <row r="5" spans="1:28" ht="24" customHeight="1" x14ac:dyDescent="0.15">
      <c r="A5" s="25" t="s">
        <v>1</v>
      </c>
      <c r="B5" s="10"/>
      <c r="C5" s="10"/>
      <c r="D5" s="10"/>
      <c r="E5" s="10"/>
      <c r="F5" s="10"/>
      <c r="G5" s="10"/>
      <c r="H5" s="10"/>
      <c r="I5" s="10"/>
      <c r="J5" s="85" t="s">
        <v>2</v>
      </c>
      <c r="K5" s="85"/>
      <c r="L5" s="8"/>
      <c r="M5" s="8"/>
      <c r="N5" s="8"/>
      <c r="O5" s="8" t="s">
        <v>22</v>
      </c>
      <c r="P5" s="9" t="e">
        <f>#REF!</f>
        <v>#REF!</v>
      </c>
    </row>
    <row r="6" spans="1:28" ht="24" customHeight="1" x14ac:dyDescent="0.15">
      <c r="A6" s="12"/>
      <c r="B6" s="13" t="s">
        <v>3</v>
      </c>
      <c r="C6" s="13" t="s">
        <v>4</v>
      </c>
      <c r="D6" s="13" t="s">
        <v>5</v>
      </c>
      <c r="E6" s="13" t="s">
        <v>33</v>
      </c>
      <c r="F6" s="13" t="s">
        <v>12</v>
      </c>
      <c r="G6" s="13" t="s">
        <v>6</v>
      </c>
      <c r="H6" s="13" t="s">
        <v>7</v>
      </c>
      <c r="I6" s="13" t="s">
        <v>8</v>
      </c>
      <c r="J6" s="14" t="s">
        <v>9</v>
      </c>
      <c r="K6" s="13" t="s">
        <v>10</v>
      </c>
      <c r="L6" s="8"/>
      <c r="M6" s="8"/>
      <c r="N6" s="8"/>
      <c r="O6" s="8" t="s">
        <v>23</v>
      </c>
      <c r="P6" s="9" t="e">
        <f>#REF!</f>
        <v>#REF!</v>
      </c>
      <c r="Q6" s="46"/>
      <c r="R6" s="46"/>
      <c r="S6" s="47"/>
      <c r="T6" s="46"/>
      <c r="U6" s="46"/>
      <c r="V6" s="46"/>
      <c r="W6" s="46"/>
      <c r="X6" s="46"/>
      <c r="Y6" s="47"/>
      <c r="Z6" s="46"/>
    </row>
    <row r="7" spans="1:28" ht="24" customHeight="1" x14ac:dyDescent="0.15">
      <c r="A7" s="37" t="s">
        <v>55</v>
      </c>
      <c r="B7" s="69">
        <v>42862</v>
      </c>
      <c r="C7" s="69">
        <v>95556</v>
      </c>
      <c r="D7" s="69">
        <v>60460</v>
      </c>
      <c r="E7" s="69">
        <v>10305</v>
      </c>
      <c r="F7" s="69">
        <v>23255</v>
      </c>
      <c r="G7" s="69">
        <v>32463</v>
      </c>
      <c r="H7" s="69">
        <v>16586</v>
      </c>
      <c r="I7" s="69">
        <v>64030</v>
      </c>
      <c r="J7" s="69">
        <v>7581</v>
      </c>
      <c r="K7" s="71">
        <v>353098</v>
      </c>
      <c r="L7" s="16"/>
      <c r="M7" s="16"/>
      <c r="N7" s="16"/>
      <c r="O7" s="16" t="s">
        <v>24</v>
      </c>
      <c r="P7" s="9" t="e">
        <f>#REF!</f>
        <v>#REF!</v>
      </c>
      <c r="Q7" s="52"/>
      <c r="R7" s="52"/>
      <c r="T7" s="48"/>
      <c r="V7" s="48"/>
    </row>
    <row r="8" spans="1:28" ht="24" customHeight="1" x14ac:dyDescent="0.15">
      <c r="A8" s="37" t="s">
        <v>56</v>
      </c>
      <c r="B8" s="69">
        <v>40599</v>
      </c>
      <c r="C8" s="69">
        <v>89398</v>
      </c>
      <c r="D8" s="69">
        <v>60636</v>
      </c>
      <c r="E8" s="69">
        <v>10249</v>
      </c>
      <c r="F8" s="69">
        <v>20813</v>
      </c>
      <c r="G8" s="69">
        <v>29129</v>
      </c>
      <c r="H8" s="69">
        <v>14232</v>
      </c>
      <c r="I8" s="69">
        <v>56749</v>
      </c>
      <c r="J8" s="69">
        <v>6355</v>
      </c>
      <c r="K8" s="71">
        <v>328160</v>
      </c>
      <c r="L8" s="8"/>
      <c r="M8" s="8"/>
      <c r="N8" s="8"/>
      <c r="O8" s="8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8" ht="24" customHeight="1" x14ac:dyDescent="0.15">
      <c r="A9" s="18" t="s">
        <v>49</v>
      </c>
      <c r="B9" s="55">
        <v>5.5740289169683876</v>
      </c>
      <c r="C9" s="55">
        <v>6.8882972773440088</v>
      </c>
      <c r="D9" s="55">
        <v>-0.29025661323306906</v>
      </c>
      <c r="E9" s="55">
        <v>0.54639477022149663</v>
      </c>
      <c r="F9" s="55">
        <v>11.73305145822323</v>
      </c>
      <c r="G9" s="55">
        <v>11.445638367262873</v>
      </c>
      <c r="H9" s="55">
        <v>16.540191118605961</v>
      </c>
      <c r="I9" s="55">
        <v>12.830182029639275</v>
      </c>
      <c r="J9" s="55">
        <v>19.29189614476789</v>
      </c>
      <c r="K9" s="55">
        <v>7.5993417844953797</v>
      </c>
      <c r="L9" s="17"/>
      <c r="M9" s="17"/>
      <c r="N9" s="17"/>
      <c r="O9" s="17"/>
      <c r="P9" s="50"/>
      <c r="Q9" s="52"/>
      <c r="R9" s="52"/>
      <c r="T9" s="50"/>
      <c r="V9" s="50"/>
    </row>
    <row r="10" spans="1:28" ht="3.75" customHeight="1" collapsed="1" x14ac:dyDescent="0.15">
      <c r="A10" s="25"/>
      <c r="B10" s="40"/>
      <c r="C10" s="42"/>
      <c r="D10" s="42"/>
      <c r="E10" s="43"/>
      <c r="F10" s="43"/>
      <c r="G10" s="43"/>
      <c r="H10" s="56"/>
      <c r="I10" s="57"/>
      <c r="J10" s="57"/>
      <c r="K10" s="58"/>
      <c r="L10" s="8"/>
      <c r="M10" s="8"/>
      <c r="N10" s="8"/>
      <c r="O10" s="8"/>
      <c r="P10" s="53"/>
    </row>
    <row r="11" spans="1:28" ht="24" customHeight="1" x14ac:dyDescent="0.15">
      <c r="A11" s="37" t="s">
        <v>57</v>
      </c>
      <c r="B11" s="69">
        <v>41007</v>
      </c>
      <c r="C11" s="69">
        <v>92247</v>
      </c>
      <c r="D11" s="69">
        <v>63428</v>
      </c>
      <c r="E11" s="69">
        <v>9923</v>
      </c>
      <c r="F11" s="69">
        <v>25953</v>
      </c>
      <c r="G11" s="69">
        <v>29607</v>
      </c>
      <c r="H11" s="69">
        <v>11748</v>
      </c>
      <c r="I11" s="69">
        <v>53927</v>
      </c>
      <c r="J11" s="69">
        <v>4947</v>
      </c>
      <c r="K11" s="71">
        <v>332787</v>
      </c>
      <c r="L11" s="16"/>
      <c r="M11" s="16"/>
      <c r="N11" s="16"/>
      <c r="O11" s="8"/>
      <c r="P11" s="48"/>
      <c r="Q11" s="52"/>
      <c r="R11" s="52"/>
      <c r="T11" s="48"/>
      <c r="U11" s="48"/>
      <c r="V11" s="48"/>
    </row>
    <row r="12" spans="1:28" ht="24" customHeight="1" x14ac:dyDescent="0.15">
      <c r="A12" s="18" t="s">
        <v>50</v>
      </c>
      <c r="B12" s="59">
        <v>4.5236179188918868</v>
      </c>
      <c r="C12" s="59">
        <v>3.5871085238544396</v>
      </c>
      <c r="D12" s="59">
        <v>-4.679321435328248</v>
      </c>
      <c r="E12" s="59">
        <v>3.8496422452887202</v>
      </c>
      <c r="F12" s="59">
        <v>-10.395715331560893</v>
      </c>
      <c r="G12" s="59">
        <v>9.6463674131117614</v>
      </c>
      <c r="H12" s="59">
        <v>41.181477698331634</v>
      </c>
      <c r="I12" s="59">
        <v>18.734585643555164</v>
      </c>
      <c r="J12" s="59">
        <v>53.244390539721053</v>
      </c>
      <c r="K12" s="59">
        <v>6.103303314131864</v>
      </c>
      <c r="L12" s="17"/>
      <c r="M12" s="17"/>
      <c r="N12" s="17"/>
      <c r="O12" s="17"/>
      <c r="P12" s="50"/>
      <c r="Q12" s="52"/>
      <c r="R12" s="52"/>
      <c r="T12" s="50"/>
      <c r="U12" s="48"/>
      <c r="V12" s="50"/>
    </row>
    <row r="13" spans="1:28" ht="14.25" customHeight="1" x14ac:dyDescent="0.1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8"/>
      <c r="M13" s="8"/>
      <c r="N13" s="8"/>
      <c r="O13" s="8"/>
      <c r="Q13" s="52"/>
      <c r="R13" s="52"/>
      <c r="U13" s="48"/>
    </row>
    <row r="14" spans="1:28" ht="24" customHeight="1" x14ac:dyDescent="0.15">
      <c r="A14" s="25" t="s">
        <v>51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8"/>
      <c r="M14" s="8"/>
      <c r="N14" s="8"/>
      <c r="O14" s="8"/>
      <c r="Q14" s="52"/>
      <c r="R14" s="52"/>
      <c r="T14" s="48"/>
      <c r="U14" s="48"/>
      <c r="V14" s="48"/>
      <c r="W14" s="48"/>
      <c r="X14" s="48"/>
      <c r="Y14" s="48"/>
      <c r="Z14" s="48"/>
      <c r="AA14" s="48"/>
      <c r="AB14" s="48"/>
    </row>
    <row r="15" spans="1:28" ht="24" customHeight="1" x14ac:dyDescent="0.15">
      <c r="A15" s="12"/>
      <c r="B15" s="13" t="s">
        <v>11</v>
      </c>
      <c r="C15" s="13" t="s">
        <v>12</v>
      </c>
      <c r="D15" s="13" t="s">
        <v>13</v>
      </c>
      <c r="E15" s="13" t="s">
        <v>14</v>
      </c>
      <c r="F15" s="13" t="s">
        <v>52</v>
      </c>
      <c r="G15" s="14" t="s">
        <v>15</v>
      </c>
      <c r="H15" s="14" t="s">
        <v>53</v>
      </c>
      <c r="I15" s="13" t="s">
        <v>16</v>
      </c>
      <c r="J15" s="10"/>
      <c r="K15" s="60"/>
      <c r="L15" s="8"/>
      <c r="M15" s="8"/>
      <c r="N15" s="8"/>
      <c r="O15" s="8"/>
      <c r="Q15" s="54"/>
      <c r="R15" s="54"/>
      <c r="S15" s="54"/>
      <c r="T15" s="54"/>
      <c r="U15" s="65"/>
      <c r="V15" s="51"/>
      <c r="W15" s="51"/>
      <c r="X15" s="51"/>
    </row>
    <row r="16" spans="1:28" ht="24" customHeight="1" x14ac:dyDescent="0.15">
      <c r="A16" s="66" t="s">
        <v>55</v>
      </c>
      <c r="B16" s="70">
        <v>54793</v>
      </c>
      <c r="C16" s="70">
        <v>11707</v>
      </c>
      <c r="D16" s="70">
        <v>7195</v>
      </c>
      <c r="E16" s="70">
        <v>23314</v>
      </c>
      <c r="F16" s="70">
        <v>4476</v>
      </c>
      <c r="G16" s="70">
        <v>5837</v>
      </c>
      <c r="H16" s="70">
        <v>12555</v>
      </c>
      <c r="I16" s="72">
        <v>119877</v>
      </c>
      <c r="J16" s="67"/>
      <c r="K16" s="68"/>
      <c r="L16" s="8"/>
      <c r="M16" s="8"/>
      <c r="N16" s="8"/>
      <c r="O16" s="8"/>
      <c r="U16" s="48"/>
    </row>
    <row r="17" spans="1:24" ht="24" customHeight="1" x14ac:dyDescent="0.15">
      <c r="A17" s="66" t="s">
        <v>56</v>
      </c>
      <c r="B17" s="70">
        <v>37868</v>
      </c>
      <c r="C17" s="70">
        <v>6909</v>
      </c>
      <c r="D17" s="70">
        <v>8597</v>
      </c>
      <c r="E17" s="70">
        <v>14271</v>
      </c>
      <c r="F17" s="70">
        <v>2946</v>
      </c>
      <c r="G17" s="70">
        <v>4324</v>
      </c>
      <c r="H17" s="70">
        <v>8270</v>
      </c>
      <c r="I17" s="72">
        <v>83185</v>
      </c>
      <c r="J17" s="10"/>
      <c r="K17" s="44"/>
      <c r="L17" s="8"/>
      <c r="M17" s="8"/>
      <c r="N17" s="8"/>
      <c r="O17" s="8"/>
      <c r="Q17" s="49"/>
      <c r="R17" s="49"/>
      <c r="S17" s="49"/>
      <c r="T17" s="49"/>
      <c r="U17" s="49"/>
      <c r="V17" s="49"/>
      <c r="W17" s="49"/>
      <c r="X17" s="49"/>
    </row>
    <row r="18" spans="1:24" ht="24" customHeight="1" x14ac:dyDescent="0.15">
      <c r="A18" s="18" t="s">
        <v>49</v>
      </c>
      <c r="B18" s="55">
        <v>44.694729058835946</v>
      </c>
      <c r="C18" s="55">
        <v>69.4456506006658</v>
      </c>
      <c r="D18" s="55">
        <v>-16.308014423636152</v>
      </c>
      <c r="E18" s="55">
        <v>63.36626725527293</v>
      </c>
      <c r="F18" s="55">
        <v>51.934826883910375</v>
      </c>
      <c r="G18" s="55">
        <v>34.990749306197955</v>
      </c>
      <c r="H18" s="55">
        <v>51.813784764207981</v>
      </c>
      <c r="I18" s="55">
        <v>44.108913866682684</v>
      </c>
      <c r="J18" s="10"/>
      <c r="K18" s="45"/>
      <c r="L18" s="8"/>
      <c r="M18" s="8"/>
      <c r="N18" s="8"/>
      <c r="O18" s="8"/>
      <c r="T18" s="48"/>
      <c r="U18" s="48"/>
    </row>
    <row r="19" spans="1:24" ht="3.75" customHeight="1" x14ac:dyDescent="0.15">
      <c r="A19" s="25"/>
      <c r="B19" s="40"/>
      <c r="C19" s="42"/>
      <c r="D19" s="42"/>
      <c r="E19" s="43"/>
      <c r="F19" s="43"/>
      <c r="G19" s="43"/>
      <c r="H19" s="56"/>
      <c r="I19" s="73"/>
      <c r="J19" s="11"/>
      <c r="K19" s="11"/>
      <c r="L19" s="8"/>
      <c r="M19" s="8"/>
      <c r="N19" s="8"/>
      <c r="O19" s="8"/>
      <c r="P19" s="53"/>
    </row>
    <row r="20" spans="1:24" ht="24" customHeight="1" x14ac:dyDescent="0.15">
      <c r="A20" s="66" t="s">
        <v>57</v>
      </c>
      <c r="B20" s="70">
        <v>27517</v>
      </c>
      <c r="C20" s="70">
        <v>9303</v>
      </c>
      <c r="D20" s="70">
        <v>5290</v>
      </c>
      <c r="E20" s="70">
        <v>18574</v>
      </c>
      <c r="F20" s="70">
        <v>1094</v>
      </c>
      <c r="G20" s="70">
        <v>4837</v>
      </c>
      <c r="H20" s="70">
        <v>8146</v>
      </c>
      <c r="I20" s="72">
        <v>74761</v>
      </c>
      <c r="J20" s="10"/>
      <c r="K20" s="44"/>
      <c r="L20" s="8"/>
      <c r="M20" s="8"/>
      <c r="N20" s="8"/>
      <c r="O20" s="8"/>
    </row>
    <row r="21" spans="1:24" ht="24" customHeight="1" x14ac:dyDescent="0.15">
      <c r="A21" s="18" t="s">
        <v>50</v>
      </c>
      <c r="B21" s="59">
        <v>99.124177781008115</v>
      </c>
      <c r="C21" s="59">
        <v>25.841126518327414</v>
      </c>
      <c r="D21" s="59">
        <v>36.011342155009459</v>
      </c>
      <c r="E21" s="59">
        <v>25.519543447830301</v>
      </c>
      <c r="F21" s="59">
        <v>309.14076782449723</v>
      </c>
      <c r="G21" s="59">
        <v>20.673971469919366</v>
      </c>
      <c r="H21" s="59">
        <v>54.124723790817598</v>
      </c>
      <c r="I21" s="59">
        <v>60.346972351894692</v>
      </c>
      <c r="J21" s="10"/>
      <c r="K21" s="45"/>
      <c r="L21" s="8"/>
      <c r="M21" s="8"/>
      <c r="N21" s="8"/>
      <c r="O21" s="8"/>
      <c r="Q21" s="49"/>
      <c r="R21" s="49"/>
      <c r="S21" s="49"/>
      <c r="T21" s="49"/>
      <c r="U21" s="49"/>
      <c r="V21" s="49"/>
      <c r="W21" s="49"/>
      <c r="X21" s="49"/>
    </row>
    <row r="22" spans="1:24" ht="14.25" customHeight="1" x14ac:dyDescent="0.15">
      <c r="A22" s="18"/>
      <c r="B22" s="22"/>
      <c r="C22" s="22"/>
      <c r="D22" s="22"/>
      <c r="E22" s="22"/>
      <c r="F22" s="36"/>
      <c r="G22" s="22"/>
      <c r="H22" s="22"/>
      <c r="I22" s="22"/>
      <c r="J22" s="10"/>
      <c r="K22" s="10"/>
      <c r="L22" s="8"/>
      <c r="M22" s="8"/>
      <c r="N22" s="8"/>
      <c r="O22" s="8"/>
      <c r="T22" s="48"/>
    </row>
    <row r="23" spans="1:24" ht="24" customHeight="1" x14ac:dyDescent="0.15">
      <c r="A23" s="25" t="s">
        <v>17</v>
      </c>
      <c r="B23" s="24"/>
      <c r="C23" s="24"/>
      <c r="D23" s="24"/>
      <c r="E23" s="24"/>
      <c r="F23" s="24"/>
      <c r="G23" s="24"/>
      <c r="H23" s="24"/>
      <c r="I23" s="24"/>
      <c r="J23" s="24"/>
      <c r="K23" s="23"/>
      <c r="L23" s="8"/>
      <c r="M23" s="8"/>
      <c r="N23" s="8"/>
      <c r="O23" s="8"/>
    </row>
    <row r="24" spans="1:24" ht="24" customHeight="1" x14ac:dyDescent="0.15">
      <c r="A24" s="20"/>
      <c r="B24" s="86" t="s">
        <v>18</v>
      </c>
      <c r="C24" s="86"/>
      <c r="D24" s="10"/>
      <c r="E24" s="10"/>
      <c r="F24" s="10"/>
      <c r="G24" s="10"/>
      <c r="H24" s="10"/>
      <c r="I24" s="10"/>
      <c r="J24" s="10"/>
      <c r="K24" s="10"/>
      <c r="L24" s="8"/>
      <c r="M24" s="8"/>
      <c r="N24" s="8"/>
      <c r="O24" s="8"/>
    </row>
    <row r="25" spans="1:24" ht="24" customHeight="1" x14ac:dyDescent="0.15">
      <c r="A25" s="37" t="s">
        <v>55</v>
      </c>
      <c r="B25" s="82">
        <v>472975</v>
      </c>
      <c r="C25" s="82"/>
      <c r="D25" s="61" t="s">
        <v>58</v>
      </c>
      <c r="G25" s="10"/>
      <c r="H25" s="10"/>
      <c r="I25" s="10"/>
      <c r="J25" s="10"/>
      <c r="K25" s="10"/>
      <c r="L25" s="8"/>
      <c r="M25" s="8"/>
      <c r="N25" s="8"/>
      <c r="O25" s="8"/>
    </row>
    <row r="26" spans="1:24" ht="24" customHeight="1" x14ac:dyDescent="0.15">
      <c r="A26" s="37" t="s">
        <v>56</v>
      </c>
      <c r="B26" s="82">
        <v>411345</v>
      </c>
      <c r="C26" s="82"/>
      <c r="D26" s="61" t="s">
        <v>59</v>
      </c>
      <c r="G26" s="10"/>
      <c r="I26" s="10"/>
      <c r="J26" s="10"/>
      <c r="K26" s="10"/>
      <c r="L26" s="8"/>
      <c r="M26" s="8"/>
      <c r="N26" s="8"/>
      <c r="O26" s="8"/>
    </row>
    <row r="27" spans="1:24" ht="24" customHeight="1" x14ac:dyDescent="0.15">
      <c r="A27" s="18" t="s">
        <v>49</v>
      </c>
      <c r="B27" s="81">
        <v>14.982557220824376</v>
      </c>
      <c r="C27" s="81"/>
      <c r="D27" s="62"/>
      <c r="I27" s="10"/>
      <c r="J27" s="10"/>
      <c r="K27" s="10"/>
      <c r="L27" s="8"/>
      <c r="M27" s="8"/>
      <c r="N27" s="8"/>
      <c r="O27" s="8"/>
    </row>
    <row r="28" spans="1:24" ht="3.75" customHeight="1" x14ac:dyDescent="0.15">
      <c r="A28" s="25"/>
      <c r="B28" s="40"/>
      <c r="C28" s="41"/>
      <c r="D28" s="25"/>
      <c r="E28" s="10"/>
      <c r="F28" s="10"/>
      <c r="G28" s="10"/>
      <c r="H28" s="8"/>
      <c r="I28" s="11"/>
      <c r="J28" s="11"/>
      <c r="K28" s="10"/>
      <c r="L28" s="8"/>
      <c r="M28" s="8"/>
      <c r="N28" s="8"/>
      <c r="O28" s="8"/>
      <c r="P28" s="53"/>
    </row>
    <row r="29" spans="1:24" ht="24" customHeight="1" x14ac:dyDescent="0.15">
      <c r="A29" s="37" t="s">
        <v>57</v>
      </c>
      <c r="B29" s="87">
        <v>407548</v>
      </c>
      <c r="C29" s="87"/>
      <c r="D29" s="39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24" ht="24" customHeight="1" x14ac:dyDescent="0.15">
      <c r="A30" s="18" t="s">
        <v>50</v>
      </c>
      <c r="B30" s="83">
        <v>16.053814520007464</v>
      </c>
      <c r="C30" s="83"/>
      <c r="D30" s="38"/>
    </row>
  </sheetData>
  <sheetProtection selectLockedCells="1"/>
  <mergeCells count="8">
    <mergeCell ref="B29:C29"/>
    <mergeCell ref="B30:C30"/>
    <mergeCell ref="B27:C27"/>
    <mergeCell ref="B26:C26"/>
    <mergeCell ref="I1:K1"/>
    <mergeCell ref="J5:K5"/>
    <mergeCell ref="B24:C24"/>
    <mergeCell ref="B25:C25"/>
  </mergeCells>
  <phoneticPr fontId="1"/>
  <dataValidations count="3">
    <dataValidation imeMode="disabled" allowBlank="1" showInputMessage="1" showErrorMessage="1" sqref="P28 P10 P19" xr:uid="{00000000-0002-0000-0400-000000000000}"/>
    <dataValidation type="list" imeMode="hiragana" showInputMessage="1" showErrorMessage="1" sqref="R2" xr:uid="{00000000-0002-0000-0400-000001000000}">
      <formula1>"あり,なし"</formula1>
    </dataValidation>
    <dataValidation type="whole" imeMode="disabled" showInputMessage="1" showErrorMessage="1" sqref="P2" xr:uid="{00000000-0002-0000-0400-000002000000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87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zoomScaleNormal="100" zoomScaleSheetLayoutView="85" workbookViewId="0">
      <selection activeCell="E8" sqref="E8"/>
    </sheetView>
  </sheetViews>
  <sheetFormatPr defaultColWidth="9" defaultRowHeight="13.5" x14ac:dyDescent="0.15"/>
  <cols>
    <col min="1" max="1" width="28.125" style="9" bestFit="1" customWidth="1"/>
    <col min="2" max="6" width="15.625" style="9" customWidth="1"/>
    <col min="7" max="7" width="3.75" style="9" customWidth="1"/>
    <col min="8" max="16384" width="9" style="9"/>
  </cols>
  <sheetData>
    <row r="1" spans="1:7" ht="33" customHeight="1" x14ac:dyDescent="0.15">
      <c r="A1" s="8"/>
      <c r="B1" s="8"/>
      <c r="C1" s="30"/>
      <c r="D1" s="8"/>
      <c r="E1" s="88" t="s">
        <v>0</v>
      </c>
      <c r="F1" s="88"/>
      <c r="G1" s="8"/>
    </row>
    <row r="2" spans="1:7" ht="33" customHeight="1" x14ac:dyDescent="0.15">
      <c r="A2" s="88" t="e">
        <f>#REF!</f>
        <v>#REF!</v>
      </c>
      <c r="B2" s="88"/>
      <c r="C2" s="88"/>
      <c r="D2" s="30"/>
      <c r="F2" s="8"/>
      <c r="G2" s="8"/>
    </row>
    <row r="3" spans="1:7" ht="33" customHeight="1" x14ac:dyDescent="0.15">
      <c r="B3" s="30" t="s">
        <v>41</v>
      </c>
      <c r="E3" s="85" t="s">
        <v>2</v>
      </c>
      <c r="F3" s="85"/>
      <c r="G3" s="8"/>
    </row>
    <row r="4" spans="1:7" ht="33" customHeight="1" x14ac:dyDescent="0.15">
      <c r="A4" s="25"/>
      <c r="B4" s="86" t="s">
        <v>37</v>
      </c>
      <c r="C4" s="86" t="s">
        <v>38</v>
      </c>
      <c r="D4" s="86"/>
      <c r="E4" s="86"/>
      <c r="F4" s="86" t="s">
        <v>39</v>
      </c>
      <c r="G4" s="8"/>
    </row>
    <row r="5" spans="1:7" ht="33" customHeight="1" thickBot="1" x14ac:dyDescent="0.2">
      <c r="A5" s="12"/>
      <c r="B5" s="86"/>
      <c r="C5" s="13" t="s">
        <v>16</v>
      </c>
      <c r="D5" s="13" t="s">
        <v>42</v>
      </c>
      <c r="E5" s="14" t="s">
        <v>43</v>
      </c>
      <c r="F5" s="86"/>
      <c r="G5" s="8"/>
    </row>
    <row r="6" spans="1:7" ht="33" customHeight="1" thickBot="1" x14ac:dyDescent="0.2">
      <c r="A6" s="15" t="e">
        <f>#REF!</f>
        <v>#REF!</v>
      </c>
      <c r="B6" s="26" t="e">
        <f>#REF!</f>
        <v>#REF!</v>
      </c>
      <c r="C6" s="27" t="e">
        <f>#REF!</f>
        <v>#REF!</v>
      </c>
      <c r="D6" s="19" t="e">
        <f>#REF!</f>
        <v>#REF!</v>
      </c>
      <c r="E6" s="19" t="e">
        <f>#REF!</f>
        <v>#REF!</v>
      </c>
      <c r="F6" s="28" t="e">
        <f>#REF!</f>
        <v>#REF!</v>
      </c>
      <c r="G6" s="16"/>
    </row>
    <row r="7" spans="1:7" ht="33" customHeight="1" x14ac:dyDescent="0.15">
      <c r="A7" s="15" t="e">
        <f>#REF!</f>
        <v>#REF!</v>
      </c>
      <c r="B7" s="32" t="e">
        <f>#REF!</f>
        <v>#REF!</v>
      </c>
      <c r="C7" s="33" t="e">
        <f>#REF!</f>
        <v>#REF!</v>
      </c>
      <c r="D7" s="34" t="e">
        <f>#REF!</f>
        <v>#REF!</v>
      </c>
      <c r="E7" s="34" t="e">
        <f>#REF!</f>
        <v>#REF!</v>
      </c>
      <c r="F7" s="35" t="e">
        <f>#REF!</f>
        <v>#REF!</v>
      </c>
      <c r="G7" s="8"/>
    </row>
    <row r="8" spans="1:7" ht="33" customHeight="1" x14ac:dyDescent="0.15">
      <c r="A8" s="15" t="e">
        <f>#REF!</f>
        <v>#REF!</v>
      </c>
      <c r="B8" s="29" t="s">
        <v>40</v>
      </c>
      <c r="C8" s="31" t="e">
        <f>#REF!</f>
        <v>#REF!</v>
      </c>
      <c r="D8" s="31" t="e">
        <f>#REF!</f>
        <v>#REF!</v>
      </c>
      <c r="E8" s="31" t="e">
        <f>#REF!</f>
        <v>#REF!</v>
      </c>
      <c r="F8" s="29" t="s">
        <v>40</v>
      </c>
      <c r="G8" s="16"/>
    </row>
    <row r="9" spans="1:7" ht="33" customHeight="1" x14ac:dyDescent="0.15">
      <c r="A9" s="18" t="e">
        <f>#REF!</f>
        <v>#REF!</v>
      </c>
      <c r="B9" s="21" t="e">
        <f>#REF!</f>
        <v>#REF!</v>
      </c>
      <c r="C9" s="21" t="e">
        <f>#REF!</f>
        <v>#REF!</v>
      </c>
      <c r="D9" s="21" t="e">
        <f>#REF!</f>
        <v>#REF!</v>
      </c>
      <c r="E9" s="21" t="e">
        <f>#REF!</f>
        <v>#REF!</v>
      </c>
      <c r="F9" s="21" t="e">
        <f>#REF!</f>
        <v>#REF!</v>
      </c>
      <c r="G9" s="17"/>
    </row>
    <row r="10" spans="1:7" ht="33" customHeight="1" x14ac:dyDescent="0.15">
      <c r="B10" s="10"/>
      <c r="C10" s="10"/>
      <c r="E10" s="10"/>
      <c r="F10" s="20" t="s">
        <v>36</v>
      </c>
      <c r="G10" s="8"/>
    </row>
  </sheetData>
  <sheetProtection selectLockedCells="1"/>
  <mergeCells count="6">
    <mergeCell ref="C4:E4"/>
    <mergeCell ref="A2:C2"/>
    <mergeCell ref="B4:B5"/>
    <mergeCell ref="F4:F5"/>
    <mergeCell ref="E1:F1"/>
    <mergeCell ref="E3:F3"/>
  </mergeCells>
  <phoneticPr fontId="1"/>
  <printOptions horizontalCentered="1"/>
  <pageMargins left="0.39370078740157483" right="0.39370078740157483" top="0.78740157480314965" bottom="0" header="0" footer="0"/>
  <pageSetup paperSize="9" orientation="landscape"/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【手持ち】グラフ</vt:lpstr>
      <vt:lpstr>【提出】統計表 (公表用)</vt:lpstr>
      <vt:lpstr>【提出】統計表 (2)</vt:lpstr>
      <vt:lpstr>【手持ち】グラフ!Print_Area</vt:lpstr>
      <vt:lpstr>'【提出】統計表 (2)'!Print_Area</vt:lpstr>
      <vt:lpstr>'【提出】統計表 (公表用)'!Print_Area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鈴木　大樹</cp:lastModifiedBy>
  <cp:lastPrinted>2025-12-09T04:27:18Z</cp:lastPrinted>
  <dcterms:created xsi:type="dcterms:W3CDTF">2015-08-14T05:03:00Z</dcterms:created>
  <dcterms:modified xsi:type="dcterms:W3CDTF">2026-03-06T10:13:15Z</dcterms:modified>
</cp:coreProperties>
</file>