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01\Desktop\"/>
    </mc:Choice>
  </mc:AlternateContent>
  <xr:revisionPtr revIDLastSave="0" documentId="8_{86F3DCD3-1902-41C9-84C9-A0ABAB9CC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第１面" sheetId="26" r:id="rId1"/>
    <sheet name="変更届第２面" sheetId="27" r:id="rId2"/>
    <sheet name="変更届第３面" sheetId="28" r:id="rId3"/>
    <sheet name="変更届第４面" sheetId="29" r:id="rId4"/>
    <sheet name="コード１" sheetId="30" r:id="rId5"/>
    <sheet name="コード２" sheetId="31" r:id="rId6"/>
  </sheets>
  <definedNames>
    <definedName name="_xlnm.Print_Area" localSheetId="5">コード２!$B$1:$E$1897</definedName>
    <definedName name="_xlnm.Print_Area" localSheetId="0">変更届第１面!$A$1:$AE$53</definedName>
    <definedName name="_xlnm.Print_Area" localSheetId="1">変更届第２面!$A$1:$AE$42</definedName>
    <definedName name="_xlnm.Print_Area" localSheetId="2">変更届第３面!$A$1:$AE$44</definedName>
    <definedName name="_xlnm.Print_Area" localSheetId="3">変更届第４面!$A$1:$AE$41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28" l="1"/>
  <c r="I26" i="28" s="1"/>
  <c r="D12" i="26" l="1"/>
  <c r="X10" i="26" l="1"/>
  <c r="I49" i="26"/>
  <c r="L34" i="29" l="1"/>
  <c r="I39" i="29"/>
  <c r="I38" i="29"/>
  <c r="S37" i="29"/>
  <c r="Q37" i="29"/>
  <c r="P37" i="29"/>
  <c r="O37" i="29"/>
  <c r="N37" i="29"/>
  <c r="M37" i="29"/>
  <c r="L37" i="29"/>
  <c r="J37" i="29"/>
  <c r="I37" i="29"/>
  <c r="R36" i="29"/>
  <c r="Q36" i="29"/>
  <c r="O36" i="29"/>
  <c r="N36" i="29"/>
  <c r="L36" i="29"/>
  <c r="K36" i="29"/>
  <c r="I36" i="29"/>
  <c r="I33" i="29"/>
  <c r="I32" i="29"/>
  <c r="W30" i="29"/>
  <c r="S31" i="29"/>
  <c r="Q31" i="29"/>
  <c r="P31" i="29"/>
  <c r="O31" i="29"/>
  <c r="N31" i="29"/>
  <c r="M31" i="29"/>
  <c r="L31" i="29"/>
  <c r="J31" i="29"/>
  <c r="I31" i="29"/>
  <c r="R30" i="29"/>
  <c r="Q30" i="29"/>
  <c r="O30" i="29"/>
  <c r="N30" i="29"/>
  <c r="L30" i="29"/>
  <c r="K30" i="29"/>
  <c r="I30" i="29"/>
  <c r="L20" i="29"/>
  <c r="S23" i="29"/>
  <c r="Q23" i="29"/>
  <c r="P23" i="29"/>
  <c r="O23" i="29"/>
  <c r="N23" i="29"/>
  <c r="M23" i="29"/>
  <c r="L23" i="29"/>
  <c r="J23" i="29"/>
  <c r="I23" i="29"/>
  <c r="R22" i="29"/>
  <c r="Q22" i="29"/>
  <c r="O22" i="29"/>
  <c r="N22" i="29"/>
  <c r="L22" i="29"/>
  <c r="K22" i="29"/>
  <c r="I22" i="29"/>
  <c r="I25" i="29"/>
  <c r="I24" i="29"/>
  <c r="I19" i="29"/>
  <c r="I18" i="29"/>
  <c r="S17" i="29"/>
  <c r="Q17" i="29"/>
  <c r="P17" i="29"/>
  <c r="O17" i="29"/>
  <c r="N17" i="29"/>
  <c r="M17" i="29"/>
  <c r="L17" i="29"/>
  <c r="J17" i="29"/>
  <c r="I17" i="29"/>
  <c r="I16" i="29"/>
  <c r="K16" i="29"/>
  <c r="L16" i="29"/>
  <c r="N16" i="29"/>
  <c r="O16" i="29"/>
  <c r="Q16" i="29"/>
  <c r="R16" i="29"/>
  <c r="W16" i="29"/>
  <c r="H8" i="29"/>
  <c r="H7" i="29"/>
  <c r="BF39" i="27"/>
  <c r="BG39" i="27" s="1"/>
  <c r="BF38" i="27"/>
  <c r="BG38" i="27" s="1"/>
  <c r="BF21" i="27"/>
  <c r="BG21" i="27" s="1"/>
  <c r="BF20" i="27"/>
  <c r="BG20" i="27" s="1"/>
  <c r="AU23" i="28"/>
  <c r="AV23" i="28" s="1"/>
  <c r="I23" i="28" s="1"/>
  <c r="T22" i="28"/>
  <c r="S22" i="28"/>
  <c r="R22" i="28"/>
  <c r="Q22" i="28"/>
  <c r="P22" i="28"/>
  <c r="O22" i="28"/>
  <c r="N22" i="28"/>
  <c r="M22" i="28"/>
  <c r="L22" i="28"/>
  <c r="K22" i="28"/>
  <c r="I22" i="28"/>
  <c r="J22" i="28"/>
  <c r="Y20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AB20" i="28"/>
  <c r="AA20" i="28"/>
  <c r="Z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AT23" i="28"/>
  <c r="U22" i="28" s="1"/>
  <c r="AR24" i="28"/>
  <c r="AQ24" i="28"/>
  <c r="AO24" i="28"/>
  <c r="AP24" i="28" s="1"/>
  <c r="AC19" i="28"/>
  <c r="X19" i="28"/>
  <c r="R19" i="28"/>
  <c r="Z19" i="28"/>
  <c r="U19" i="28"/>
  <c r="O19" i="28"/>
  <c r="BG19" i="28"/>
  <c r="AL19" i="28" s="1"/>
  <c r="L19" i="28" s="1"/>
  <c r="P18" i="28"/>
  <c r="O18" i="28"/>
  <c r="N18" i="28"/>
  <c r="M18" i="28"/>
  <c r="K18" i="28"/>
  <c r="J18" i="28"/>
  <c r="I18" i="28"/>
  <c r="BF17" i="28"/>
  <c r="BG17" i="28" s="1"/>
  <c r="V13" i="28"/>
  <c r="I16" i="28"/>
  <c r="R15" i="28"/>
  <c r="Q15" i="28"/>
  <c r="O15" i="28"/>
  <c r="N15" i="28"/>
  <c r="L15" i="28"/>
  <c r="K15" i="28"/>
  <c r="I15" i="28"/>
  <c r="I8" i="28"/>
  <c r="I7" i="28"/>
  <c r="I27" i="28"/>
  <c r="R25" i="28"/>
  <c r="Q25" i="28"/>
  <c r="O25" i="28"/>
  <c r="N25" i="28"/>
  <c r="L25" i="28"/>
  <c r="K25" i="28"/>
  <c r="I25" i="28"/>
  <c r="R42" i="28"/>
  <c r="Q42" i="28"/>
  <c r="O42" i="28"/>
  <c r="N42" i="28"/>
  <c r="L42" i="28"/>
  <c r="K42" i="28"/>
  <c r="I42" i="28"/>
  <c r="I41" i="28"/>
  <c r="I40" i="28"/>
  <c r="S39" i="28"/>
  <c r="Q39" i="28"/>
  <c r="P39" i="28"/>
  <c r="O39" i="28"/>
  <c r="N39" i="28"/>
  <c r="M39" i="28"/>
  <c r="L39" i="28"/>
  <c r="J39" i="28"/>
  <c r="I39" i="28"/>
  <c r="R38" i="28"/>
  <c r="Q38" i="28"/>
  <c r="O38" i="28"/>
  <c r="N38" i="28"/>
  <c r="L38" i="28"/>
  <c r="K38" i="28"/>
  <c r="I38" i="28"/>
  <c r="R36" i="28"/>
  <c r="Q36" i="28"/>
  <c r="O36" i="28"/>
  <c r="N36" i="28"/>
  <c r="L36" i="28"/>
  <c r="K36" i="28"/>
  <c r="I36" i="28"/>
  <c r="S33" i="28"/>
  <c r="Q33" i="28"/>
  <c r="P33" i="28"/>
  <c r="O33" i="28"/>
  <c r="N33" i="28"/>
  <c r="M33" i="28"/>
  <c r="L33" i="28"/>
  <c r="J33" i="28"/>
  <c r="I33" i="28"/>
  <c r="W32" i="28"/>
  <c r="R32" i="28"/>
  <c r="Q32" i="28"/>
  <c r="O32" i="28"/>
  <c r="N32" i="28"/>
  <c r="L32" i="28"/>
  <c r="K32" i="28"/>
  <c r="I32" i="28"/>
  <c r="BF35" i="28"/>
  <c r="BG35" i="28" s="1"/>
  <c r="CA35" i="28" s="1"/>
  <c r="AB35" i="28" s="1"/>
  <c r="BF34" i="28"/>
  <c r="BG34" i="28" s="1"/>
  <c r="R40" i="27"/>
  <c r="Q40" i="27"/>
  <c r="O40" i="27"/>
  <c r="N40" i="27"/>
  <c r="L40" i="27"/>
  <c r="K40" i="27"/>
  <c r="I40" i="27"/>
  <c r="S37" i="27"/>
  <c r="Q37" i="27"/>
  <c r="P37" i="27"/>
  <c r="O37" i="27"/>
  <c r="N37" i="27"/>
  <c r="M37" i="27"/>
  <c r="L37" i="27"/>
  <c r="J37" i="27"/>
  <c r="I37" i="27"/>
  <c r="J36" i="27"/>
  <c r="I36" i="27"/>
  <c r="R35" i="27"/>
  <c r="Q35" i="27"/>
  <c r="O35" i="27"/>
  <c r="N35" i="27"/>
  <c r="L35" i="27"/>
  <c r="K35" i="27"/>
  <c r="I35" i="27"/>
  <c r="R33" i="27"/>
  <c r="Q33" i="27"/>
  <c r="O33" i="27"/>
  <c r="N33" i="27"/>
  <c r="L33" i="27"/>
  <c r="K33" i="27"/>
  <c r="I33" i="27"/>
  <c r="S30" i="27"/>
  <c r="Q30" i="27"/>
  <c r="P30" i="27"/>
  <c r="O30" i="27"/>
  <c r="N30" i="27"/>
  <c r="M30" i="27"/>
  <c r="L30" i="27"/>
  <c r="J30" i="27"/>
  <c r="I30" i="27"/>
  <c r="J29" i="27"/>
  <c r="I29" i="27"/>
  <c r="W28" i="27"/>
  <c r="R28" i="27"/>
  <c r="Q28" i="27"/>
  <c r="O28" i="27"/>
  <c r="N28" i="27"/>
  <c r="L28" i="27"/>
  <c r="K28" i="27"/>
  <c r="I28" i="27"/>
  <c r="BF32" i="27"/>
  <c r="BG32" i="27" s="1"/>
  <c r="BF31" i="27"/>
  <c r="BG31" i="27" s="1"/>
  <c r="R22" i="27"/>
  <c r="Q22" i="27"/>
  <c r="O22" i="27"/>
  <c r="N22" i="27"/>
  <c r="L22" i="27"/>
  <c r="K22" i="27"/>
  <c r="I22" i="27"/>
  <c r="S19" i="27"/>
  <c r="Q19" i="27"/>
  <c r="P19" i="27"/>
  <c r="O19" i="27"/>
  <c r="N19" i="27"/>
  <c r="M19" i="27"/>
  <c r="L19" i="27"/>
  <c r="J19" i="27"/>
  <c r="I19" i="27"/>
  <c r="J18" i="27"/>
  <c r="I18" i="27"/>
  <c r="R17" i="27"/>
  <c r="Q17" i="27"/>
  <c r="O17" i="27"/>
  <c r="N17" i="27"/>
  <c r="L17" i="27"/>
  <c r="K17" i="27"/>
  <c r="I17" i="27"/>
  <c r="R15" i="27"/>
  <c r="Q15" i="27"/>
  <c r="O15" i="27"/>
  <c r="N15" i="27"/>
  <c r="L15" i="27"/>
  <c r="K15" i="27"/>
  <c r="I15" i="27"/>
  <c r="S12" i="27"/>
  <c r="Q12" i="27"/>
  <c r="P12" i="27"/>
  <c r="O12" i="27"/>
  <c r="N12" i="27"/>
  <c r="M12" i="27"/>
  <c r="L12" i="27"/>
  <c r="J12" i="27"/>
  <c r="I12" i="27"/>
  <c r="J11" i="27"/>
  <c r="I11" i="27"/>
  <c r="W10" i="27"/>
  <c r="R10" i="27"/>
  <c r="Q10" i="27"/>
  <c r="O10" i="27"/>
  <c r="N10" i="27"/>
  <c r="L10" i="27"/>
  <c r="K10" i="27"/>
  <c r="I10" i="27"/>
  <c r="BF14" i="27"/>
  <c r="BG14" i="27" s="1"/>
  <c r="BF13" i="27"/>
  <c r="BG13" i="27" s="1"/>
  <c r="BY38" i="27" l="1"/>
  <c r="Z38" i="27" s="1"/>
  <c r="BU38" i="27"/>
  <c r="V38" i="27" s="1"/>
  <c r="BQ38" i="27"/>
  <c r="R38" i="27" s="1"/>
  <c r="BM38" i="27"/>
  <c r="N38" i="27" s="1"/>
  <c r="BI38" i="27"/>
  <c r="J38" i="27" s="1"/>
  <c r="BX38" i="27"/>
  <c r="Y38" i="27" s="1"/>
  <c r="BH38" i="27"/>
  <c r="I38" i="27" s="1"/>
  <c r="BT38" i="27"/>
  <c r="U38" i="27" s="1"/>
  <c r="BP38" i="27"/>
  <c r="Q38" i="27" s="1"/>
  <c r="BL38" i="27"/>
  <c r="M38" i="27" s="1"/>
  <c r="CA38" i="27"/>
  <c r="AB38" i="27" s="1"/>
  <c r="BW38" i="27"/>
  <c r="X38" i="27" s="1"/>
  <c r="BS38" i="27"/>
  <c r="T38" i="27" s="1"/>
  <c r="BO38" i="27"/>
  <c r="P38" i="27" s="1"/>
  <c r="BK38" i="27"/>
  <c r="L38" i="27" s="1"/>
  <c r="BZ38" i="27"/>
  <c r="AA38" i="27" s="1"/>
  <c r="BV38" i="27"/>
  <c r="W38" i="27" s="1"/>
  <c r="BR38" i="27"/>
  <c r="S38" i="27" s="1"/>
  <c r="BN38" i="27"/>
  <c r="O38" i="27" s="1"/>
  <c r="BJ38" i="27"/>
  <c r="K38" i="27" s="1"/>
  <c r="CA39" i="27"/>
  <c r="AB39" i="27" s="1"/>
  <c r="BW39" i="27"/>
  <c r="X39" i="27" s="1"/>
  <c r="BS39" i="27"/>
  <c r="T39" i="27" s="1"/>
  <c r="BO39" i="27"/>
  <c r="P39" i="27" s="1"/>
  <c r="BK39" i="27"/>
  <c r="L39" i="27" s="1"/>
  <c r="BZ39" i="27"/>
  <c r="AA39" i="27" s="1"/>
  <c r="BV39" i="27"/>
  <c r="W39" i="27" s="1"/>
  <c r="BR39" i="27"/>
  <c r="S39" i="27" s="1"/>
  <c r="BN39" i="27"/>
  <c r="O39" i="27" s="1"/>
  <c r="BJ39" i="27"/>
  <c r="K39" i="27" s="1"/>
  <c r="BY39" i="27"/>
  <c r="Z39" i="27" s="1"/>
  <c r="BU39" i="27"/>
  <c r="V39" i="27" s="1"/>
  <c r="BQ39" i="27"/>
  <c r="R39" i="27" s="1"/>
  <c r="BM39" i="27"/>
  <c r="N39" i="27" s="1"/>
  <c r="BI39" i="27"/>
  <c r="J39" i="27" s="1"/>
  <c r="BX39" i="27"/>
  <c r="Y39" i="27" s="1"/>
  <c r="BT39" i="27"/>
  <c r="U39" i="27" s="1"/>
  <c r="BP39" i="27"/>
  <c r="Q39" i="27" s="1"/>
  <c r="BL39" i="27"/>
  <c r="M39" i="27" s="1"/>
  <c r="BH39" i="27"/>
  <c r="I39" i="27" s="1"/>
  <c r="BY20" i="27"/>
  <c r="Z20" i="27" s="1"/>
  <c r="BU20" i="27"/>
  <c r="V20" i="27" s="1"/>
  <c r="BQ20" i="27"/>
  <c r="R20" i="27" s="1"/>
  <c r="BM20" i="27"/>
  <c r="N20" i="27" s="1"/>
  <c r="BI20" i="27"/>
  <c r="J20" i="27" s="1"/>
  <c r="BX20" i="27"/>
  <c r="Y20" i="27" s="1"/>
  <c r="BT20" i="27"/>
  <c r="U20" i="27" s="1"/>
  <c r="BP20" i="27"/>
  <c r="Q20" i="27" s="1"/>
  <c r="BL20" i="27"/>
  <c r="M20" i="27" s="1"/>
  <c r="BH20" i="27"/>
  <c r="I20" i="27" s="1"/>
  <c r="CA20" i="27"/>
  <c r="AB20" i="27" s="1"/>
  <c r="BW20" i="27"/>
  <c r="X20" i="27" s="1"/>
  <c r="BS20" i="27"/>
  <c r="T20" i="27" s="1"/>
  <c r="BO20" i="27"/>
  <c r="P20" i="27" s="1"/>
  <c r="BK20" i="27"/>
  <c r="L20" i="27" s="1"/>
  <c r="BZ20" i="27"/>
  <c r="AA20" i="27" s="1"/>
  <c r="BV20" i="27"/>
  <c r="W20" i="27" s="1"/>
  <c r="BR20" i="27"/>
  <c r="S20" i="27" s="1"/>
  <c r="BN20" i="27"/>
  <c r="O20" i="27" s="1"/>
  <c r="BJ20" i="27"/>
  <c r="K20" i="27" s="1"/>
  <c r="CA21" i="27"/>
  <c r="AB21" i="27" s="1"/>
  <c r="BW21" i="27"/>
  <c r="X21" i="27" s="1"/>
  <c r="BS21" i="27"/>
  <c r="T21" i="27" s="1"/>
  <c r="BO21" i="27"/>
  <c r="P21" i="27" s="1"/>
  <c r="BK21" i="27"/>
  <c r="L21" i="27" s="1"/>
  <c r="BZ21" i="27"/>
  <c r="AA21" i="27" s="1"/>
  <c r="BV21" i="27"/>
  <c r="W21" i="27" s="1"/>
  <c r="BR21" i="27"/>
  <c r="S21" i="27" s="1"/>
  <c r="BN21" i="27"/>
  <c r="O21" i="27" s="1"/>
  <c r="BJ21" i="27"/>
  <c r="K21" i="27" s="1"/>
  <c r="BY21" i="27"/>
  <c r="Z21" i="27" s="1"/>
  <c r="BU21" i="27"/>
  <c r="V21" i="27" s="1"/>
  <c r="BQ21" i="27"/>
  <c r="R21" i="27" s="1"/>
  <c r="BM21" i="27"/>
  <c r="N21" i="27" s="1"/>
  <c r="BI21" i="27"/>
  <c r="J21" i="27" s="1"/>
  <c r="BX21" i="27"/>
  <c r="Y21" i="27" s="1"/>
  <c r="BT21" i="27"/>
  <c r="U21" i="27" s="1"/>
  <c r="BP21" i="27"/>
  <c r="Q21" i="27" s="1"/>
  <c r="BL21" i="27"/>
  <c r="M21" i="27" s="1"/>
  <c r="BH21" i="27"/>
  <c r="I21" i="27" s="1"/>
  <c r="AW23" i="28"/>
  <c r="J23" i="28" s="1"/>
  <c r="AX23" i="28"/>
  <c r="K23" i="28" s="1"/>
  <c r="AY23" i="28"/>
  <c r="L23" i="28" s="1"/>
  <c r="I19" i="28"/>
  <c r="M19" i="28"/>
  <c r="J19" i="28"/>
  <c r="N19" i="28"/>
  <c r="K19" i="28"/>
  <c r="CA17" i="28"/>
  <c r="AB17" i="28" s="1"/>
  <c r="BW17" i="28"/>
  <c r="X17" i="28" s="1"/>
  <c r="BS17" i="28"/>
  <c r="T17" i="28" s="1"/>
  <c r="BO17" i="28"/>
  <c r="P17" i="28" s="1"/>
  <c r="BK17" i="28"/>
  <c r="L17" i="28" s="1"/>
  <c r="BP17" i="28"/>
  <c r="Q17" i="28" s="1"/>
  <c r="BZ17" i="28"/>
  <c r="AA17" i="28" s="1"/>
  <c r="BV17" i="28"/>
  <c r="W17" i="28" s="1"/>
  <c r="BR17" i="28"/>
  <c r="S17" i="28" s="1"/>
  <c r="BN17" i="28"/>
  <c r="O17" i="28" s="1"/>
  <c r="BJ17" i="28"/>
  <c r="K17" i="28" s="1"/>
  <c r="BT17" i="28"/>
  <c r="U17" i="28" s="1"/>
  <c r="BL17" i="28"/>
  <c r="M17" i="28" s="1"/>
  <c r="BH17" i="28"/>
  <c r="I17" i="28" s="1"/>
  <c r="BY17" i="28"/>
  <c r="Z17" i="28" s="1"/>
  <c r="BU17" i="28"/>
  <c r="V17" i="28" s="1"/>
  <c r="BQ17" i="28"/>
  <c r="R17" i="28" s="1"/>
  <c r="BM17" i="28"/>
  <c r="N17" i="28" s="1"/>
  <c r="BI17" i="28"/>
  <c r="J17" i="28" s="1"/>
  <c r="BX17" i="28"/>
  <c r="Y17" i="28" s="1"/>
  <c r="BX34" i="28"/>
  <c r="Y34" i="28" s="1"/>
  <c r="BT34" i="28"/>
  <c r="U34" i="28" s="1"/>
  <c r="BP34" i="28"/>
  <c r="Q34" i="28" s="1"/>
  <c r="BL34" i="28"/>
  <c r="M34" i="28" s="1"/>
  <c r="BH34" i="28"/>
  <c r="I34" i="28" s="1"/>
  <c r="CA34" i="28"/>
  <c r="AB34" i="28" s="1"/>
  <c r="BW34" i="28"/>
  <c r="X34" i="28" s="1"/>
  <c r="BS34" i="28"/>
  <c r="T34" i="28" s="1"/>
  <c r="BO34" i="28"/>
  <c r="P34" i="28" s="1"/>
  <c r="BK34" i="28"/>
  <c r="L34" i="28" s="1"/>
  <c r="BZ34" i="28"/>
  <c r="AA34" i="28" s="1"/>
  <c r="BV34" i="28"/>
  <c r="W34" i="28" s="1"/>
  <c r="BR34" i="28"/>
  <c r="S34" i="28" s="1"/>
  <c r="BN34" i="28"/>
  <c r="O34" i="28" s="1"/>
  <c r="BJ34" i="28"/>
  <c r="K34" i="28" s="1"/>
  <c r="BY34" i="28"/>
  <c r="Z34" i="28" s="1"/>
  <c r="BU34" i="28"/>
  <c r="V34" i="28" s="1"/>
  <c r="BQ34" i="28"/>
  <c r="R34" i="28" s="1"/>
  <c r="BM34" i="28"/>
  <c r="N34" i="28" s="1"/>
  <c r="BI34" i="28"/>
  <c r="J34" i="28" s="1"/>
  <c r="BH35" i="28"/>
  <c r="I35" i="28" s="1"/>
  <c r="BL35" i="28"/>
  <c r="M35" i="28" s="1"/>
  <c r="BP35" i="28"/>
  <c r="Q35" i="28" s="1"/>
  <c r="BT35" i="28"/>
  <c r="U35" i="28" s="1"/>
  <c r="BX35" i="28"/>
  <c r="Y35" i="28" s="1"/>
  <c r="BI35" i="28"/>
  <c r="J35" i="28" s="1"/>
  <c r="BM35" i="28"/>
  <c r="N35" i="28" s="1"/>
  <c r="BQ35" i="28"/>
  <c r="R35" i="28" s="1"/>
  <c r="BU35" i="28"/>
  <c r="V35" i="28" s="1"/>
  <c r="BY35" i="28"/>
  <c r="Z35" i="28" s="1"/>
  <c r="BJ35" i="28"/>
  <c r="K35" i="28" s="1"/>
  <c r="BN35" i="28"/>
  <c r="O35" i="28" s="1"/>
  <c r="BR35" i="28"/>
  <c r="S35" i="28" s="1"/>
  <c r="BV35" i="28"/>
  <c r="W35" i="28" s="1"/>
  <c r="BZ35" i="28"/>
  <c r="AA35" i="28" s="1"/>
  <c r="BK35" i="28"/>
  <c r="L35" i="28" s="1"/>
  <c r="BO35" i="28"/>
  <c r="P35" i="28" s="1"/>
  <c r="BS35" i="28"/>
  <c r="T35" i="28" s="1"/>
  <c r="BW35" i="28"/>
  <c r="X35" i="28" s="1"/>
  <c r="BY31" i="27"/>
  <c r="Z31" i="27" s="1"/>
  <c r="BU31" i="27"/>
  <c r="V31" i="27" s="1"/>
  <c r="BQ31" i="27"/>
  <c r="R31" i="27" s="1"/>
  <c r="BM31" i="27"/>
  <c r="N31" i="27" s="1"/>
  <c r="BI31" i="27"/>
  <c r="J31" i="27" s="1"/>
  <c r="BX31" i="27"/>
  <c r="Y31" i="27" s="1"/>
  <c r="BT31" i="27"/>
  <c r="U31" i="27" s="1"/>
  <c r="BP31" i="27"/>
  <c r="Q31" i="27" s="1"/>
  <c r="BL31" i="27"/>
  <c r="M31" i="27" s="1"/>
  <c r="BH31" i="27"/>
  <c r="I31" i="27" s="1"/>
  <c r="BR31" i="27"/>
  <c r="S31" i="27" s="1"/>
  <c r="BJ31" i="27"/>
  <c r="K31" i="27" s="1"/>
  <c r="CA31" i="27"/>
  <c r="AB31" i="27" s="1"/>
  <c r="BW31" i="27"/>
  <c r="X31" i="27" s="1"/>
  <c r="BS31" i="27"/>
  <c r="T31" i="27" s="1"/>
  <c r="BO31" i="27"/>
  <c r="P31" i="27" s="1"/>
  <c r="BK31" i="27"/>
  <c r="L31" i="27" s="1"/>
  <c r="BZ31" i="27"/>
  <c r="AA31" i="27" s="1"/>
  <c r="BV31" i="27"/>
  <c r="W31" i="27" s="1"/>
  <c r="BN31" i="27"/>
  <c r="O31" i="27" s="1"/>
  <c r="CA32" i="27"/>
  <c r="AB32" i="27" s="1"/>
  <c r="BW32" i="27"/>
  <c r="X32" i="27" s="1"/>
  <c r="BS32" i="27"/>
  <c r="T32" i="27" s="1"/>
  <c r="BO32" i="27"/>
  <c r="P32" i="27" s="1"/>
  <c r="BK32" i="27"/>
  <c r="L32" i="27" s="1"/>
  <c r="BZ32" i="27"/>
  <c r="AA32" i="27" s="1"/>
  <c r="BV32" i="27"/>
  <c r="W32" i="27" s="1"/>
  <c r="BR32" i="27"/>
  <c r="S32" i="27" s="1"/>
  <c r="BN32" i="27"/>
  <c r="O32" i="27" s="1"/>
  <c r="BJ32" i="27"/>
  <c r="K32" i="27" s="1"/>
  <c r="BY32" i="27"/>
  <c r="Z32" i="27" s="1"/>
  <c r="BU32" i="27"/>
  <c r="V32" i="27" s="1"/>
  <c r="BQ32" i="27"/>
  <c r="R32" i="27" s="1"/>
  <c r="BM32" i="27"/>
  <c r="N32" i="27" s="1"/>
  <c r="BI32" i="27"/>
  <c r="J32" i="27" s="1"/>
  <c r="BX32" i="27"/>
  <c r="Y32" i="27" s="1"/>
  <c r="BT32" i="27"/>
  <c r="U32" i="27" s="1"/>
  <c r="BP32" i="27"/>
  <c r="Q32" i="27" s="1"/>
  <c r="BL32" i="27"/>
  <c r="M32" i="27" s="1"/>
  <c r="BH32" i="27"/>
  <c r="I32" i="27" s="1"/>
  <c r="BX13" i="27"/>
  <c r="Y13" i="27" s="1"/>
  <c r="BT13" i="27"/>
  <c r="U13" i="27" s="1"/>
  <c r="BP13" i="27"/>
  <c r="Q13" i="27" s="1"/>
  <c r="BL13" i="27"/>
  <c r="M13" i="27" s="1"/>
  <c r="BH13" i="27"/>
  <c r="I13" i="27" s="1"/>
  <c r="CA13" i="27"/>
  <c r="AB13" i="27" s="1"/>
  <c r="BW13" i="27"/>
  <c r="X13" i="27" s="1"/>
  <c r="BS13" i="27"/>
  <c r="T13" i="27" s="1"/>
  <c r="BO13" i="27"/>
  <c r="P13" i="27" s="1"/>
  <c r="BK13" i="27"/>
  <c r="L13" i="27" s="1"/>
  <c r="BY13" i="27"/>
  <c r="Z13" i="27" s="1"/>
  <c r="BU13" i="27"/>
  <c r="V13" i="27" s="1"/>
  <c r="BQ13" i="27"/>
  <c r="R13" i="27" s="1"/>
  <c r="BM13" i="27"/>
  <c r="N13" i="27" s="1"/>
  <c r="BI13" i="27"/>
  <c r="J13" i="27" s="1"/>
  <c r="BZ13" i="27"/>
  <c r="AA13" i="27" s="1"/>
  <c r="BV13" i="27"/>
  <c r="W13" i="27" s="1"/>
  <c r="BR13" i="27"/>
  <c r="S13" i="27" s="1"/>
  <c r="BN13" i="27"/>
  <c r="O13" i="27" s="1"/>
  <c r="BJ13" i="27"/>
  <c r="K13" i="27" s="1"/>
  <c r="BY14" i="27"/>
  <c r="Z14" i="27" s="1"/>
  <c r="BU14" i="27"/>
  <c r="V14" i="27" s="1"/>
  <c r="BQ14" i="27"/>
  <c r="R14" i="27" s="1"/>
  <c r="BM14" i="27"/>
  <c r="N14" i="27" s="1"/>
  <c r="BI14" i="27"/>
  <c r="J14" i="27" s="1"/>
  <c r="CA14" i="27"/>
  <c r="AB14" i="27" s="1"/>
  <c r="BW14" i="27"/>
  <c r="X14" i="27" s="1"/>
  <c r="BS14" i="27"/>
  <c r="T14" i="27" s="1"/>
  <c r="BO14" i="27"/>
  <c r="P14" i="27" s="1"/>
  <c r="BK14" i="27"/>
  <c r="L14" i="27" s="1"/>
  <c r="BZ14" i="27"/>
  <c r="AA14" i="27" s="1"/>
  <c r="BV14" i="27"/>
  <c r="W14" i="27" s="1"/>
  <c r="BR14" i="27"/>
  <c r="S14" i="27" s="1"/>
  <c r="BN14" i="27"/>
  <c r="O14" i="27" s="1"/>
  <c r="BJ14" i="27"/>
  <c r="K14" i="27" s="1"/>
  <c r="BX14" i="27"/>
  <c r="Y14" i="27" s="1"/>
  <c r="BT14" i="27"/>
  <c r="U14" i="27" s="1"/>
  <c r="BP14" i="27"/>
  <c r="Q14" i="27" s="1"/>
  <c r="BL14" i="27"/>
  <c r="M14" i="27" s="1"/>
  <c r="BH14" i="27"/>
  <c r="I14" i="27" s="1"/>
  <c r="R51" i="26" l="1"/>
  <c r="Q51" i="26"/>
  <c r="O51" i="26"/>
  <c r="N51" i="26"/>
  <c r="L51" i="26"/>
  <c r="K51" i="26"/>
  <c r="I51" i="26"/>
  <c r="I50" i="26"/>
  <c r="S48" i="26"/>
  <c r="Q48" i="26"/>
  <c r="P48" i="26"/>
  <c r="O48" i="26"/>
  <c r="N48" i="26"/>
  <c r="M48" i="26"/>
  <c r="L48" i="26"/>
  <c r="J48" i="26"/>
  <c r="I48" i="26"/>
  <c r="J47" i="26"/>
  <c r="I47" i="26"/>
  <c r="R46" i="26"/>
  <c r="Q46" i="26"/>
  <c r="O46" i="26"/>
  <c r="N46" i="26"/>
  <c r="L46" i="26"/>
  <c r="K46" i="26"/>
  <c r="I46" i="26"/>
  <c r="BF43" i="26"/>
  <c r="BG43" i="26" s="1"/>
  <c r="BF42" i="26"/>
  <c r="BG42" i="26" s="1"/>
  <c r="R44" i="26"/>
  <c r="Q44" i="26"/>
  <c r="O44" i="26"/>
  <c r="N44" i="26"/>
  <c r="L44" i="26"/>
  <c r="K44" i="26"/>
  <c r="I44" i="26"/>
  <c r="J41" i="26"/>
  <c r="I41" i="26"/>
  <c r="S41" i="26"/>
  <c r="Q41" i="26"/>
  <c r="P41" i="26"/>
  <c r="O41" i="26"/>
  <c r="N41" i="26"/>
  <c r="M41" i="26"/>
  <c r="L41" i="26"/>
  <c r="J40" i="26"/>
  <c r="I40" i="26"/>
  <c r="W39" i="26"/>
  <c r="R39" i="26"/>
  <c r="Q39" i="26"/>
  <c r="O39" i="26"/>
  <c r="N39" i="26"/>
  <c r="L39" i="26"/>
  <c r="K39" i="26"/>
  <c r="I39" i="26"/>
  <c r="R29" i="26"/>
  <c r="Q29" i="26"/>
  <c r="O29" i="26"/>
  <c r="N29" i="26"/>
  <c r="L29" i="26"/>
  <c r="K29" i="26"/>
  <c r="I29" i="26"/>
  <c r="CA42" i="26" l="1"/>
  <c r="AB42" i="26" s="1"/>
  <c r="BW42" i="26"/>
  <c r="X42" i="26" s="1"/>
  <c r="BS42" i="26"/>
  <c r="T42" i="26" s="1"/>
  <c r="BO42" i="26"/>
  <c r="P42" i="26" s="1"/>
  <c r="BK42" i="26"/>
  <c r="L42" i="26" s="1"/>
  <c r="BZ42" i="26"/>
  <c r="AA42" i="26" s="1"/>
  <c r="BV42" i="26"/>
  <c r="W42" i="26" s="1"/>
  <c r="BR42" i="26"/>
  <c r="S42" i="26" s="1"/>
  <c r="BN42" i="26"/>
  <c r="O42" i="26" s="1"/>
  <c r="BJ42" i="26"/>
  <c r="K42" i="26" s="1"/>
  <c r="BX42" i="26"/>
  <c r="Y42" i="26" s="1"/>
  <c r="BT42" i="26"/>
  <c r="U42" i="26" s="1"/>
  <c r="BP42" i="26"/>
  <c r="Q42" i="26" s="1"/>
  <c r="BL42" i="26"/>
  <c r="M42" i="26" s="1"/>
  <c r="BH42" i="26"/>
  <c r="I42" i="26" s="1"/>
  <c r="BY42" i="26"/>
  <c r="Z42" i="26" s="1"/>
  <c r="BU42" i="26"/>
  <c r="V42" i="26" s="1"/>
  <c r="BQ42" i="26"/>
  <c r="R42" i="26" s="1"/>
  <c r="BM42" i="26"/>
  <c r="N42" i="26" s="1"/>
  <c r="BI42" i="26"/>
  <c r="J42" i="26" s="1"/>
  <c r="CA43" i="26"/>
  <c r="AB43" i="26" s="1"/>
  <c r="BW43" i="26"/>
  <c r="X43" i="26" s="1"/>
  <c r="BS43" i="26"/>
  <c r="T43" i="26" s="1"/>
  <c r="BO43" i="26"/>
  <c r="P43" i="26" s="1"/>
  <c r="BK43" i="26"/>
  <c r="L43" i="26" s="1"/>
  <c r="BZ43" i="26"/>
  <c r="AA43" i="26" s="1"/>
  <c r="BV43" i="26"/>
  <c r="W43" i="26" s="1"/>
  <c r="BR43" i="26"/>
  <c r="S43" i="26" s="1"/>
  <c r="BN43" i="26"/>
  <c r="O43" i="26" s="1"/>
  <c r="BJ43" i="26"/>
  <c r="K43" i="26" s="1"/>
  <c r="BX43" i="26"/>
  <c r="Y43" i="26" s="1"/>
  <c r="BT43" i="26"/>
  <c r="U43" i="26" s="1"/>
  <c r="BP43" i="26"/>
  <c r="Q43" i="26" s="1"/>
  <c r="BL43" i="26"/>
  <c r="M43" i="26" s="1"/>
  <c r="BH43" i="26"/>
  <c r="I43" i="26" s="1"/>
  <c r="BY43" i="26"/>
  <c r="Z43" i="26" s="1"/>
  <c r="BU43" i="26"/>
  <c r="V43" i="26" s="1"/>
  <c r="BQ43" i="26"/>
  <c r="R43" i="26" s="1"/>
  <c r="BM43" i="26"/>
  <c r="N43" i="26" s="1"/>
  <c r="BI43" i="26"/>
  <c r="J43" i="26" s="1"/>
  <c r="BF32" i="26" l="1"/>
  <c r="BG32" i="26" s="1"/>
  <c r="BF30" i="26"/>
  <c r="BG30" i="26" s="1"/>
  <c r="CU30" i="26" s="1"/>
  <c r="AB31" i="26" s="1"/>
  <c r="DF32" i="26" l="1"/>
  <c r="DB32" i="26"/>
  <c r="CX32" i="26"/>
  <c r="CT32" i="26"/>
  <c r="AA33" i="26" s="1"/>
  <c r="CP32" i="26"/>
  <c r="W33" i="26" s="1"/>
  <c r="CL32" i="26"/>
  <c r="S33" i="26" s="1"/>
  <c r="CH32" i="26"/>
  <c r="O33" i="26" s="1"/>
  <c r="CD32" i="26"/>
  <c r="K33" i="26" s="1"/>
  <c r="BZ32" i="26"/>
  <c r="AA32" i="26" s="1"/>
  <c r="BV32" i="26"/>
  <c r="W32" i="26" s="1"/>
  <c r="BR32" i="26"/>
  <c r="S32" i="26" s="1"/>
  <c r="BN32" i="26"/>
  <c r="O32" i="26" s="1"/>
  <c r="BJ32" i="26"/>
  <c r="K32" i="26" s="1"/>
  <c r="DE32" i="26"/>
  <c r="DA32" i="26"/>
  <c r="CW32" i="26"/>
  <c r="CS32" i="26"/>
  <c r="Z33" i="26" s="1"/>
  <c r="CO32" i="26"/>
  <c r="V33" i="26" s="1"/>
  <c r="CK32" i="26"/>
  <c r="R33" i="26" s="1"/>
  <c r="CG32" i="26"/>
  <c r="N33" i="26" s="1"/>
  <c r="CC32" i="26"/>
  <c r="J33" i="26" s="1"/>
  <c r="BY32" i="26"/>
  <c r="Z32" i="26" s="1"/>
  <c r="BU32" i="26"/>
  <c r="V32" i="26" s="1"/>
  <c r="BQ32" i="26"/>
  <c r="R32" i="26" s="1"/>
  <c r="BM32" i="26"/>
  <c r="N32" i="26" s="1"/>
  <c r="BI32" i="26"/>
  <c r="J32" i="26" s="1"/>
  <c r="CY32" i="26"/>
  <c r="CQ32" i="26"/>
  <c r="X33" i="26" s="1"/>
  <c r="CI32" i="26"/>
  <c r="P33" i="26" s="1"/>
  <c r="CE32" i="26"/>
  <c r="L33" i="26" s="1"/>
  <c r="BW32" i="26"/>
  <c r="X32" i="26" s="1"/>
  <c r="BO32" i="26"/>
  <c r="P32" i="26" s="1"/>
  <c r="DD32" i="26"/>
  <c r="CZ32" i="26"/>
  <c r="CV32" i="26"/>
  <c r="CR32" i="26"/>
  <c r="Y33" i="26" s="1"/>
  <c r="CN32" i="26"/>
  <c r="U33" i="26" s="1"/>
  <c r="CJ32" i="26"/>
  <c r="Q33" i="26" s="1"/>
  <c r="CF32" i="26"/>
  <c r="M33" i="26" s="1"/>
  <c r="CB32" i="26"/>
  <c r="I33" i="26" s="1"/>
  <c r="BX32" i="26"/>
  <c r="Y32" i="26" s="1"/>
  <c r="BT32" i="26"/>
  <c r="U32" i="26" s="1"/>
  <c r="BP32" i="26"/>
  <c r="Q32" i="26" s="1"/>
  <c r="BL32" i="26"/>
  <c r="M32" i="26" s="1"/>
  <c r="BH32" i="26"/>
  <c r="I32" i="26" s="1"/>
  <c r="DC32" i="26"/>
  <c r="CU32" i="26"/>
  <c r="AB33" i="26" s="1"/>
  <c r="CM32" i="26"/>
  <c r="T33" i="26" s="1"/>
  <c r="CA32" i="26"/>
  <c r="AB32" i="26" s="1"/>
  <c r="BS32" i="26"/>
  <c r="T32" i="26" s="1"/>
  <c r="BK32" i="26"/>
  <c r="L32" i="26" s="1"/>
  <c r="CT30" i="26"/>
  <c r="AA31" i="26" s="1"/>
  <c r="CP30" i="26"/>
  <c r="W31" i="26" s="1"/>
  <c r="CL30" i="26"/>
  <c r="S31" i="26" s="1"/>
  <c r="CH30" i="26"/>
  <c r="O31" i="26" s="1"/>
  <c r="CD30" i="26"/>
  <c r="K31" i="26" s="1"/>
  <c r="BZ30" i="26"/>
  <c r="AA30" i="26" s="1"/>
  <c r="BV30" i="26"/>
  <c r="W30" i="26" s="1"/>
  <c r="BR30" i="26"/>
  <c r="S30" i="26" s="1"/>
  <c r="BN30" i="26"/>
  <c r="O30" i="26" s="1"/>
  <c r="BJ30" i="26"/>
  <c r="K30" i="26" s="1"/>
  <c r="CN30" i="26"/>
  <c r="U31" i="26" s="1"/>
  <c r="CB30" i="26"/>
  <c r="I31" i="26" s="1"/>
  <c r="BT30" i="26"/>
  <c r="U30" i="26" s="1"/>
  <c r="BL30" i="26"/>
  <c r="M30" i="26" s="1"/>
  <c r="CQ30" i="26"/>
  <c r="X31" i="26" s="1"/>
  <c r="CI30" i="26"/>
  <c r="P31" i="26" s="1"/>
  <c r="CA30" i="26"/>
  <c r="AB30" i="26" s="1"/>
  <c r="BO30" i="26"/>
  <c r="P30" i="26" s="1"/>
  <c r="CS30" i="26"/>
  <c r="Z31" i="26" s="1"/>
  <c r="CO30" i="26"/>
  <c r="V31" i="26" s="1"/>
  <c r="CK30" i="26"/>
  <c r="R31" i="26" s="1"/>
  <c r="CG30" i="26"/>
  <c r="N31" i="26" s="1"/>
  <c r="CC30" i="26"/>
  <c r="J31" i="26" s="1"/>
  <c r="BY30" i="26"/>
  <c r="Z30" i="26" s="1"/>
  <c r="BU30" i="26"/>
  <c r="V30" i="26" s="1"/>
  <c r="BQ30" i="26"/>
  <c r="R30" i="26" s="1"/>
  <c r="BM30" i="26"/>
  <c r="N30" i="26" s="1"/>
  <c r="BI30" i="26"/>
  <c r="J30" i="26" s="1"/>
  <c r="CR30" i="26"/>
  <c r="Y31" i="26" s="1"/>
  <c r="CJ30" i="26"/>
  <c r="Q31" i="26" s="1"/>
  <c r="CF30" i="26"/>
  <c r="M31" i="26" s="1"/>
  <c r="BX30" i="26"/>
  <c r="Y30" i="26" s="1"/>
  <c r="BP30" i="26"/>
  <c r="Q30" i="26" s="1"/>
  <c r="BH30" i="26"/>
  <c r="I30" i="26" s="1"/>
  <c r="CM30" i="26"/>
  <c r="T31" i="26" s="1"/>
  <c r="CE30" i="26"/>
  <c r="L31" i="26" s="1"/>
  <c r="BW30" i="26"/>
  <c r="X30" i="26" s="1"/>
  <c r="BS30" i="26"/>
  <c r="T30" i="26" s="1"/>
  <c r="BK30" i="26"/>
  <c r="L30" i="26" s="1"/>
  <c r="I36" i="26" l="1"/>
  <c r="S20" i="26"/>
  <c r="T26" i="26"/>
  <c r="S26" i="26"/>
  <c r="AX26" i="26"/>
  <c r="Y26" i="26" s="1"/>
  <c r="U26" i="26"/>
  <c r="P5" i="27" l="1"/>
  <c r="P5" i="28"/>
  <c r="P5" i="29"/>
  <c r="L5" i="27"/>
  <c r="L5" i="28"/>
  <c r="L5" i="29"/>
  <c r="K5" i="27"/>
  <c r="K5" i="28"/>
  <c r="K5" i="29"/>
  <c r="J5" i="27"/>
  <c r="J5" i="29"/>
  <c r="J5" i="28"/>
  <c r="Z26" i="26"/>
  <c r="AA26" i="26"/>
  <c r="X26" i="26"/>
  <c r="W26" i="26"/>
  <c r="AB26" i="26"/>
  <c r="S23" i="26"/>
  <c r="S22" i="26"/>
  <c r="N5" i="27" l="1"/>
  <c r="N5" i="28"/>
  <c r="N5" i="29"/>
  <c r="R5" i="27"/>
  <c r="R5" i="28"/>
  <c r="R5" i="29"/>
  <c r="O5" i="27"/>
  <c r="O5" i="29"/>
  <c r="O5" i="28"/>
  <c r="S5" i="27"/>
  <c r="S5" i="29"/>
  <c r="S5" i="28"/>
  <c r="Q5" i="27"/>
  <c r="Q5" i="28"/>
  <c r="Q5" i="29"/>
  <c r="S17" i="26"/>
  <c r="S15" i="26"/>
  <c r="S14" i="26"/>
  <c r="A2" i="31"/>
  <c r="A3" i="3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A107" i="31"/>
  <c r="A108" i="31"/>
  <c r="A109" i="31"/>
  <c r="A110" i="31"/>
  <c r="A111" i="31"/>
  <c r="A112" i="31"/>
  <c r="A113" i="31"/>
  <c r="A114" i="31"/>
  <c r="A115" i="31"/>
  <c r="A116" i="31"/>
  <c r="A117" i="31"/>
  <c r="A118" i="31"/>
  <c r="A119" i="31"/>
  <c r="A120" i="31"/>
  <c r="A121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34" i="31"/>
  <c r="A135" i="31"/>
  <c r="A136" i="31"/>
  <c r="A137" i="31"/>
  <c r="A138" i="31"/>
  <c r="A139" i="31"/>
  <c r="A140" i="31"/>
  <c r="A141" i="31"/>
  <c r="A142" i="31"/>
  <c r="A143" i="31"/>
  <c r="A144" i="31"/>
  <c r="A145" i="31"/>
  <c r="A146" i="31"/>
  <c r="A147" i="31"/>
  <c r="A148" i="31"/>
  <c r="A149" i="31"/>
  <c r="A150" i="31"/>
  <c r="A151" i="31"/>
  <c r="A152" i="31"/>
  <c r="A153" i="31"/>
  <c r="A154" i="31"/>
  <c r="A155" i="31"/>
  <c r="A156" i="31"/>
  <c r="A157" i="31"/>
  <c r="A158" i="31"/>
  <c r="A159" i="31"/>
  <c r="A160" i="31"/>
  <c r="A161" i="31"/>
  <c r="A162" i="31"/>
  <c r="A163" i="31"/>
  <c r="A164" i="31"/>
  <c r="A165" i="31"/>
  <c r="A166" i="31"/>
  <c r="A167" i="31"/>
  <c r="A168" i="31"/>
  <c r="A169" i="31"/>
  <c r="A170" i="31"/>
  <c r="A171" i="31"/>
  <c r="A172" i="31"/>
  <c r="A173" i="31"/>
  <c r="A174" i="31"/>
  <c r="A175" i="31"/>
  <c r="A176" i="31"/>
  <c r="A177" i="31"/>
  <c r="A178" i="31"/>
  <c r="A179" i="31"/>
  <c r="A180" i="31"/>
  <c r="A181" i="31"/>
  <c r="A182" i="31"/>
  <c r="A183" i="31"/>
  <c r="A184" i="31"/>
  <c r="A185" i="31"/>
  <c r="A186" i="31"/>
  <c r="A187" i="31"/>
  <c r="A188" i="31"/>
  <c r="A189" i="31"/>
  <c r="A190" i="31"/>
  <c r="A191" i="31"/>
  <c r="A192" i="31"/>
  <c r="A193" i="31"/>
  <c r="A194" i="31"/>
  <c r="A195" i="31"/>
  <c r="A196" i="31"/>
  <c r="A197" i="31"/>
  <c r="A198" i="31"/>
  <c r="A199" i="31"/>
  <c r="A200" i="31"/>
  <c r="A201" i="31"/>
  <c r="A202" i="31"/>
  <c r="A203" i="31"/>
  <c r="A204" i="31"/>
  <c r="A205" i="31"/>
  <c r="A206" i="31"/>
  <c r="A207" i="31"/>
  <c r="A208" i="31"/>
  <c r="A209" i="31"/>
  <c r="A210" i="31"/>
  <c r="A211" i="31"/>
  <c r="A212" i="31"/>
  <c r="A213" i="31"/>
  <c r="A214" i="31"/>
  <c r="A215" i="31"/>
  <c r="A216" i="31"/>
  <c r="A217" i="31"/>
  <c r="A218" i="31"/>
  <c r="A219" i="31"/>
  <c r="A220" i="31"/>
  <c r="A221" i="31"/>
  <c r="A222" i="31"/>
  <c r="A223" i="31"/>
  <c r="A224" i="31"/>
  <c r="A225" i="31"/>
  <c r="A226" i="31"/>
  <c r="A227" i="31"/>
  <c r="A228" i="31"/>
  <c r="A229" i="31"/>
  <c r="A230" i="31"/>
  <c r="A231" i="31"/>
  <c r="A232" i="31"/>
  <c r="A233" i="31"/>
  <c r="A234" i="31"/>
  <c r="A235" i="31"/>
  <c r="A236" i="31"/>
  <c r="A237" i="31"/>
  <c r="A238" i="31"/>
  <c r="A239" i="31"/>
  <c r="A240" i="31"/>
  <c r="A241" i="31"/>
  <c r="A242" i="31"/>
  <c r="A243" i="31"/>
  <c r="A244" i="31"/>
  <c r="A245" i="31"/>
  <c r="A246" i="31"/>
  <c r="A247" i="31"/>
  <c r="A248" i="31"/>
  <c r="A249" i="31"/>
  <c r="A250" i="31"/>
  <c r="A251" i="31"/>
  <c r="A252" i="31"/>
  <c r="A253" i="31"/>
  <c r="A254" i="31"/>
  <c r="A255" i="31"/>
  <c r="A256" i="31"/>
  <c r="A257" i="31"/>
  <c r="A258" i="31"/>
  <c r="A259" i="31"/>
  <c r="A260" i="31"/>
  <c r="A261" i="31"/>
  <c r="A262" i="31"/>
  <c r="A263" i="31"/>
  <c r="A264" i="31"/>
  <c r="A265" i="31"/>
  <c r="A266" i="31"/>
  <c r="A267" i="31"/>
  <c r="A268" i="31"/>
  <c r="A269" i="31"/>
  <c r="A270" i="31"/>
  <c r="A271" i="31"/>
  <c r="A272" i="31"/>
  <c r="A273" i="31"/>
  <c r="A274" i="31"/>
  <c r="A275" i="31"/>
  <c r="A276" i="31"/>
  <c r="A277" i="31"/>
  <c r="A278" i="31"/>
  <c r="A279" i="31"/>
  <c r="A280" i="31"/>
  <c r="A281" i="31"/>
  <c r="A282" i="31"/>
  <c r="A283" i="31"/>
  <c r="A284" i="31"/>
  <c r="A285" i="31"/>
  <c r="A286" i="31"/>
  <c r="A287" i="31"/>
  <c r="A288" i="31"/>
  <c r="A289" i="31"/>
  <c r="A290" i="31"/>
  <c r="A291" i="31"/>
  <c r="A292" i="31"/>
  <c r="A293" i="31"/>
  <c r="A294" i="31"/>
  <c r="A295" i="31"/>
  <c r="A296" i="31"/>
  <c r="A297" i="31"/>
  <c r="A298" i="31"/>
  <c r="A299" i="31"/>
  <c r="A300" i="31"/>
  <c r="A301" i="31"/>
  <c r="A302" i="31"/>
  <c r="A303" i="31"/>
  <c r="A304" i="31"/>
  <c r="A305" i="31"/>
  <c r="A306" i="31"/>
  <c r="A307" i="31"/>
  <c r="A308" i="31"/>
  <c r="A309" i="31"/>
  <c r="A310" i="31"/>
  <c r="A311" i="31"/>
  <c r="A312" i="31"/>
  <c r="A313" i="31"/>
  <c r="A314" i="31"/>
  <c r="A315" i="31"/>
  <c r="A316" i="31"/>
  <c r="A317" i="31"/>
  <c r="A318" i="31"/>
  <c r="A319" i="31"/>
  <c r="A320" i="31"/>
  <c r="A321" i="31"/>
  <c r="A322" i="31"/>
  <c r="A323" i="31"/>
  <c r="A324" i="31"/>
  <c r="A325" i="31"/>
  <c r="A326" i="31"/>
  <c r="A327" i="31"/>
  <c r="A328" i="31"/>
  <c r="A329" i="31"/>
  <c r="A330" i="31"/>
  <c r="A331" i="31"/>
  <c r="A332" i="31"/>
  <c r="A333" i="31"/>
  <c r="A334" i="31"/>
  <c r="A335" i="31"/>
  <c r="A336" i="31"/>
  <c r="A337" i="31"/>
  <c r="A338" i="31"/>
  <c r="A339" i="31"/>
  <c r="A340" i="31"/>
  <c r="A341" i="31"/>
  <c r="A342" i="31"/>
  <c r="A343" i="31"/>
  <c r="A344" i="31"/>
  <c r="A345" i="31"/>
  <c r="A346" i="31"/>
  <c r="A347" i="31"/>
  <c r="A348" i="31"/>
  <c r="A349" i="31"/>
  <c r="A350" i="31"/>
  <c r="A351" i="31"/>
  <c r="A352" i="31"/>
  <c r="A353" i="31"/>
  <c r="A354" i="31"/>
  <c r="A355" i="31"/>
  <c r="A356" i="31"/>
  <c r="A357" i="31"/>
  <c r="A358" i="31"/>
  <c r="A359" i="31"/>
  <c r="A360" i="31"/>
  <c r="A361" i="31"/>
  <c r="A362" i="31"/>
  <c r="A363" i="31"/>
  <c r="A364" i="31"/>
  <c r="A365" i="31"/>
  <c r="A366" i="31"/>
  <c r="A367" i="31"/>
  <c r="A368" i="31"/>
  <c r="A369" i="31"/>
  <c r="A370" i="31"/>
  <c r="A371" i="31"/>
  <c r="A372" i="31"/>
  <c r="A373" i="31"/>
  <c r="A374" i="31"/>
  <c r="A375" i="31"/>
  <c r="A376" i="31"/>
  <c r="A377" i="31"/>
  <c r="A378" i="31"/>
  <c r="A379" i="31"/>
  <c r="A380" i="31"/>
  <c r="A381" i="31"/>
  <c r="A382" i="31"/>
  <c r="A383" i="31"/>
  <c r="A384" i="31"/>
  <c r="A385" i="31"/>
  <c r="A386" i="31"/>
  <c r="A387" i="31"/>
  <c r="A388" i="31"/>
  <c r="A389" i="31"/>
  <c r="A390" i="31"/>
  <c r="A391" i="31"/>
  <c r="A392" i="31"/>
  <c r="A393" i="31"/>
  <c r="A394" i="31"/>
  <c r="A395" i="31"/>
  <c r="A396" i="31"/>
  <c r="A397" i="31"/>
  <c r="A398" i="31"/>
  <c r="A399" i="31"/>
  <c r="A400" i="31"/>
  <c r="A401" i="31"/>
  <c r="A402" i="31"/>
  <c r="A403" i="31"/>
  <c r="A404" i="31"/>
  <c r="A405" i="31"/>
  <c r="A406" i="31"/>
  <c r="A407" i="31"/>
  <c r="A408" i="31"/>
  <c r="A409" i="31"/>
  <c r="A410" i="31"/>
  <c r="A411" i="31"/>
  <c r="A412" i="31"/>
  <c r="A413" i="31"/>
  <c r="A414" i="31"/>
  <c r="A415" i="31"/>
  <c r="A416" i="31"/>
  <c r="A417" i="31"/>
  <c r="A418" i="31"/>
  <c r="A419" i="31"/>
  <c r="A420" i="31"/>
  <c r="A421" i="31"/>
  <c r="A422" i="31"/>
  <c r="A423" i="31"/>
  <c r="A424" i="31"/>
  <c r="A425" i="31"/>
  <c r="A426" i="31"/>
  <c r="A427" i="31"/>
  <c r="A428" i="31"/>
  <c r="A429" i="31"/>
  <c r="A430" i="31"/>
  <c r="A431" i="31"/>
  <c r="A432" i="31"/>
  <c r="A433" i="31"/>
  <c r="A434" i="31"/>
  <c r="A435" i="31"/>
  <c r="A436" i="31"/>
  <c r="A437" i="31"/>
  <c r="A438" i="31"/>
  <c r="A439" i="31"/>
  <c r="A440" i="31"/>
  <c r="A441" i="31"/>
  <c r="A442" i="31"/>
  <c r="A443" i="31"/>
  <c r="A444" i="31"/>
  <c r="A445" i="31"/>
  <c r="A446" i="31"/>
  <c r="A447" i="31"/>
  <c r="A448" i="31"/>
  <c r="A449" i="31"/>
  <c r="A450" i="31"/>
  <c r="A451" i="31"/>
  <c r="A452" i="31"/>
  <c r="A453" i="31"/>
  <c r="A454" i="31"/>
  <c r="A455" i="31"/>
  <c r="A456" i="31"/>
  <c r="A457" i="31"/>
  <c r="A458" i="31"/>
  <c r="A459" i="31"/>
  <c r="A460" i="31"/>
  <c r="A461" i="31"/>
  <c r="A462" i="31"/>
  <c r="A463" i="31"/>
  <c r="A464" i="31"/>
  <c r="A465" i="31"/>
  <c r="A466" i="31"/>
  <c r="A467" i="31"/>
  <c r="A468" i="31"/>
  <c r="A469" i="31"/>
  <c r="A470" i="31"/>
  <c r="A471" i="31"/>
  <c r="A472" i="31"/>
  <c r="A473" i="31"/>
  <c r="A474" i="31"/>
  <c r="A475" i="31"/>
  <c r="A476" i="31"/>
  <c r="A477" i="31"/>
  <c r="A478" i="31"/>
  <c r="A479" i="31"/>
  <c r="A480" i="31"/>
  <c r="A481" i="31"/>
  <c r="A482" i="31"/>
  <c r="A483" i="31"/>
  <c r="A484" i="31"/>
  <c r="A485" i="31"/>
  <c r="A486" i="31"/>
  <c r="A487" i="31"/>
  <c r="A488" i="31"/>
  <c r="A489" i="31"/>
  <c r="A490" i="31"/>
  <c r="A491" i="31"/>
  <c r="A492" i="31"/>
  <c r="A493" i="31"/>
  <c r="A494" i="31"/>
  <c r="A495" i="31"/>
  <c r="A496" i="31"/>
  <c r="A497" i="31"/>
  <c r="A498" i="31"/>
  <c r="A499" i="31"/>
  <c r="A500" i="31"/>
  <c r="A501" i="31"/>
  <c r="A502" i="31"/>
  <c r="A503" i="31"/>
  <c r="A504" i="31"/>
  <c r="A505" i="31"/>
  <c r="A506" i="31"/>
  <c r="A507" i="31"/>
  <c r="A508" i="31"/>
  <c r="A509" i="31"/>
  <c r="A510" i="31"/>
  <c r="A511" i="31"/>
  <c r="A512" i="31"/>
  <c r="A513" i="31"/>
  <c r="A514" i="31"/>
  <c r="A515" i="31"/>
  <c r="A516" i="31"/>
  <c r="A517" i="31"/>
  <c r="A518" i="31"/>
  <c r="A519" i="31"/>
  <c r="A520" i="31"/>
  <c r="A521" i="31"/>
  <c r="A522" i="31"/>
  <c r="A523" i="31"/>
  <c r="A524" i="31"/>
  <c r="A525" i="31"/>
  <c r="A526" i="31"/>
  <c r="A527" i="31"/>
  <c r="A528" i="31"/>
  <c r="A529" i="31"/>
  <c r="A530" i="31"/>
  <c r="A531" i="31"/>
  <c r="A532" i="31"/>
  <c r="A533" i="31"/>
  <c r="A534" i="31"/>
  <c r="A535" i="31"/>
  <c r="A536" i="31"/>
  <c r="A537" i="31"/>
  <c r="A538" i="31"/>
  <c r="A539" i="31"/>
  <c r="A540" i="31"/>
  <c r="A541" i="31"/>
  <c r="A542" i="31"/>
  <c r="A543" i="31"/>
  <c r="A544" i="31"/>
  <c r="A545" i="31"/>
  <c r="A546" i="31"/>
  <c r="A547" i="31"/>
  <c r="A548" i="31"/>
  <c r="A549" i="31"/>
  <c r="A550" i="31"/>
  <c r="A551" i="31"/>
  <c r="A552" i="31"/>
  <c r="A553" i="31"/>
  <c r="A554" i="31"/>
  <c r="A555" i="31"/>
  <c r="A556" i="31"/>
  <c r="A557" i="31"/>
  <c r="A558" i="31"/>
  <c r="A559" i="31"/>
  <c r="A560" i="31"/>
  <c r="A561" i="31"/>
  <c r="A562" i="31"/>
  <c r="A563" i="31"/>
  <c r="A564" i="31"/>
  <c r="A565" i="31"/>
  <c r="A566" i="31"/>
  <c r="A567" i="31"/>
  <c r="A568" i="31"/>
  <c r="A569" i="31"/>
  <c r="A570" i="31"/>
  <c r="A571" i="31"/>
  <c r="A572" i="31"/>
  <c r="A573" i="31"/>
  <c r="A574" i="31"/>
  <c r="A575" i="31"/>
  <c r="A576" i="31"/>
  <c r="A577" i="31"/>
  <c r="A578" i="31"/>
  <c r="A579" i="31"/>
  <c r="A580" i="31"/>
  <c r="A581" i="31"/>
  <c r="A582" i="31"/>
  <c r="A583" i="31"/>
  <c r="A584" i="31"/>
  <c r="A585" i="31"/>
  <c r="A586" i="31"/>
  <c r="A587" i="31"/>
  <c r="A588" i="31"/>
  <c r="A589" i="31"/>
  <c r="A590" i="31"/>
  <c r="A591" i="31"/>
  <c r="A592" i="31"/>
  <c r="A593" i="31"/>
  <c r="A594" i="31"/>
  <c r="A595" i="31"/>
  <c r="A596" i="31"/>
  <c r="A597" i="31"/>
  <c r="A598" i="31"/>
  <c r="A599" i="31"/>
  <c r="A600" i="31"/>
  <c r="A601" i="31"/>
  <c r="A602" i="31"/>
  <c r="A603" i="31"/>
  <c r="A604" i="31"/>
  <c r="A605" i="31"/>
  <c r="A606" i="31"/>
  <c r="A607" i="31"/>
  <c r="A608" i="31"/>
  <c r="A609" i="31"/>
  <c r="A610" i="31"/>
  <c r="A611" i="31"/>
  <c r="A612" i="31"/>
  <c r="A613" i="31"/>
  <c r="A614" i="31"/>
  <c r="A615" i="31"/>
  <c r="A616" i="31"/>
  <c r="A617" i="31"/>
  <c r="A618" i="31"/>
  <c r="A619" i="31"/>
  <c r="A620" i="31"/>
  <c r="A621" i="31"/>
  <c r="A622" i="31"/>
  <c r="A623" i="31"/>
  <c r="A624" i="31"/>
  <c r="A625" i="31"/>
  <c r="A626" i="31"/>
  <c r="A627" i="31"/>
  <c r="A628" i="31"/>
  <c r="A629" i="31"/>
  <c r="A630" i="31"/>
  <c r="A631" i="31"/>
  <c r="A632" i="31"/>
  <c r="A633" i="31"/>
  <c r="A634" i="31"/>
  <c r="A635" i="31"/>
  <c r="A636" i="31"/>
  <c r="A637" i="31"/>
  <c r="A638" i="31"/>
  <c r="A639" i="31"/>
  <c r="A640" i="31"/>
  <c r="A641" i="31"/>
  <c r="A642" i="31"/>
  <c r="A643" i="31"/>
  <c r="A644" i="31"/>
  <c r="A645" i="31"/>
  <c r="A646" i="31"/>
  <c r="A647" i="31"/>
  <c r="A648" i="31"/>
  <c r="A649" i="31"/>
  <c r="A650" i="31"/>
  <c r="A651" i="31"/>
  <c r="A652" i="31"/>
  <c r="A653" i="31"/>
  <c r="A654" i="31"/>
  <c r="A655" i="31"/>
  <c r="A656" i="31"/>
  <c r="A657" i="31"/>
  <c r="A658" i="31"/>
  <c r="A659" i="31"/>
  <c r="A660" i="31"/>
  <c r="A661" i="31"/>
  <c r="A662" i="31"/>
  <c r="A663" i="31"/>
  <c r="A664" i="31"/>
  <c r="A665" i="31"/>
  <c r="A666" i="31"/>
  <c r="A667" i="31"/>
  <c r="A668" i="31"/>
  <c r="A669" i="31"/>
  <c r="A670" i="31"/>
  <c r="A671" i="31"/>
  <c r="A672" i="31"/>
  <c r="A673" i="31"/>
  <c r="A674" i="31"/>
  <c r="A675" i="31"/>
  <c r="A676" i="31"/>
  <c r="A677" i="31"/>
  <c r="A678" i="31"/>
  <c r="A679" i="31"/>
  <c r="A680" i="31"/>
  <c r="A681" i="31"/>
  <c r="A682" i="31"/>
  <c r="A683" i="31"/>
  <c r="A684" i="31"/>
  <c r="A685" i="31"/>
  <c r="A686" i="31"/>
  <c r="A687" i="31"/>
  <c r="A688" i="31"/>
  <c r="A689" i="31"/>
  <c r="A690" i="31"/>
  <c r="A691" i="31"/>
  <c r="A692" i="31"/>
  <c r="A693" i="31"/>
  <c r="A694" i="31"/>
  <c r="A695" i="31"/>
  <c r="A696" i="31"/>
  <c r="A697" i="31"/>
  <c r="A698" i="31"/>
  <c r="A699" i="31"/>
  <c r="A700" i="31"/>
  <c r="A701" i="31"/>
  <c r="A702" i="31"/>
  <c r="A703" i="31"/>
  <c r="A704" i="31"/>
  <c r="A705" i="31"/>
  <c r="A706" i="31"/>
  <c r="A707" i="31"/>
  <c r="A708" i="31"/>
  <c r="A709" i="31"/>
  <c r="A710" i="31"/>
  <c r="A711" i="31"/>
  <c r="A712" i="31"/>
  <c r="A713" i="31"/>
  <c r="A714" i="31"/>
  <c r="A715" i="31"/>
  <c r="A716" i="31"/>
  <c r="A717" i="31"/>
  <c r="A718" i="31"/>
  <c r="A719" i="31"/>
  <c r="A720" i="31"/>
  <c r="A721" i="31"/>
  <c r="A722" i="31"/>
  <c r="A723" i="31"/>
  <c r="A724" i="31"/>
  <c r="A725" i="31"/>
  <c r="A726" i="31"/>
  <c r="A727" i="31"/>
  <c r="A728" i="31"/>
  <c r="A729" i="31"/>
  <c r="A730" i="31"/>
  <c r="A731" i="31"/>
  <c r="A732" i="31"/>
  <c r="A733" i="31"/>
  <c r="A734" i="31"/>
  <c r="A735" i="31"/>
  <c r="A736" i="31"/>
  <c r="A737" i="31"/>
  <c r="A738" i="31"/>
  <c r="A739" i="31"/>
  <c r="A740" i="31"/>
  <c r="A741" i="31"/>
  <c r="A742" i="31"/>
  <c r="A743" i="31"/>
  <c r="A744" i="31"/>
  <c r="A745" i="31"/>
  <c r="A746" i="31"/>
  <c r="A747" i="31"/>
  <c r="A748" i="31"/>
  <c r="A749" i="31"/>
  <c r="A750" i="31"/>
  <c r="A751" i="31"/>
  <c r="A752" i="31"/>
  <c r="A753" i="31"/>
  <c r="A754" i="31"/>
  <c r="A755" i="31"/>
  <c r="A756" i="31"/>
  <c r="A757" i="31"/>
  <c r="A758" i="31"/>
  <c r="A759" i="31"/>
  <c r="A760" i="31"/>
  <c r="A761" i="31"/>
  <c r="A762" i="31"/>
  <c r="A763" i="31"/>
  <c r="A764" i="31"/>
  <c r="A765" i="31"/>
  <c r="A766" i="31"/>
  <c r="A767" i="31"/>
  <c r="A768" i="31"/>
  <c r="A769" i="31"/>
  <c r="A770" i="31"/>
  <c r="A771" i="31"/>
  <c r="A772" i="31"/>
  <c r="A773" i="31"/>
  <c r="A774" i="31"/>
  <c r="A775" i="31"/>
  <c r="A776" i="31"/>
  <c r="A777" i="31"/>
  <c r="A778" i="31"/>
  <c r="A779" i="31"/>
  <c r="A780" i="31"/>
  <c r="A781" i="31"/>
  <c r="A782" i="31"/>
  <c r="A783" i="31"/>
  <c r="A784" i="31"/>
  <c r="A785" i="31"/>
  <c r="A786" i="31"/>
  <c r="A787" i="31"/>
  <c r="A788" i="31"/>
  <c r="A789" i="31"/>
  <c r="A790" i="31"/>
  <c r="A791" i="31"/>
  <c r="A792" i="31"/>
  <c r="A793" i="31"/>
  <c r="A794" i="31"/>
  <c r="A795" i="31"/>
  <c r="A796" i="31"/>
  <c r="A797" i="31"/>
  <c r="A798" i="31"/>
  <c r="A799" i="31"/>
  <c r="A800" i="31"/>
  <c r="A801" i="31"/>
  <c r="A802" i="31"/>
  <c r="A803" i="31"/>
  <c r="A804" i="31"/>
  <c r="A805" i="31"/>
  <c r="A806" i="31"/>
  <c r="A807" i="31"/>
  <c r="A808" i="31"/>
  <c r="A809" i="31"/>
  <c r="A810" i="31"/>
  <c r="A811" i="31"/>
  <c r="A812" i="31"/>
  <c r="A813" i="31"/>
  <c r="A814" i="31"/>
  <c r="A815" i="31"/>
  <c r="A816" i="31"/>
  <c r="A817" i="31"/>
  <c r="A818" i="31"/>
  <c r="A819" i="31"/>
  <c r="A820" i="31"/>
  <c r="A821" i="31"/>
  <c r="A822" i="31"/>
  <c r="A823" i="31"/>
  <c r="A824" i="31"/>
  <c r="A825" i="31"/>
  <c r="A826" i="31"/>
  <c r="A827" i="31"/>
  <c r="A828" i="31"/>
  <c r="A829" i="31"/>
  <c r="A830" i="31"/>
  <c r="A831" i="31"/>
  <c r="A832" i="31"/>
  <c r="A833" i="31"/>
  <c r="A834" i="31"/>
  <c r="A835" i="31"/>
  <c r="A836" i="31"/>
  <c r="A837" i="31"/>
  <c r="A838" i="31"/>
  <c r="A839" i="31"/>
  <c r="A840" i="31"/>
  <c r="A841" i="31"/>
  <c r="A842" i="31"/>
  <c r="A843" i="31"/>
  <c r="A844" i="31"/>
  <c r="A845" i="31"/>
  <c r="A846" i="31"/>
  <c r="A847" i="31"/>
  <c r="A848" i="31"/>
  <c r="A849" i="31"/>
  <c r="A850" i="31"/>
  <c r="A851" i="31"/>
  <c r="A852" i="31"/>
  <c r="A853" i="31"/>
  <c r="A854" i="31"/>
  <c r="A855" i="31"/>
  <c r="A856" i="31"/>
  <c r="A857" i="31"/>
  <c r="A858" i="31"/>
  <c r="A859" i="31"/>
  <c r="A860" i="31"/>
  <c r="A861" i="31"/>
  <c r="A862" i="31"/>
  <c r="A863" i="31"/>
  <c r="A864" i="31"/>
  <c r="A865" i="31"/>
  <c r="A866" i="31"/>
  <c r="A867" i="31"/>
  <c r="A868" i="31"/>
  <c r="A869" i="31"/>
  <c r="A870" i="31"/>
  <c r="A871" i="31"/>
  <c r="A872" i="31"/>
  <c r="A873" i="31"/>
  <c r="A874" i="31"/>
  <c r="A875" i="31"/>
  <c r="A876" i="31"/>
  <c r="A877" i="31"/>
  <c r="A878" i="31"/>
  <c r="A879" i="31"/>
  <c r="A880" i="31"/>
  <c r="A881" i="31"/>
  <c r="A882" i="31"/>
  <c r="A883" i="31"/>
  <c r="A884" i="31"/>
  <c r="A885" i="31"/>
  <c r="A886" i="31"/>
  <c r="A887" i="31"/>
  <c r="A888" i="31"/>
  <c r="A889" i="31"/>
  <c r="A890" i="31"/>
  <c r="A891" i="31"/>
  <c r="A892" i="31"/>
  <c r="A893" i="31"/>
  <c r="A894" i="31"/>
  <c r="A895" i="31"/>
  <c r="A896" i="31"/>
  <c r="A897" i="31"/>
  <c r="A898" i="31"/>
  <c r="A899" i="31"/>
  <c r="A900" i="31"/>
  <c r="A901" i="31"/>
  <c r="A902" i="31"/>
  <c r="A903" i="31"/>
  <c r="A904" i="31"/>
  <c r="A905" i="31"/>
  <c r="A906" i="31"/>
  <c r="A907" i="31"/>
  <c r="A908" i="31"/>
  <c r="A909" i="31"/>
  <c r="A910" i="31"/>
  <c r="A911" i="31"/>
  <c r="A912" i="31"/>
  <c r="A913" i="31"/>
  <c r="A914" i="31"/>
  <c r="A915" i="31"/>
  <c r="A916" i="31"/>
  <c r="A917" i="31"/>
  <c r="A918" i="31"/>
  <c r="A919" i="31"/>
  <c r="A920" i="31"/>
  <c r="A921" i="31"/>
  <c r="A922" i="31"/>
  <c r="A923" i="31"/>
  <c r="A924" i="31"/>
  <c r="A925" i="31"/>
  <c r="A926" i="31"/>
  <c r="A927" i="31"/>
  <c r="A928" i="31"/>
  <c r="A929" i="31"/>
  <c r="A930" i="31"/>
  <c r="A931" i="31"/>
  <c r="A932" i="31"/>
  <c r="A933" i="31"/>
  <c r="A934" i="31"/>
  <c r="A935" i="31"/>
  <c r="A936" i="31"/>
  <c r="A937" i="31"/>
  <c r="A938" i="31"/>
  <c r="A939" i="31"/>
  <c r="A940" i="31"/>
  <c r="A941" i="31"/>
  <c r="A942" i="31"/>
  <c r="A943" i="31"/>
  <c r="A944" i="31"/>
  <c r="A945" i="31"/>
  <c r="A946" i="31"/>
  <c r="A947" i="31"/>
  <c r="A948" i="31"/>
  <c r="A949" i="31"/>
  <c r="A950" i="31"/>
  <c r="A951" i="31"/>
  <c r="A952" i="31"/>
  <c r="A953" i="31"/>
  <c r="A954" i="31"/>
  <c r="A955" i="31"/>
  <c r="A956" i="31"/>
  <c r="A957" i="31"/>
  <c r="A958" i="31"/>
  <c r="A959" i="31"/>
  <c r="A960" i="31"/>
  <c r="A961" i="31"/>
  <c r="A962" i="31"/>
  <c r="A963" i="31"/>
  <c r="A964" i="31"/>
  <c r="A965" i="31"/>
  <c r="A966" i="31"/>
  <c r="A967" i="31"/>
  <c r="A968" i="31"/>
  <c r="A969" i="31"/>
  <c r="A970" i="31"/>
  <c r="A971" i="31"/>
  <c r="A972" i="31"/>
  <c r="A973" i="31"/>
  <c r="A974" i="31"/>
  <c r="A975" i="31"/>
  <c r="A976" i="31"/>
  <c r="A977" i="31"/>
  <c r="A978" i="31"/>
  <c r="A979" i="31"/>
  <c r="A980" i="31"/>
  <c r="A981" i="31"/>
  <c r="A982" i="31"/>
  <c r="A983" i="31"/>
  <c r="A984" i="31"/>
  <c r="A985" i="31"/>
  <c r="A986" i="31"/>
  <c r="A987" i="31"/>
  <c r="A988" i="31"/>
  <c r="A989" i="31"/>
  <c r="A990" i="31"/>
  <c r="A991" i="31"/>
  <c r="A992" i="31"/>
  <c r="A993" i="31"/>
  <c r="A994" i="31"/>
  <c r="A995" i="31"/>
  <c r="A996" i="31"/>
  <c r="A997" i="31"/>
  <c r="A998" i="31"/>
  <c r="A999" i="31"/>
  <c r="A1000" i="31"/>
  <c r="A1001" i="31"/>
  <c r="A1002" i="31"/>
  <c r="A1003" i="31"/>
  <c r="A1004" i="31"/>
  <c r="A1005" i="31"/>
  <c r="A1006" i="31"/>
  <c r="A1007" i="31"/>
  <c r="A1008" i="31"/>
  <c r="A1009" i="31"/>
  <c r="A1010" i="31"/>
  <c r="A1011" i="31"/>
  <c r="A1012" i="31"/>
  <c r="A1013" i="31"/>
  <c r="A1014" i="31"/>
  <c r="A1015" i="31"/>
  <c r="A1016" i="31"/>
  <c r="A1017" i="31"/>
  <c r="A1018" i="31"/>
  <c r="A1019" i="31"/>
  <c r="A1020" i="31"/>
  <c r="A1021" i="31"/>
  <c r="A1022" i="31"/>
  <c r="A1023" i="31"/>
  <c r="A1024" i="31"/>
  <c r="A1025" i="31"/>
  <c r="A1026" i="31"/>
  <c r="A1027" i="31"/>
  <c r="A1028" i="31"/>
  <c r="A1029" i="31"/>
  <c r="A1030" i="31"/>
  <c r="A1031" i="31"/>
  <c r="A1032" i="31"/>
  <c r="A1033" i="31"/>
  <c r="A1034" i="31"/>
  <c r="A1035" i="31"/>
  <c r="A1036" i="31"/>
  <c r="A1037" i="31"/>
  <c r="A1038" i="31"/>
  <c r="A1039" i="31"/>
  <c r="A1040" i="31"/>
  <c r="A1041" i="31"/>
  <c r="A1042" i="31"/>
  <c r="A1043" i="31"/>
  <c r="A1044" i="31"/>
  <c r="A1045" i="31"/>
  <c r="A1046" i="31"/>
  <c r="A1047" i="31"/>
  <c r="A1048" i="31"/>
  <c r="A1049" i="31"/>
  <c r="A1050" i="31"/>
  <c r="A1051" i="31"/>
  <c r="A1052" i="31"/>
  <c r="A1053" i="31"/>
  <c r="A1054" i="31"/>
  <c r="A1055" i="31"/>
  <c r="A1056" i="31"/>
  <c r="A1057" i="31"/>
  <c r="A1058" i="31"/>
  <c r="A1059" i="31"/>
  <c r="A1060" i="31"/>
  <c r="A1061" i="31"/>
  <c r="A1062" i="31"/>
  <c r="A1063" i="31"/>
  <c r="A1064" i="31"/>
  <c r="A1065" i="31"/>
  <c r="A1066" i="31"/>
  <c r="A1067" i="31"/>
  <c r="A1068" i="31"/>
  <c r="A1069" i="31"/>
  <c r="A1070" i="31"/>
  <c r="A1071" i="31"/>
  <c r="A1072" i="31"/>
  <c r="A1073" i="31"/>
  <c r="A1074" i="31"/>
  <c r="A1075" i="31"/>
  <c r="A1076" i="31"/>
  <c r="A1077" i="31"/>
  <c r="A1078" i="31"/>
  <c r="A1079" i="31"/>
  <c r="A1080" i="31"/>
  <c r="A1081" i="31"/>
  <c r="A1082" i="31"/>
  <c r="A1083" i="31"/>
  <c r="A1084" i="31"/>
  <c r="A1085" i="31"/>
  <c r="A1086" i="31"/>
  <c r="A1087" i="31"/>
  <c r="A1088" i="31"/>
  <c r="A1089" i="31"/>
  <c r="A1090" i="31"/>
  <c r="A1091" i="31"/>
  <c r="A1092" i="31"/>
  <c r="A1093" i="31"/>
  <c r="A1094" i="31"/>
  <c r="A1095" i="31"/>
  <c r="A1096" i="31"/>
  <c r="A1097" i="31"/>
  <c r="A1098" i="31"/>
  <c r="A1099" i="31"/>
  <c r="A1100" i="31"/>
  <c r="A1101" i="31"/>
  <c r="A1102" i="31"/>
  <c r="A1103" i="31"/>
  <c r="A1104" i="31"/>
  <c r="A1105" i="31"/>
  <c r="A1106" i="31"/>
  <c r="A1107" i="31"/>
  <c r="A1108" i="31"/>
  <c r="A1109" i="31"/>
  <c r="A1110" i="31"/>
  <c r="A1111" i="31"/>
  <c r="A1112" i="31"/>
  <c r="A1113" i="31"/>
  <c r="A1114" i="31"/>
  <c r="A1115" i="31"/>
  <c r="A1116" i="31"/>
  <c r="A1117" i="31"/>
  <c r="A1118" i="31"/>
  <c r="A1119" i="31"/>
  <c r="A1120" i="31"/>
  <c r="A1121" i="31"/>
  <c r="A1122" i="31"/>
  <c r="A1123" i="31"/>
  <c r="A1124" i="31"/>
  <c r="A1125" i="31"/>
  <c r="A1126" i="31"/>
  <c r="A1127" i="31"/>
  <c r="A1128" i="31"/>
  <c r="A1129" i="31"/>
  <c r="A1130" i="31"/>
  <c r="A1131" i="31"/>
  <c r="A1132" i="31"/>
  <c r="A1133" i="31"/>
  <c r="A1134" i="31"/>
  <c r="A1135" i="31"/>
  <c r="A1136" i="31"/>
  <c r="A1137" i="31"/>
  <c r="A1138" i="31"/>
  <c r="A1139" i="31"/>
  <c r="A1140" i="31"/>
  <c r="A1141" i="31"/>
  <c r="A1142" i="31"/>
  <c r="A1143" i="31"/>
  <c r="A1144" i="31"/>
  <c r="A1145" i="31"/>
  <c r="A1146" i="31"/>
  <c r="A1147" i="31"/>
  <c r="A1148" i="31"/>
  <c r="A1149" i="31"/>
  <c r="A1150" i="31"/>
  <c r="A1151" i="31"/>
  <c r="A1152" i="31"/>
  <c r="A1153" i="31"/>
  <c r="A1154" i="31"/>
  <c r="A1155" i="31"/>
  <c r="A1156" i="31"/>
  <c r="A1157" i="31"/>
  <c r="A1158" i="31"/>
  <c r="A1159" i="31"/>
  <c r="A1160" i="31"/>
  <c r="A1161" i="31"/>
  <c r="A1162" i="31"/>
  <c r="A1163" i="31"/>
  <c r="A1164" i="31"/>
  <c r="A1165" i="31"/>
  <c r="A1166" i="31"/>
  <c r="A1167" i="31"/>
  <c r="A1168" i="31"/>
  <c r="A1169" i="31"/>
  <c r="A1170" i="31"/>
  <c r="A1171" i="31"/>
  <c r="A1172" i="31"/>
  <c r="A1173" i="31"/>
  <c r="A1174" i="31"/>
  <c r="A1175" i="31"/>
  <c r="A1176" i="31"/>
  <c r="A1177" i="31"/>
  <c r="A1178" i="31"/>
  <c r="A1179" i="31"/>
  <c r="A1180" i="31"/>
  <c r="A1181" i="31"/>
  <c r="A1182" i="31"/>
  <c r="A1183" i="31"/>
  <c r="A1184" i="31"/>
  <c r="A1185" i="31"/>
  <c r="A1186" i="31"/>
  <c r="A1187" i="31"/>
  <c r="A1188" i="31"/>
  <c r="A1189" i="31"/>
  <c r="A1190" i="31"/>
  <c r="A1191" i="31"/>
  <c r="A1192" i="31"/>
  <c r="A1193" i="31"/>
  <c r="A1194" i="31"/>
  <c r="A1195" i="31"/>
  <c r="A1196" i="31"/>
  <c r="A1197" i="31"/>
  <c r="A1198" i="31"/>
  <c r="A1199" i="31"/>
  <c r="A1200" i="31"/>
  <c r="A1201" i="31"/>
  <c r="A1202" i="31"/>
  <c r="A1203" i="31"/>
  <c r="A1204" i="31"/>
  <c r="A1205" i="31"/>
  <c r="A1206" i="31"/>
  <c r="A1207" i="31"/>
  <c r="A1208" i="31"/>
  <c r="A1209" i="31"/>
  <c r="A1210" i="31"/>
  <c r="A1211" i="31"/>
  <c r="A1212" i="31"/>
  <c r="A1213" i="31"/>
  <c r="A1214" i="31"/>
  <c r="A1215" i="31"/>
  <c r="A1216" i="31"/>
  <c r="A1217" i="31"/>
  <c r="A1218" i="31"/>
  <c r="A1219" i="31"/>
  <c r="A1220" i="31"/>
  <c r="A1221" i="31"/>
  <c r="A1222" i="31"/>
  <c r="A1223" i="31"/>
  <c r="A1224" i="31"/>
  <c r="A1225" i="31"/>
  <c r="A1226" i="31"/>
  <c r="A1227" i="31"/>
  <c r="A1228" i="31"/>
  <c r="A1229" i="31"/>
  <c r="A1230" i="31"/>
  <c r="A1231" i="31"/>
  <c r="A1232" i="31"/>
  <c r="A1233" i="31"/>
  <c r="A1234" i="31"/>
  <c r="A1235" i="31"/>
  <c r="A1236" i="31"/>
  <c r="A1237" i="31"/>
  <c r="A1238" i="31"/>
  <c r="A1239" i="31"/>
  <c r="A1240" i="31"/>
  <c r="A1241" i="31"/>
  <c r="A1242" i="31"/>
  <c r="A1243" i="31"/>
  <c r="A1244" i="31"/>
  <c r="A1245" i="31"/>
  <c r="A1246" i="31"/>
  <c r="A1247" i="31"/>
  <c r="A1248" i="31"/>
  <c r="A1249" i="31"/>
  <c r="A1250" i="31"/>
  <c r="A1251" i="31"/>
  <c r="A1252" i="31"/>
  <c r="A1253" i="31"/>
  <c r="A1254" i="31"/>
  <c r="A1255" i="31"/>
  <c r="A1256" i="31"/>
  <c r="A1257" i="31"/>
  <c r="A1258" i="31"/>
  <c r="A1259" i="31"/>
  <c r="A1260" i="31"/>
  <c r="A1261" i="31"/>
  <c r="A1262" i="31"/>
  <c r="A1263" i="31"/>
  <c r="A1264" i="31"/>
  <c r="A1265" i="31"/>
  <c r="A1266" i="31"/>
  <c r="A1267" i="31"/>
  <c r="A1268" i="31"/>
  <c r="A1269" i="31"/>
  <c r="A1270" i="31"/>
  <c r="A1271" i="31"/>
  <c r="A1272" i="31"/>
  <c r="A1273" i="31"/>
  <c r="A1274" i="31"/>
  <c r="A1275" i="31"/>
  <c r="A1276" i="31"/>
  <c r="A1277" i="31"/>
  <c r="A1278" i="31"/>
  <c r="A1279" i="31"/>
  <c r="A1280" i="31"/>
  <c r="A1281" i="31"/>
  <c r="A1282" i="31"/>
  <c r="A1283" i="31"/>
  <c r="A1284" i="31"/>
  <c r="A1285" i="31"/>
  <c r="A1286" i="31"/>
  <c r="A1287" i="31"/>
  <c r="A1288" i="31"/>
  <c r="A1289" i="31"/>
  <c r="A1290" i="31"/>
  <c r="A1291" i="31"/>
  <c r="A1292" i="31"/>
  <c r="A1293" i="31"/>
  <c r="A1294" i="31"/>
  <c r="A1295" i="31"/>
  <c r="A1296" i="31"/>
  <c r="A1297" i="31"/>
  <c r="A1298" i="31"/>
  <c r="A1299" i="31"/>
  <c r="A1300" i="31"/>
  <c r="A1301" i="31"/>
  <c r="A1302" i="31"/>
  <c r="A1303" i="31"/>
  <c r="A1304" i="31"/>
  <c r="A1305" i="31"/>
  <c r="A1306" i="31"/>
  <c r="A1307" i="31"/>
  <c r="A1308" i="31"/>
  <c r="A1309" i="31"/>
  <c r="A1310" i="31"/>
  <c r="A1311" i="31"/>
  <c r="A1312" i="31"/>
  <c r="A1313" i="31"/>
  <c r="A1314" i="31"/>
  <c r="A1315" i="31"/>
  <c r="A1316" i="31"/>
  <c r="A1317" i="31"/>
  <c r="A1318" i="31"/>
  <c r="A1319" i="31"/>
  <c r="A1320" i="31"/>
  <c r="A1321" i="31"/>
  <c r="A1322" i="31"/>
  <c r="A1323" i="31"/>
  <c r="A1324" i="31"/>
  <c r="A1325" i="31"/>
  <c r="A1326" i="31"/>
  <c r="A1327" i="31"/>
  <c r="A1328" i="31"/>
  <c r="A1329" i="31"/>
  <c r="A1330" i="31"/>
  <c r="A1331" i="31"/>
  <c r="A1332" i="31"/>
  <c r="A1333" i="31"/>
  <c r="A1334" i="31"/>
  <c r="A1335" i="31"/>
  <c r="A1336" i="31"/>
  <c r="A1337" i="31"/>
  <c r="A1338" i="31"/>
  <c r="A1339" i="31"/>
  <c r="A1340" i="31"/>
  <c r="A1341" i="31"/>
  <c r="A1342" i="31"/>
  <c r="A1343" i="31"/>
  <c r="A1344" i="31"/>
  <c r="A1345" i="31"/>
  <c r="A1346" i="31"/>
  <c r="A1347" i="31"/>
  <c r="A1348" i="31"/>
  <c r="A1349" i="31"/>
  <c r="A1350" i="31"/>
  <c r="A1351" i="31"/>
  <c r="A1352" i="31"/>
  <c r="A1353" i="31"/>
  <c r="A1354" i="31"/>
  <c r="A1355" i="31"/>
  <c r="A1356" i="31"/>
  <c r="A1357" i="31"/>
  <c r="A1358" i="31"/>
  <c r="A1359" i="31"/>
  <c r="A1360" i="31"/>
  <c r="A1361" i="31"/>
  <c r="A1362" i="31"/>
  <c r="A1363" i="31"/>
  <c r="A1364" i="31"/>
  <c r="A1365" i="31"/>
  <c r="A1366" i="31"/>
  <c r="A1367" i="31"/>
  <c r="A1368" i="31"/>
  <c r="A1369" i="31"/>
  <c r="A1370" i="31"/>
  <c r="A1371" i="31"/>
  <c r="A1372" i="31"/>
  <c r="A1373" i="31"/>
  <c r="A1374" i="31"/>
  <c r="A1375" i="31"/>
  <c r="A1376" i="31"/>
  <c r="A1377" i="31"/>
  <c r="A1378" i="31"/>
  <c r="A1379" i="31"/>
  <c r="A1380" i="31"/>
  <c r="A1381" i="31"/>
  <c r="A1382" i="31"/>
  <c r="A1383" i="31"/>
  <c r="A1384" i="31"/>
  <c r="A1385" i="31"/>
  <c r="A1386" i="31"/>
  <c r="A1387" i="31"/>
  <c r="A1388" i="31"/>
  <c r="A1389" i="31"/>
  <c r="A1390" i="31"/>
  <c r="A1391" i="31"/>
  <c r="A1392" i="31"/>
  <c r="A1393" i="31"/>
  <c r="A1394" i="31"/>
  <c r="A1395" i="31"/>
  <c r="A1396" i="31"/>
  <c r="A1397" i="31"/>
  <c r="A1398" i="31"/>
  <c r="A1399" i="31"/>
  <c r="A1400" i="31"/>
  <c r="A1401" i="31"/>
  <c r="A1402" i="31"/>
  <c r="A1403" i="31"/>
  <c r="A1404" i="31"/>
  <c r="A1405" i="31"/>
  <c r="A1406" i="31"/>
  <c r="A1407" i="31"/>
  <c r="A1408" i="31"/>
  <c r="A1409" i="31"/>
  <c r="A1410" i="31"/>
  <c r="A1411" i="31"/>
  <c r="A1412" i="31"/>
  <c r="A1413" i="31"/>
  <c r="A1414" i="31"/>
  <c r="A1415" i="31"/>
  <c r="A1416" i="31"/>
  <c r="A1417" i="31"/>
  <c r="A1418" i="31"/>
  <c r="A1419" i="31"/>
  <c r="A1420" i="31"/>
  <c r="A1421" i="31"/>
  <c r="A1422" i="31"/>
  <c r="A1423" i="31"/>
  <c r="A1424" i="31"/>
  <c r="A1425" i="31"/>
  <c r="A1426" i="31"/>
  <c r="A1427" i="31"/>
  <c r="A1428" i="31"/>
  <c r="A1429" i="31"/>
  <c r="A1430" i="31"/>
  <c r="A1431" i="31"/>
  <c r="A1432" i="31"/>
  <c r="A1433" i="31"/>
  <c r="A1434" i="31"/>
  <c r="A1435" i="31"/>
  <c r="A1436" i="31"/>
  <c r="A1437" i="31"/>
  <c r="A1438" i="31"/>
  <c r="A1439" i="31"/>
  <c r="A1440" i="31"/>
  <c r="A1441" i="31"/>
  <c r="A1442" i="31"/>
  <c r="A1443" i="31"/>
  <c r="A1444" i="31"/>
  <c r="A1445" i="31"/>
  <c r="A1446" i="31"/>
  <c r="A1447" i="31"/>
  <c r="A1448" i="31"/>
  <c r="A1449" i="31"/>
  <c r="A1450" i="31"/>
  <c r="A1451" i="31"/>
  <c r="A1452" i="31"/>
  <c r="A1453" i="31"/>
  <c r="A1454" i="31"/>
  <c r="A1455" i="31"/>
  <c r="A1456" i="31"/>
  <c r="A1457" i="31"/>
  <c r="A1458" i="31"/>
  <c r="A1459" i="31"/>
  <c r="A1460" i="31"/>
  <c r="A1461" i="31"/>
  <c r="A1462" i="31"/>
  <c r="A1463" i="31"/>
  <c r="A1464" i="31"/>
  <c r="A1465" i="31"/>
  <c r="A1466" i="31"/>
  <c r="A1467" i="31"/>
  <c r="A1468" i="31"/>
  <c r="A1469" i="31"/>
  <c r="A1470" i="31"/>
  <c r="A1471" i="31"/>
  <c r="A1472" i="31"/>
  <c r="A1473" i="31"/>
  <c r="A1474" i="31"/>
  <c r="A1475" i="31"/>
  <c r="A1476" i="31"/>
  <c r="A1477" i="31"/>
  <c r="A1478" i="31"/>
  <c r="A1479" i="31"/>
  <c r="A1480" i="31"/>
  <c r="A1481" i="31"/>
  <c r="A1482" i="31"/>
  <c r="A1483" i="31"/>
  <c r="A1484" i="31"/>
  <c r="A1485" i="31"/>
  <c r="A1486" i="31"/>
  <c r="A1487" i="31"/>
  <c r="A1488" i="31"/>
  <c r="A1489" i="31"/>
  <c r="A1490" i="31"/>
  <c r="A1491" i="31"/>
  <c r="A1492" i="31"/>
  <c r="A1493" i="31"/>
  <c r="A1494" i="31"/>
  <c r="A1495" i="31"/>
  <c r="A1496" i="31"/>
  <c r="A1497" i="31"/>
  <c r="A1498" i="31"/>
  <c r="A1499" i="31"/>
  <c r="A1500" i="31"/>
  <c r="A1501" i="31"/>
  <c r="A1502" i="31"/>
  <c r="A1503" i="31"/>
  <c r="A1504" i="31"/>
  <c r="A1505" i="31"/>
  <c r="A1506" i="31"/>
  <c r="A1507" i="31"/>
  <c r="A1508" i="31"/>
  <c r="A1509" i="31"/>
  <c r="A1510" i="31"/>
  <c r="A1511" i="31"/>
  <c r="A1512" i="31"/>
  <c r="A1513" i="31"/>
  <c r="A1514" i="31"/>
  <c r="A1515" i="31"/>
  <c r="A1516" i="31"/>
  <c r="A1517" i="31"/>
  <c r="A1518" i="31"/>
  <c r="A1519" i="31"/>
  <c r="A1520" i="31"/>
  <c r="A1521" i="31"/>
  <c r="A1522" i="31"/>
  <c r="A1523" i="31"/>
  <c r="A1524" i="31"/>
  <c r="A1525" i="31"/>
  <c r="A1526" i="31"/>
  <c r="A1527" i="31"/>
  <c r="A1528" i="31"/>
  <c r="A1529" i="31"/>
  <c r="A1530" i="31"/>
  <c r="A1531" i="31"/>
  <c r="A1532" i="31"/>
  <c r="A1533" i="31"/>
  <c r="A1534" i="31"/>
  <c r="A1535" i="31"/>
  <c r="A1536" i="31"/>
  <c r="A1537" i="31"/>
  <c r="A1538" i="31"/>
  <c r="A1539" i="31"/>
  <c r="A1540" i="31"/>
  <c r="A1541" i="31"/>
  <c r="A1542" i="31"/>
  <c r="A1543" i="31"/>
  <c r="A1544" i="31"/>
  <c r="A1545" i="31"/>
  <c r="A1546" i="31"/>
  <c r="A1547" i="31"/>
  <c r="A1548" i="31"/>
  <c r="A1549" i="31"/>
  <c r="A1550" i="31"/>
  <c r="A1551" i="31"/>
  <c r="A1552" i="31"/>
  <c r="A1553" i="31"/>
  <c r="A1554" i="31"/>
  <c r="A1555" i="31"/>
  <c r="A1556" i="31"/>
  <c r="A1557" i="31"/>
  <c r="A1558" i="31"/>
  <c r="A1559" i="31"/>
  <c r="A1560" i="31"/>
  <c r="A1561" i="31"/>
  <c r="A1562" i="31"/>
  <c r="A1563" i="31"/>
  <c r="A1564" i="31"/>
  <c r="A1565" i="31"/>
  <c r="A1566" i="31"/>
  <c r="A1567" i="31"/>
  <c r="A1568" i="31"/>
  <c r="A1569" i="31"/>
  <c r="A1570" i="31"/>
  <c r="A1571" i="31"/>
  <c r="A1572" i="31"/>
  <c r="A1573" i="31"/>
  <c r="A1574" i="31"/>
  <c r="A1575" i="31"/>
  <c r="A1576" i="31"/>
  <c r="A1577" i="31"/>
  <c r="A1578" i="31"/>
  <c r="A1579" i="31"/>
  <c r="A1580" i="31"/>
  <c r="A1581" i="31"/>
  <c r="A1582" i="31"/>
  <c r="A1583" i="31"/>
  <c r="A1584" i="31"/>
  <c r="A1585" i="31"/>
  <c r="A1586" i="31"/>
  <c r="A1587" i="31"/>
  <c r="A1588" i="31"/>
  <c r="A1589" i="31"/>
  <c r="A1590" i="31"/>
  <c r="A1591" i="31"/>
  <c r="A1592" i="31"/>
  <c r="A1593" i="31"/>
  <c r="A1594" i="31"/>
  <c r="A1595" i="31"/>
  <c r="A1596" i="31"/>
  <c r="A1597" i="31"/>
  <c r="A1598" i="31"/>
  <c r="A1599" i="31"/>
  <c r="A1600" i="31"/>
  <c r="A1601" i="31"/>
  <c r="A1602" i="31"/>
  <c r="A1603" i="31"/>
  <c r="A1604" i="31"/>
  <c r="A1605" i="31"/>
  <c r="A1606" i="31"/>
  <c r="A1607" i="31"/>
  <c r="A1608" i="31"/>
  <c r="A1609" i="31"/>
  <c r="A1610" i="31"/>
  <c r="A1611" i="31"/>
  <c r="A1612" i="31"/>
  <c r="A1613" i="31"/>
  <c r="A1614" i="31"/>
  <c r="A1615" i="31"/>
  <c r="A1616" i="31"/>
  <c r="A1617" i="31"/>
  <c r="A1618" i="31"/>
  <c r="A1619" i="31"/>
  <c r="A1620" i="31"/>
  <c r="A1621" i="31"/>
  <c r="A1622" i="31"/>
  <c r="A1623" i="31"/>
  <c r="A1624" i="31"/>
  <c r="A1625" i="31"/>
  <c r="A1626" i="31"/>
  <c r="A1627" i="31"/>
  <c r="A1628" i="31"/>
  <c r="A1629" i="31"/>
  <c r="A1630" i="31"/>
  <c r="A1631" i="31"/>
  <c r="A1632" i="31"/>
  <c r="A1633" i="31"/>
  <c r="A1634" i="31"/>
  <c r="A1635" i="31"/>
  <c r="A1636" i="31"/>
  <c r="A1637" i="31"/>
  <c r="A1638" i="31"/>
  <c r="A1639" i="31"/>
  <c r="A1640" i="31"/>
  <c r="A1641" i="31"/>
  <c r="A1642" i="31"/>
  <c r="A1643" i="31"/>
  <c r="A1644" i="31"/>
  <c r="A1645" i="31"/>
  <c r="A1646" i="31"/>
  <c r="A1647" i="31"/>
  <c r="A1648" i="31"/>
  <c r="A1649" i="31"/>
  <c r="A1650" i="31"/>
  <c r="A1651" i="31"/>
  <c r="A1652" i="31"/>
  <c r="A1653" i="31"/>
  <c r="A1654" i="31"/>
  <c r="A1655" i="31"/>
  <c r="A1656" i="31"/>
  <c r="A1657" i="31"/>
  <c r="A1658" i="31"/>
  <c r="A1659" i="31"/>
  <c r="A1660" i="31"/>
  <c r="A1661" i="31"/>
  <c r="A1662" i="31"/>
  <c r="A1663" i="31"/>
  <c r="A1664" i="31"/>
  <c r="A1665" i="31"/>
  <c r="A1666" i="31"/>
  <c r="A1667" i="31"/>
  <c r="A1668" i="31"/>
  <c r="A1669" i="31"/>
  <c r="A1670" i="31"/>
  <c r="A1671" i="31"/>
  <c r="A1672" i="31"/>
  <c r="A1673" i="31"/>
  <c r="A1674" i="31"/>
  <c r="A1675" i="31"/>
  <c r="A1676" i="31"/>
  <c r="A1677" i="31"/>
  <c r="A1678" i="31"/>
  <c r="A1679" i="31"/>
  <c r="A1680" i="31"/>
  <c r="A1681" i="31"/>
  <c r="A1682" i="31"/>
  <c r="A1683" i="31"/>
  <c r="A1684" i="31"/>
  <c r="A1685" i="31"/>
  <c r="A1686" i="31"/>
  <c r="A1687" i="31"/>
  <c r="A1688" i="31"/>
  <c r="A1689" i="31"/>
  <c r="A1690" i="31"/>
  <c r="A1691" i="31"/>
  <c r="A1692" i="31"/>
  <c r="A1693" i="31"/>
  <c r="A1694" i="31"/>
  <c r="A1695" i="31"/>
  <c r="A1696" i="31"/>
  <c r="A1697" i="31"/>
  <c r="A1698" i="31"/>
  <c r="A1699" i="31"/>
  <c r="A1700" i="31"/>
  <c r="A1701" i="31"/>
  <c r="A1702" i="31"/>
  <c r="A1703" i="31"/>
  <c r="A1704" i="31"/>
  <c r="A1705" i="31"/>
  <c r="A1706" i="31"/>
  <c r="A1707" i="31"/>
  <c r="A1708" i="31"/>
  <c r="A1709" i="31"/>
  <c r="A1710" i="31"/>
  <c r="A1711" i="31"/>
  <c r="A1712" i="31"/>
  <c r="A1713" i="31"/>
  <c r="A1714" i="31"/>
  <c r="A1715" i="31"/>
  <c r="A1716" i="31"/>
  <c r="A1717" i="31"/>
  <c r="A1718" i="31"/>
  <c r="A1719" i="31"/>
  <c r="A1720" i="31"/>
  <c r="A1721" i="31"/>
  <c r="A1722" i="31"/>
  <c r="A1723" i="31"/>
  <c r="A1724" i="31"/>
  <c r="A1725" i="31"/>
  <c r="A1726" i="31"/>
  <c r="A1727" i="31"/>
  <c r="A1728" i="31"/>
  <c r="A1729" i="31"/>
  <c r="A1730" i="31"/>
  <c r="A1731" i="31"/>
  <c r="A1732" i="31"/>
  <c r="A1733" i="31"/>
  <c r="A1734" i="31"/>
  <c r="A1735" i="31"/>
  <c r="A1736" i="31"/>
  <c r="A1737" i="31"/>
  <c r="A1738" i="31"/>
  <c r="A1739" i="31"/>
  <c r="A1740" i="31"/>
  <c r="A1741" i="31"/>
  <c r="A1742" i="31"/>
  <c r="A1743" i="31"/>
  <c r="A1744" i="31"/>
  <c r="A1745" i="31"/>
  <c r="A1746" i="31"/>
  <c r="A1747" i="31"/>
  <c r="A1748" i="31"/>
  <c r="A1749" i="31"/>
  <c r="A1750" i="31"/>
  <c r="A1751" i="31"/>
  <c r="A1752" i="31"/>
  <c r="A1753" i="31"/>
  <c r="A1754" i="31"/>
  <c r="A1755" i="31"/>
  <c r="A1756" i="31"/>
  <c r="A1757" i="31"/>
  <c r="A1758" i="31"/>
  <c r="A1759" i="31"/>
  <c r="A1760" i="31"/>
  <c r="A1761" i="31"/>
  <c r="A1762" i="31"/>
  <c r="A1763" i="31"/>
  <c r="A1764" i="31"/>
  <c r="A1765" i="31"/>
  <c r="A1766" i="31"/>
  <c r="A1767" i="31"/>
  <c r="A1768" i="31"/>
  <c r="A1769" i="31"/>
  <c r="A1770" i="31"/>
  <c r="A1771" i="31"/>
  <c r="A1772" i="31"/>
  <c r="A1773" i="31"/>
  <c r="A1774" i="31"/>
  <c r="A1775" i="31"/>
  <c r="A1776" i="31"/>
  <c r="A1777" i="31"/>
  <c r="A1778" i="31"/>
  <c r="A1779" i="31"/>
  <c r="A1780" i="31"/>
  <c r="A1781" i="31"/>
  <c r="A1782" i="31"/>
  <c r="A1783" i="31"/>
  <c r="A1784" i="31"/>
  <c r="A1785" i="31"/>
  <c r="A1786" i="31"/>
  <c r="A1787" i="31"/>
  <c r="A1788" i="31"/>
  <c r="A1789" i="31"/>
  <c r="A1790" i="31"/>
  <c r="A1791" i="31"/>
  <c r="A1792" i="31"/>
  <c r="A1793" i="31"/>
  <c r="A1794" i="31"/>
  <c r="A1795" i="31"/>
  <c r="A1796" i="31"/>
  <c r="A1797" i="31"/>
  <c r="A1798" i="31"/>
  <c r="A1799" i="31"/>
  <c r="A1800" i="31"/>
  <c r="A1801" i="31"/>
  <c r="A1802" i="31"/>
  <c r="A1803" i="31"/>
  <c r="A1804" i="31"/>
  <c r="A1805" i="31"/>
  <c r="A1806" i="31"/>
  <c r="A1807" i="31"/>
  <c r="A1808" i="31"/>
  <c r="A1809" i="31"/>
  <c r="A1810" i="31"/>
  <c r="A1811" i="31"/>
  <c r="A1812" i="31"/>
  <c r="A1813" i="31"/>
  <c r="A1814" i="31"/>
  <c r="A1815" i="31"/>
  <c r="A1816" i="31"/>
  <c r="A1817" i="31"/>
  <c r="A1818" i="31"/>
  <c r="A1819" i="31"/>
  <c r="A1820" i="31"/>
  <c r="A1821" i="31"/>
  <c r="A1822" i="31"/>
  <c r="A1823" i="31"/>
  <c r="A1824" i="31"/>
  <c r="A1825" i="31"/>
  <c r="A1826" i="31"/>
  <c r="A1827" i="31"/>
  <c r="A1828" i="31"/>
  <c r="A1829" i="31"/>
  <c r="A1830" i="31"/>
  <c r="A1831" i="31"/>
  <c r="A1832" i="31"/>
  <c r="A1833" i="31"/>
  <c r="A1834" i="31"/>
  <c r="A1835" i="31"/>
  <c r="A1836" i="31"/>
  <c r="A1837" i="31"/>
  <c r="A1838" i="31"/>
  <c r="A1839" i="31"/>
  <c r="A1840" i="31"/>
  <c r="A1841" i="31"/>
  <c r="A1842" i="31"/>
  <c r="A1843" i="31"/>
  <c r="A1844" i="31"/>
  <c r="A1845" i="31"/>
  <c r="A1846" i="31"/>
  <c r="A1847" i="31"/>
  <c r="A1848" i="31"/>
  <c r="A1849" i="31"/>
  <c r="A1850" i="31"/>
  <c r="A1851" i="31"/>
  <c r="A1852" i="31"/>
  <c r="A1853" i="31"/>
  <c r="A1854" i="31"/>
  <c r="A1855" i="31"/>
  <c r="A1856" i="31"/>
  <c r="A1857" i="31"/>
  <c r="A1858" i="31"/>
  <c r="A1859" i="31"/>
  <c r="A1860" i="31"/>
  <c r="A1861" i="31"/>
  <c r="A1862" i="31"/>
  <c r="A1863" i="31"/>
  <c r="A1864" i="31"/>
  <c r="A1865" i="31"/>
  <c r="A1866" i="31"/>
  <c r="A1867" i="31"/>
  <c r="A1868" i="31"/>
  <c r="A1869" i="31"/>
  <c r="A1870" i="31"/>
  <c r="A1871" i="31"/>
  <c r="A1872" i="31"/>
  <c r="A1873" i="31"/>
  <c r="A1874" i="31"/>
  <c r="A1875" i="31"/>
  <c r="A1876" i="31"/>
  <c r="A1877" i="31"/>
  <c r="A1878" i="31"/>
  <c r="A1879" i="31"/>
  <c r="A1880" i="31"/>
  <c r="A1881" i="31"/>
  <c r="A1882" i="31"/>
  <c r="A1883" i="31"/>
  <c r="A1884" i="31"/>
  <c r="A1885" i="31"/>
  <c r="A1886" i="31"/>
  <c r="A1887" i="31"/>
  <c r="A1888" i="31"/>
  <c r="A1889" i="31"/>
  <c r="A1890" i="31"/>
  <c r="A1891" i="31"/>
  <c r="A1892" i="31"/>
  <c r="A1893" i="31"/>
  <c r="A1894" i="31"/>
  <c r="A1895" i="31"/>
  <c r="A1896" i="31"/>
  <c r="A1897" i="31"/>
  <c r="AM4" i="26"/>
  <c r="AL4" i="26"/>
  <c r="AK4" i="26"/>
  <c r="AJ4" i="26"/>
  <c r="AI4" i="26"/>
  <c r="AH4" i="26"/>
  <c r="B7" i="26" l="1"/>
</calcChain>
</file>

<file path=xl/sharedStrings.xml><?xml version="1.0" encoding="utf-8"?>
<sst xmlns="http://schemas.openxmlformats.org/spreadsheetml/2006/main" count="7642" uniqueCount="4478">
  <si>
    <t>項番</t>
    <rPh sb="0" eb="2">
      <t>コウバン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</si>
  <si>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</si>
  <si>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</si>
  <si>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</si>
  <si>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主たる事務所の</t>
    <rPh sb="0" eb="1">
      <t>シュ</t>
    </rPh>
    <rPh sb="3" eb="6">
      <t>ジムショ</t>
    </rPh>
    <phoneticPr fontId="2"/>
  </si>
  <si>
    <t>所在地</t>
    <rPh sb="0" eb="3">
      <t>ショザイチ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</si>
  <si>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</si>
  <si>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</si>
  <si>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ファクシミリ番号</t>
    <rPh sb="6" eb="8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</si>
  <si>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</si>
  <si>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</si>
  <si>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役名コード</t>
    <rPh sb="0" eb="2">
      <t>ヤクメイ</t>
    </rPh>
    <phoneticPr fontId="2"/>
  </si>
  <si>
    <t>生年月日</t>
    <rPh sb="0" eb="2">
      <t>セイネン</t>
    </rPh>
    <rPh sb="2" eb="4">
      <t>ガッピ</t>
    </rPh>
    <phoneticPr fontId="2"/>
  </si>
  <si>
    <t>確認欄</t>
    <rPh sb="0" eb="2">
      <t>カクニン</t>
    </rPh>
    <rPh sb="2" eb="3">
      <t>ラン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</si>
  <si>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</si>
  <si>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</si>
  <si>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</si>
  <si>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（第三面）</t>
    <rPh sb="1" eb="2">
      <t>ダイ</t>
    </rPh>
    <rPh sb="2" eb="3">
      <t>サン</t>
    </rPh>
    <rPh sb="3" eb="4">
      <t>メン</t>
    </rPh>
    <phoneticPr fontId="2"/>
  </si>
  <si>
    <t>所在地市区町村コード</t>
    <rPh sb="0" eb="3">
      <t>ショザイチ</t>
    </rPh>
    <rPh sb="3" eb="4">
      <t>シ</t>
    </rPh>
    <rPh sb="4" eb="5">
      <t>ク</t>
    </rPh>
    <rPh sb="5" eb="7">
      <t>チョウソン</t>
    </rPh>
    <phoneticPr fontId="2"/>
  </si>
  <si>
    <t>従事する者の数</t>
    <rPh sb="0" eb="2">
      <t>ジュウジ</t>
    </rPh>
    <rPh sb="4" eb="5">
      <t>シャ</t>
    </rPh>
    <rPh sb="6" eb="7">
      <t>カズ</t>
    </rPh>
    <phoneticPr fontId="2"/>
  </si>
  <si>
    <t>事務所コード</t>
    <rPh sb="0" eb="3">
      <t>ジムショ</t>
    </rPh>
    <phoneticPr fontId="2"/>
  </si>
  <si>
    <t>都道府県</t>
    <rPh sb="0" eb="4">
      <t>トドウフケン</t>
    </rPh>
    <phoneticPr fontId="2"/>
  </si>
  <si>
    <t>市郡区</t>
    <rPh sb="0" eb="1">
      <t>シ</t>
    </rPh>
    <rPh sb="1" eb="2">
      <t>グン</t>
    </rPh>
    <rPh sb="2" eb="3">
      <t>ク</t>
    </rPh>
    <phoneticPr fontId="2"/>
  </si>
  <si>
    <t>事務所の名称</t>
    <rPh sb="0" eb="3">
      <t>ジムショ</t>
    </rPh>
    <rPh sb="4" eb="6">
      <t>メイショウ</t>
    </rPh>
    <phoneticPr fontId="2"/>
  </si>
  <si>
    <t>事務所の別</t>
    <rPh sb="0" eb="3">
      <t>ジムショ</t>
    </rPh>
    <rPh sb="4" eb="5">
      <t>ベツ</t>
    </rPh>
    <phoneticPr fontId="2"/>
  </si>
  <si>
    <t>年</t>
    <rPh sb="0" eb="1">
      <t>ネン</t>
    </rPh>
    <phoneticPr fontId="2"/>
  </si>
  <si>
    <t>（Ａ４）</t>
    <phoneticPr fontId="2"/>
  </si>
  <si>
    <t>２</t>
    <phoneticPr fontId="2"/>
  </si>
  <si>
    <t>３</t>
    <phoneticPr fontId="2"/>
  </si>
  <si>
    <t>０</t>
    <phoneticPr fontId="2"/>
  </si>
  <si>
    <t>届出時の免許証番号</t>
    <rPh sb="0" eb="2">
      <t>トドケデ</t>
    </rPh>
    <rPh sb="2" eb="3">
      <t>トキ</t>
    </rPh>
    <rPh sb="4" eb="7">
      <t>メンキョショウ</t>
    </rPh>
    <rPh sb="7" eb="9">
      <t>バンゴウ</t>
    </rPh>
    <phoneticPr fontId="2"/>
  </si>
  <si>
    <t>※</t>
    <phoneticPr fontId="2"/>
  </si>
  <si>
    <t>－</t>
    <phoneticPr fontId="2"/>
  </si>
  <si>
    <t>月</t>
    <rPh sb="0" eb="1">
      <t>ガツ</t>
    </rPh>
    <phoneticPr fontId="2"/>
  </si>
  <si>
    <t>変 更 後</t>
    <rPh sb="0" eb="1">
      <t>ヘン</t>
    </rPh>
    <rPh sb="2" eb="3">
      <t>サラ</t>
    </rPh>
    <rPh sb="4" eb="5">
      <t>ゴ</t>
    </rPh>
    <phoneticPr fontId="2"/>
  </si>
  <si>
    <t>フリガナ</t>
    <phoneticPr fontId="2"/>
  </si>
  <si>
    <t>変更前</t>
    <rPh sb="0" eb="2">
      <t>ヘンコウ</t>
    </rPh>
    <rPh sb="2" eb="3">
      <t>マエ</t>
    </rPh>
    <phoneticPr fontId="2"/>
  </si>
  <si>
    <t>※</t>
    <phoneticPr fontId="2"/>
  </si>
  <si>
    <t>変更区分</t>
    <rPh sb="0" eb="2">
      <t>ヘンコウ</t>
    </rPh>
    <rPh sb="2" eb="4">
      <t>クブン</t>
    </rPh>
    <phoneticPr fontId="2"/>
  </si>
  <si>
    <t>登録番号</t>
  </si>
  <si>
    <t>氏　　名</t>
    <rPh sb="0" eb="1">
      <t>シ</t>
    </rPh>
    <rPh sb="3" eb="4">
      <t>メイ</t>
    </rPh>
    <phoneticPr fontId="2"/>
  </si>
  <si>
    <t>※</t>
    <phoneticPr fontId="2"/>
  </si>
  <si>
    <t>４</t>
    <phoneticPr fontId="2"/>
  </si>
  <si>
    <t>※</t>
    <phoneticPr fontId="2"/>
  </si>
  <si>
    <t>－</t>
    <phoneticPr fontId="2"/>
  </si>
  <si>
    <t>５</t>
    <phoneticPr fontId="2"/>
  </si>
  <si>
    <t>※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</si>
  <si>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</si>
  <si>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６</t>
    <phoneticPr fontId="2"/>
  </si>
  <si>
    <t>印</t>
    <rPh sb="0" eb="1">
      <t>イン</t>
    </rPh>
    <phoneticPr fontId="2"/>
  </si>
  <si>
    <t>（法人にあっては、代表者の氏名）</t>
    <rPh sb="1" eb="3">
      <t>ホウジン</t>
    </rPh>
    <rPh sb="9" eb="12">
      <t>ダイヒョウシャ</t>
    </rPh>
    <rPh sb="13" eb="15">
      <t>シメイ</t>
    </rPh>
    <phoneticPr fontId="2"/>
  </si>
  <si>
    <t>変 更 年 月 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2"/>
  </si>
  <si>
    <t>フ リ ガ ナ</t>
    <phoneticPr fontId="2"/>
  </si>
  <si>
    <t>変 更 後</t>
  </si>
  <si>
    <t>変 更 後</t>
    <phoneticPr fontId="2"/>
  </si>
  <si>
    <t>変 更 前</t>
  </si>
  <si>
    <t>変 更 前</t>
    <phoneticPr fontId="2"/>
  </si>
  <si>
    <t>項番</t>
    <rPh sb="0" eb="2">
      <t>コウバン</t>
    </rPh>
    <phoneticPr fontId="2"/>
  </si>
  <si>
    <t>変更前</t>
  </si>
  <si>
    <t>確認欄</t>
    <rPh sb="0" eb="2">
      <t>カクニン</t>
    </rPh>
    <rPh sb="2" eb="3">
      <t>ラン</t>
    </rPh>
    <phoneticPr fontId="2"/>
  </si>
  <si>
    <t>（第四面）</t>
    <rPh sb="1" eb="2">
      <t>ダイ</t>
    </rPh>
    <rPh sb="2" eb="3">
      <t>シ</t>
    </rPh>
    <rPh sb="3" eb="4">
      <t>メン</t>
    </rPh>
    <phoneticPr fontId="2"/>
  </si>
  <si>
    <t>変更前</t>
    <phoneticPr fontId="2"/>
  </si>
  <si>
    <t>登 録 番 号</t>
    <phoneticPr fontId="2"/>
  </si>
  <si>
    <t>氏　  　名</t>
    <rPh sb="0" eb="1">
      <t>シ</t>
    </rPh>
    <rPh sb="5" eb="6">
      <t>メイ</t>
    </rPh>
    <phoneticPr fontId="2"/>
  </si>
  <si>
    <t>◎専任の宅地建物取引士に関する事項</t>
    <rPh sb="1" eb="3">
      <t>センニン</t>
    </rPh>
    <rPh sb="4" eb="6">
      <t>タクチ</t>
    </rPh>
    <rPh sb="6" eb="8">
      <t>タテモノ</t>
    </rPh>
    <rPh sb="8" eb="10">
      <t>トリヒキ</t>
    </rPh>
    <rPh sb="10" eb="11">
      <t>シ</t>
    </rPh>
    <rPh sb="12" eb="13">
      <t>カン</t>
    </rPh>
    <rPh sb="15" eb="17">
      <t>ジコウ</t>
    </rPh>
    <phoneticPr fontId="2"/>
  </si>
  <si>
    <t>◎商号又は名称</t>
    <rPh sb="1" eb="3">
      <t>ショウゴウ</t>
    </rPh>
    <rPh sb="3" eb="4">
      <t>マタ</t>
    </rPh>
    <rPh sb="5" eb="7">
      <t>メイショウ</t>
    </rPh>
    <phoneticPr fontId="2"/>
  </si>
  <si>
    <t>◎代表者又は個人に関する事項</t>
    <rPh sb="1" eb="4">
      <t>ダイヒョウシャ</t>
    </rPh>
    <rPh sb="4" eb="5">
      <t>マタ</t>
    </rPh>
    <rPh sb="6" eb="8">
      <t>コジン</t>
    </rPh>
    <rPh sb="9" eb="10">
      <t>カン</t>
    </rPh>
    <rPh sb="12" eb="14">
      <t>ジコウ</t>
    </rPh>
    <phoneticPr fontId="2"/>
  </si>
  <si>
    <t>◎役員に関する事項（法人の場合）</t>
    <rPh sb="1" eb="3">
      <t>ヤクイン</t>
    </rPh>
    <rPh sb="4" eb="5">
      <t>カン</t>
    </rPh>
    <rPh sb="7" eb="9">
      <t>ジコウ</t>
    </rPh>
    <rPh sb="10" eb="12">
      <t>ホウジン</t>
    </rPh>
    <rPh sb="13" eb="15">
      <t>バアイ</t>
    </rPh>
    <phoneticPr fontId="2"/>
  </si>
  <si>
    <t>◎事務所に関する事項</t>
    <rPh sb="1" eb="4">
      <t>ジムショ</t>
    </rPh>
    <rPh sb="5" eb="6">
      <t>カン</t>
    </rPh>
    <rPh sb="8" eb="10">
      <t>ジコウ</t>
    </rPh>
    <phoneticPr fontId="2"/>
  </si>
  <si>
    <t>◎政令第２条の２で定める使用人に関する事項</t>
    <rPh sb="1" eb="3">
      <t>セイレイ</t>
    </rPh>
    <rPh sb="3" eb="4">
      <t>ダイ</t>
    </rPh>
    <rPh sb="5" eb="6">
      <t>ジョウ</t>
    </rPh>
    <rPh sb="9" eb="10">
      <t>サダ</t>
    </rPh>
    <rPh sb="12" eb="14">
      <t>シヨウ</t>
    </rPh>
    <rPh sb="14" eb="15">
      <t>ニン</t>
    </rPh>
    <rPh sb="16" eb="17">
      <t>カン</t>
    </rPh>
    <rPh sb="19" eb="21">
      <t>ジコウ</t>
    </rPh>
    <phoneticPr fontId="2"/>
  </si>
  <si>
    <t>届出者</t>
    <rPh sb="0" eb="2">
      <t>トドケデ</t>
    </rPh>
    <rPh sb="2" eb="3">
      <t>シャ</t>
    </rPh>
    <phoneticPr fontId="2"/>
  </si>
  <si>
    <t>フリガナ</t>
    <phoneticPr fontId="2"/>
  </si>
  <si>
    <t>11</t>
    <phoneticPr fontId="2"/>
  </si>
  <si>
    <t>12</t>
    <phoneticPr fontId="2"/>
  </si>
  <si>
    <t>1.就退任</t>
    <rPh sb="2" eb="3">
      <t>シュウ</t>
    </rPh>
    <rPh sb="3" eb="5">
      <t>タイニン</t>
    </rPh>
    <phoneticPr fontId="2"/>
  </si>
  <si>
    <t>2.氏　名</t>
    <rPh sb="2" eb="3">
      <t>シ</t>
    </rPh>
    <rPh sb="4" eb="5">
      <t>メイ</t>
    </rPh>
    <phoneticPr fontId="2"/>
  </si>
  <si>
    <t>21</t>
    <phoneticPr fontId="2"/>
  </si>
  <si>
    <t>30</t>
    <phoneticPr fontId="2"/>
  </si>
  <si>
    <t>31</t>
    <phoneticPr fontId="2"/>
  </si>
  <si>
    <t>32</t>
    <phoneticPr fontId="2"/>
  </si>
  <si>
    <t>　1.主たる事務所　2.従たる事務所</t>
    <rPh sb="3" eb="4">
      <t>シュ</t>
    </rPh>
    <rPh sb="6" eb="9">
      <t>ジムショ</t>
    </rPh>
    <rPh sb="12" eb="13">
      <t>シタガ</t>
    </rPh>
    <rPh sb="15" eb="18">
      <t>ジムショ</t>
    </rPh>
    <phoneticPr fontId="2"/>
  </si>
  <si>
    <t>1.新設・廃止</t>
    <rPh sb="2" eb="4">
      <t>シンセツ</t>
    </rPh>
    <rPh sb="5" eb="7">
      <t>ハイシ</t>
    </rPh>
    <phoneticPr fontId="2"/>
  </si>
  <si>
    <t>2.名称・所在地</t>
    <rPh sb="2" eb="4">
      <t>メイショウ</t>
    </rPh>
    <rPh sb="5" eb="8">
      <t>ショザイチ</t>
    </rPh>
    <phoneticPr fontId="2"/>
  </si>
  <si>
    <t>2.氏  名</t>
    <rPh sb="2" eb="3">
      <t>シ</t>
    </rPh>
    <rPh sb="5" eb="6">
      <t>メイ</t>
    </rPh>
    <phoneticPr fontId="2"/>
  </si>
  <si>
    <t>41</t>
    <phoneticPr fontId="2"/>
  </si>
  <si>
    <t>申請年月日</t>
    <rPh sb="0" eb="2">
      <t>シンセイ</t>
    </rPh>
    <rPh sb="2" eb="5">
      <t>ネンガッピ</t>
    </rPh>
    <phoneticPr fontId="2"/>
  </si>
  <si>
    <t>(入力例：2020/4/1)</t>
    <rPh sb="1" eb="4">
      <t>ニュウリョクレイ</t>
    </rPh>
    <phoneticPr fontId="2"/>
  </si>
  <si>
    <t>沖縄総合事務局長　殿</t>
    <rPh sb="0" eb="7">
      <t>オキナワソウゴウジムキョク</t>
    </rPh>
    <rPh sb="7" eb="8">
      <t>チョウ</t>
    </rPh>
    <phoneticPr fontId="2"/>
  </si>
  <si>
    <t>（直接入力）</t>
    <rPh sb="1" eb="3">
      <t>チョクセツ</t>
    </rPh>
    <rPh sb="3" eb="5">
      <t>ニュウリョク</t>
    </rPh>
    <phoneticPr fontId="2"/>
  </si>
  <si>
    <t>免許行政庁</t>
    <rPh sb="0" eb="2">
      <t>メンキョ</t>
    </rPh>
    <rPh sb="2" eb="5">
      <t>ギョウセイチョウ</t>
    </rPh>
    <phoneticPr fontId="2"/>
  </si>
  <si>
    <t>関東地方整備局長　殿</t>
    <rPh sb="0" eb="2">
      <t>カントウ</t>
    </rPh>
    <phoneticPr fontId="2"/>
  </si>
  <si>
    <t>プルダウン入力</t>
    <rPh sb="5" eb="7">
      <t>ニュウリョク</t>
    </rPh>
    <phoneticPr fontId="2"/>
  </si>
  <si>
    <t>郵便番号(数字のみ)</t>
    <rPh sb="5" eb="7">
      <t>スウジ</t>
    </rPh>
    <phoneticPr fontId="2"/>
  </si>
  <si>
    <t>根室</t>
  </si>
  <si>
    <t>釧路</t>
  </si>
  <si>
    <t>十勝</t>
  </si>
  <si>
    <t>日高</t>
  </si>
  <si>
    <t>胆振</t>
  </si>
  <si>
    <t>オホ</t>
  </si>
  <si>
    <t>宗谷</t>
  </si>
  <si>
    <t>留萌</t>
  </si>
  <si>
    <t>上川</t>
  </si>
  <si>
    <t>空知</t>
  </si>
  <si>
    <t>後志</t>
  </si>
  <si>
    <t>檜山</t>
  </si>
  <si>
    <t>渡島</t>
  </si>
  <si>
    <t>石狩</t>
  </si>
  <si>
    <t>沖縄</t>
  </si>
  <si>
    <t>鹿児島</t>
    <rPh sb="2" eb="3">
      <t>シマ</t>
    </rPh>
    <phoneticPr fontId="2"/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</si>
  <si>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</si>
  <si>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</si>
  <si>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</si>
  <si>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</si>
  <si>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</si>
  <si>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</si>
  <si>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</si>
  <si>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</si>
  <si>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</si>
  <si>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</si>
  <si>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47 沖縄県知事</t>
  </si>
  <si>
    <t>山口</t>
  </si>
  <si>
    <t>46 鹿児島県知事</t>
  </si>
  <si>
    <t>広島</t>
  </si>
  <si>
    <t>45 宮崎県知事</t>
  </si>
  <si>
    <t>岡山</t>
  </si>
  <si>
    <t>44 大分県知事</t>
  </si>
  <si>
    <t>島根</t>
  </si>
  <si>
    <t>43 熊本県知事</t>
  </si>
  <si>
    <t>鳥取</t>
  </si>
  <si>
    <t>42 長崎県知事</t>
  </si>
  <si>
    <t>和歌山</t>
    <rPh sb="2" eb="3">
      <t>ヤマ</t>
    </rPh>
    <phoneticPr fontId="2"/>
  </si>
  <si>
    <t>41 佐賀県知事</t>
  </si>
  <si>
    <t>奈良</t>
  </si>
  <si>
    <t>40 福岡県知事</t>
  </si>
  <si>
    <t>兵庫</t>
  </si>
  <si>
    <t>39 高知県知事</t>
  </si>
  <si>
    <t>大阪</t>
  </si>
  <si>
    <t>38 愛媛県知事</t>
  </si>
  <si>
    <t>京都</t>
  </si>
  <si>
    <t>37 香川県知事</t>
  </si>
  <si>
    <t>滋賀</t>
  </si>
  <si>
    <t>36 徳島県知事</t>
  </si>
  <si>
    <t>三重</t>
  </si>
  <si>
    <t>35 山口県知事</t>
  </si>
  <si>
    <t>愛知</t>
  </si>
  <si>
    <t>34 広島県知事</t>
  </si>
  <si>
    <t>静岡</t>
  </si>
  <si>
    <t>33 岡山県知事</t>
  </si>
  <si>
    <t>岐阜</t>
  </si>
  <si>
    <t>32 島根県知事</t>
  </si>
  <si>
    <t>長野</t>
  </si>
  <si>
    <t>31 鳥取県知事</t>
  </si>
  <si>
    <t>山梨</t>
  </si>
  <si>
    <t>30 和歌山県知事</t>
  </si>
  <si>
    <t>福井</t>
  </si>
  <si>
    <t>29 奈良県知事</t>
  </si>
  <si>
    <t>石川</t>
  </si>
  <si>
    <t>28 兵庫県知事</t>
  </si>
  <si>
    <t>富山</t>
  </si>
  <si>
    <t>27 大阪府知事</t>
  </si>
  <si>
    <t>新潟</t>
  </si>
  <si>
    <t>26 京都府知事</t>
  </si>
  <si>
    <t>神奈川</t>
    <rPh sb="2" eb="3">
      <t>カワ</t>
    </rPh>
    <phoneticPr fontId="2"/>
  </si>
  <si>
    <t>25 滋賀県知事</t>
  </si>
  <si>
    <t>東京</t>
  </si>
  <si>
    <t>24 三重県知事</t>
  </si>
  <si>
    <t>千葉</t>
  </si>
  <si>
    <t>23 愛知県知事</t>
  </si>
  <si>
    <t>埼玉</t>
  </si>
  <si>
    <t>22 静岡県知事</t>
  </si>
  <si>
    <t>群馬</t>
  </si>
  <si>
    <t>21 岐阜県知事</t>
  </si>
  <si>
    <t>栃木</t>
  </si>
  <si>
    <t>20 長野県知事</t>
  </si>
  <si>
    <t>茨城</t>
  </si>
  <si>
    <t>19 山梨県知事</t>
  </si>
  <si>
    <t>福島</t>
  </si>
  <si>
    <t>18 福井県知事</t>
  </si>
  <si>
    <t>山形</t>
  </si>
  <si>
    <t>17 石川県知事</t>
  </si>
  <si>
    <t>秋田</t>
  </si>
  <si>
    <t>16 富山県知事</t>
  </si>
  <si>
    <t>12 顧問</t>
    <rPh sb="3" eb="5">
      <t>コモン</t>
    </rPh>
    <phoneticPr fontId="2"/>
  </si>
  <si>
    <t>宮城</t>
  </si>
  <si>
    <t>15 新潟県知事</t>
  </si>
  <si>
    <t>14 その他</t>
    <rPh sb="5" eb="6">
      <t>タ</t>
    </rPh>
    <phoneticPr fontId="2"/>
  </si>
  <si>
    <t>11 相談役</t>
    <rPh sb="3" eb="6">
      <t>ソウダンヤク</t>
    </rPh>
    <phoneticPr fontId="2"/>
  </si>
  <si>
    <t>岩手</t>
  </si>
  <si>
    <t>14 神奈川県知事</t>
  </si>
  <si>
    <t>13 サービス業</t>
    <rPh sb="7" eb="8">
      <t>ギョウ</t>
    </rPh>
    <phoneticPr fontId="2"/>
  </si>
  <si>
    <t>役名コード</t>
  </si>
  <si>
    <t>青森</t>
  </si>
  <si>
    <t>13 東京都知事</t>
  </si>
  <si>
    <t>12 不動産管理業</t>
    <rPh sb="3" eb="6">
      <t>フドウサン</t>
    </rPh>
    <rPh sb="6" eb="9">
      <t>カンリギョウ</t>
    </rPh>
    <phoneticPr fontId="2"/>
  </si>
  <si>
    <t>12 千葉県知事</t>
  </si>
  <si>
    <t>11 不動産賃貸業</t>
    <rPh sb="3" eb="6">
      <t>フドウサン</t>
    </rPh>
    <rPh sb="6" eb="9">
      <t>チンタイギョウ</t>
    </rPh>
    <phoneticPr fontId="2"/>
  </si>
  <si>
    <t>09 その他</t>
    <rPh sb="5" eb="6">
      <t>タ</t>
    </rPh>
    <phoneticPr fontId="2"/>
  </si>
  <si>
    <t>登録行政庁</t>
    <rPh sb="0" eb="2">
      <t>トウロク</t>
    </rPh>
    <rPh sb="2" eb="5">
      <t>ギョウセイチョウ</t>
    </rPh>
    <phoneticPr fontId="2"/>
  </si>
  <si>
    <t>11 埼玉県知事</t>
  </si>
  <si>
    <t>10 金融・保険業</t>
    <rPh sb="3" eb="5">
      <t>キンユウ</t>
    </rPh>
    <rPh sb="6" eb="9">
      <t>ホケンギョウ</t>
    </rPh>
    <phoneticPr fontId="2"/>
  </si>
  <si>
    <t>15 会計参与（株式会社）</t>
    <rPh sb="3" eb="5">
      <t>カイケイ</t>
    </rPh>
    <rPh sb="5" eb="7">
      <t>サンヨ</t>
    </rPh>
    <rPh sb="8" eb="12">
      <t>カブシキカイシャ</t>
    </rPh>
    <phoneticPr fontId="2"/>
  </si>
  <si>
    <t>10 群馬県知事</t>
  </si>
  <si>
    <t>09 卸売・小売業、飲食店</t>
    <rPh sb="3" eb="5">
      <t>オロシウ</t>
    </rPh>
    <rPh sb="6" eb="9">
      <t>コウリギョウ</t>
    </rPh>
    <rPh sb="10" eb="13">
      <t>インショクテン</t>
    </rPh>
    <phoneticPr fontId="2"/>
  </si>
  <si>
    <t>14 執行役（株式会社）</t>
    <rPh sb="3" eb="6">
      <t>シッコウヤク</t>
    </rPh>
    <rPh sb="7" eb="11">
      <t>カブシキカイシャ</t>
    </rPh>
    <phoneticPr fontId="2"/>
  </si>
  <si>
    <t>09 栃木県知事</t>
  </si>
  <si>
    <t>13 （一社）全国住宅産業協会又はその会員である各協会</t>
    <rPh sb="4" eb="6">
      <t>イチシャ</t>
    </rPh>
    <rPh sb="7" eb="9">
      <t>ゼンコク</t>
    </rPh>
    <rPh sb="9" eb="11">
      <t>ジュウタク</t>
    </rPh>
    <rPh sb="11" eb="13">
      <t>サンギョウ</t>
    </rPh>
    <rPh sb="13" eb="15">
      <t>キョウカイ</t>
    </rPh>
    <rPh sb="15" eb="16">
      <t>マタ</t>
    </rPh>
    <rPh sb="19" eb="21">
      <t>カイイン</t>
    </rPh>
    <rPh sb="24" eb="27">
      <t>カクキョウカイ</t>
    </rPh>
    <phoneticPr fontId="2"/>
  </si>
  <si>
    <t>08 運輸・通信業</t>
    <rPh sb="3" eb="5">
      <t>ウンユ</t>
    </rPh>
    <rPh sb="6" eb="9">
      <t>ツウシンギョウ</t>
    </rPh>
    <phoneticPr fontId="2"/>
  </si>
  <si>
    <t>13 代表執行役（株式会社）</t>
    <rPh sb="3" eb="5">
      <t>ダイヒョウ</t>
    </rPh>
    <rPh sb="5" eb="8">
      <t>シッコウヤク</t>
    </rPh>
    <rPh sb="9" eb="13">
      <t>カブシキカイシャ</t>
    </rPh>
    <phoneticPr fontId="2"/>
  </si>
  <si>
    <t>2.女</t>
    <rPh sb="2" eb="3">
      <t>オンナ</t>
    </rPh>
    <phoneticPr fontId="2"/>
  </si>
  <si>
    <t>○</t>
    <phoneticPr fontId="2"/>
  </si>
  <si>
    <t>08 茨城県知事</t>
  </si>
  <si>
    <t>12 その他</t>
    <rPh sb="5" eb="6">
      <t>タ</t>
    </rPh>
    <phoneticPr fontId="2"/>
  </si>
  <si>
    <t>07 電気・ガス・熱供給・水道業</t>
    <rPh sb="3" eb="5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</si>
  <si>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08 監事</t>
    <rPh sb="3" eb="5">
      <t>カンジ</t>
    </rPh>
    <phoneticPr fontId="2"/>
  </si>
  <si>
    <t>1.男</t>
    <rPh sb="2" eb="3">
      <t>オトコ</t>
    </rPh>
    <phoneticPr fontId="2"/>
  </si>
  <si>
    <t>07 福島県知事</t>
  </si>
  <si>
    <t>11 （一社）不動産流通経営協会</t>
    <rPh sb="4" eb="6">
      <t>イチシャ</t>
    </rPh>
    <rPh sb="7" eb="10">
      <t>フドウサン</t>
    </rPh>
    <rPh sb="10" eb="12">
      <t>リュウツウ</t>
    </rPh>
    <rPh sb="12" eb="14">
      <t>ケイエイ</t>
    </rPh>
    <rPh sb="14" eb="16">
      <t>キョウカイ</t>
    </rPh>
    <phoneticPr fontId="2"/>
  </si>
  <si>
    <t>06 製造業</t>
    <rPh sb="3" eb="6">
      <t>セイゾウギョウ</t>
    </rPh>
    <phoneticPr fontId="2"/>
  </si>
  <si>
    <t>07 理事</t>
    <rPh sb="3" eb="5">
      <t>リジ</t>
    </rPh>
    <phoneticPr fontId="2"/>
  </si>
  <si>
    <t>性別</t>
    <rPh sb="0" eb="2">
      <t>セイベツ</t>
    </rPh>
    <phoneticPr fontId="2"/>
  </si>
  <si>
    <t>取引士か否かの別</t>
    <rPh sb="0" eb="3">
      <t>トリヒキシ</t>
    </rPh>
    <rPh sb="4" eb="5">
      <t>イナ</t>
    </rPh>
    <rPh sb="7" eb="8">
      <t>ベツ</t>
    </rPh>
    <phoneticPr fontId="2"/>
  </si>
  <si>
    <t>06 山形県知事</t>
  </si>
  <si>
    <t>10 （一社）不動産協会</t>
    <rPh sb="4" eb="6">
      <t>イチシャ</t>
    </rPh>
    <rPh sb="7" eb="10">
      <t>フドウサン</t>
    </rPh>
    <rPh sb="10" eb="12">
      <t>キョウカイ</t>
    </rPh>
    <phoneticPr fontId="2"/>
  </si>
  <si>
    <t>05 建設業</t>
    <rPh sb="3" eb="6">
      <t>ケンセツギョウ</t>
    </rPh>
    <phoneticPr fontId="2"/>
  </si>
  <si>
    <t>R 令和</t>
    <rPh sb="2" eb="4">
      <t>レイワ</t>
    </rPh>
    <phoneticPr fontId="2"/>
  </si>
  <si>
    <t>05 社員（持分会社）</t>
    <rPh sb="3" eb="5">
      <t>シャイン</t>
    </rPh>
    <rPh sb="6" eb="8">
      <t>モチブン</t>
    </rPh>
    <rPh sb="8" eb="10">
      <t>カイシャ</t>
    </rPh>
    <phoneticPr fontId="2"/>
  </si>
  <si>
    <t>05 秋田県知事</t>
  </si>
  <si>
    <t>09 （一社）日本ビルヂング協会連合会の会員である各協会</t>
    <rPh sb="4" eb="5">
      <t>イチ</t>
    </rPh>
    <rPh sb="5" eb="6">
      <t>シャ</t>
    </rPh>
    <rPh sb="7" eb="9">
      <t>ニホン</t>
    </rPh>
    <rPh sb="14" eb="16">
      <t>キョウカイ</t>
    </rPh>
    <rPh sb="16" eb="19">
      <t>レンゴウカイ</t>
    </rPh>
    <rPh sb="20" eb="22">
      <t>カイイン</t>
    </rPh>
    <rPh sb="25" eb="28">
      <t>カクキョウカイ</t>
    </rPh>
    <phoneticPr fontId="2"/>
  </si>
  <si>
    <t>04 鉱業</t>
    <rPh sb="3" eb="5">
      <t>コウギョウ</t>
    </rPh>
    <phoneticPr fontId="2"/>
  </si>
  <si>
    <t>H 平成</t>
    <rPh sb="2" eb="4">
      <t>ヘイセイ</t>
    </rPh>
    <phoneticPr fontId="2"/>
  </si>
  <si>
    <t>04 代表社員（持分会社）</t>
    <rPh sb="3" eb="5">
      <t>ダイヒョウ</t>
    </rPh>
    <rPh sb="5" eb="7">
      <t>シャイン</t>
    </rPh>
    <rPh sb="8" eb="10">
      <t>モチブン</t>
    </rPh>
    <rPh sb="10" eb="12">
      <t>カイシャ</t>
    </rPh>
    <phoneticPr fontId="2"/>
  </si>
  <si>
    <t>04 宮城県知事</t>
  </si>
  <si>
    <t>05 （公社）全日本不動産協会</t>
    <rPh sb="4" eb="6">
      <t>コウシャ</t>
    </rPh>
    <rPh sb="7" eb="10">
      <t>ゼンニッポン</t>
    </rPh>
    <rPh sb="10" eb="13">
      <t>フドウサン</t>
    </rPh>
    <rPh sb="13" eb="15">
      <t>キョウカイ</t>
    </rPh>
    <phoneticPr fontId="2"/>
  </si>
  <si>
    <t>03 漁業</t>
    <rPh sb="3" eb="5">
      <t>ギョギョウ</t>
    </rPh>
    <phoneticPr fontId="2"/>
  </si>
  <si>
    <t>S 昭和</t>
    <rPh sb="2" eb="4">
      <t>ショウワ</t>
    </rPh>
    <phoneticPr fontId="2"/>
  </si>
  <si>
    <t>03 監査役（株式会社）</t>
    <rPh sb="3" eb="6">
      <t>カンサヤク</t>
    </rPh>
    <rPh sb="7" eb="11">
      <t>カブシキカイシャ</t>
    </rPh>
    <phoneticPr fontId="2"/>
  </si>
  <si>
    <t>３．更新</t>
    <rPh sb="2" eb="4">
      <t>コウシン</t>
    </rPh>
    <phoneticPr fontId="2"/>
  </si>
  <si>
    <t>03 岩手県知事</t>
    <rPh sb="3" eb="6">
      <t>イワテケン</t>
    </rPh>
    <rPh sb="6" eb="8">
      <t>チジ</t>
    </rPh>
    <phoneticPr fontId="2"/>
  </si>
  <si>
    <t>04 （公社）全国宅地建物取引業協会連合会の会員である各協会</t>
    <rPh sb="4" eb="6">
      <t>コウシャ</t>
    </rPh>
    <rPh sb="7" eb="9">
      <t>ゼンコク</t>
    </rPh>
    <rPh sb="9" eb="11">
      <t>タクチ</t>
    </rPh>
    <rPh sb="11" eb="13">
      <t>タテモノ</t>
    </rPh>
    <rPh sb="13" eb="16">
      <t>トリヒキギョウ</t>
    </rPh>
    <rPh sb="16" eb="18">
      <t>キョウカイ</t>
    </rPh>
    <rPh sb="18" eb="21">
      <t>レンゴウカイ</t>
    </rPh>
    <rPh sb="22" eb="24">
      <t>カイイン</t>
    </rPh>
    <rPh sb="27" eb="28">
      <t>カク</t>
    </rPh>
    <rPh sb="28" eb="30">
      <t>キョウカイ</t>
    </rPh>
    <phoneticPr fontId="2"/>
  </si>
  <si>
    <t>02 林業</t>
    <rPh sb="3" eb="5">
      <t>リンギョウ</t>
    </rPh>
    <phoneticPr fontId="2"/>
  </si>
  <si>
    <t>２．従たる事務所</t>
    <rPh sb="2" eb="3">
      <t>ジュウ</t>
    </rPh>
    <rPh sb="5" eb="7">
      <t>ジム</t>
    </rPh>
    <rPh sb="7" eb="8">
      <t>ショ</t>
    </rPh>
    <phoneticPr fontId="2"/>
  </si>
  <si>
    <t>T 大正</t>
    <rPh sb="2" eb="4">
      <t>タイショウ</t>
    </rPh>
    <phoneticPr fontId="2"/>
  </si>
  <si>
    <t>02 取締役（株式会社）</t>
    <rPh sb="3" eb="6">
      <t>トリシマリヤク</t>
    </rPh>
    <rPh sb="7" eb="11">
      <t>カブシキカイシャ</t>
    </rPh>
    <phoneticPr fontId="2"/>
  </si>
  <si>
    <t>２．個人</t>
    <rPh sb="2" eb="4">
      <t>コジン</t>
    </rPh>
    <phoneticPr fontId="2"/>
  </si>
  <si>
    <t>２．免許換え新規</t>
    <rPh sb="2" eb="4">
      <t>メンキョ</t>
    </rPh>
    <rPh sb="4" eb="5">
      <t>ガ</t>
    </rPh>
    <rPh sb="6" eb="8">
      <t>シンキ</t>
    </rPh>
    <phoneticPr fontId="2"/>
  </si>
  <si>
    <t>02 青森県知事</t>
    <rPh sb="3" eb="6">
      <t>アオモリケン</t>
    </rPh>
    <rPh sb="6" eb="8">
      <t>チジ</t>
    </rPh>
    <phoneticPr fontId="2"/>
  </si>
  <si>
    <t>01 （一社）マンション管理業協会</t>
    <rPh sb="4" eb="6">
      <t>イチシャ</t>
    </rPh>
    <rPh sb="12" eb="14">
      <t>カンリ</t>
    </rPh>
    <rPh sb="14" eb="15">
      <t>ギョウ</t>
    </rPh>
    <rPh sb="15" eb="17">
      <t>キョウカイ</t>
    </rPh>
    <phoneticPr fontId="2"/>
  </si>
  <si>
    <t>01 農業</t>
    <rPh sb="3" eb="5">
      <t>ノウギョウ</t>
    </rPh>
    <phoneticPr fontId="2"/>
  </si>
  <si>
    <t>１．主たる事務所</t>
    <rPh sb="2" eb="3">
      <t>シュ</t>
    </rPh>
    <rPh sb="5" eb="7">
      <t>ジム</t>
    </rPh>
    <rPh sb="7" eb="8">
      <t>ショ</t>
    </rPh>
    <phoneticPr fontId="2"/>
  </si>
  <si>
    <t>M 明治</t>
    <rPh sb="2" eb="4">
      <t>メイジ</t>
    </rPh>
    <phoneticPr fontId="2"/>
  </si>
  <si>
    <t>01 代表取締役（株式会社）</t>
    <rPh sb="3" eb="5">
      <t>ダイヒョウ</t>
    </rPh>
    <rPh sb="5" eb="8">
      <t>トリシマリヤク</t>
    </rPh>
    <rPh sb="9" eb="11">
      <t>カブシキ</t>
    </rPh>
    <rPh sb="11" eb="13">
      <t>カイシャ</t>
    </rPh>
    <phoneticPr fontId="2"/>
  </si>
  <si>
    <t>１．法人</t>
    <rPh sb="2" eb="4">
      <t>ホウジン</t>
    </rPh>
    <phoneticPr fontId="2"/>
  </si>
  <si>
    <t>１．新規</t>
    <rPh sb="2" eb="4">
      <t>シンキ</t>
    </rPh>
    <phoneticPr fontId="2"/>
  </si>
  <si>
    <t>00 国土交通大臣</t>
    <rPh sb="3" eb="5">
      <t>コクド</t>
    </rPh>
    <rPh sb="5" eb="7">
      <t>コウツウ</t>
    </rPh>
    <rPh sb="7" eb="9">
      <t>ダイジン</t>
    </rPh>
    <phoneticPr fontId="2"/>
  </si>
  <si>
    <t>所属団体コード</t>
    <rPh sb="0" eb="2">
      <t>ショゾク</t>
    </rPh>
    <rPh sb="2" eb="4">
      <t>ダンタイ</t>
    </rPh>
    <phoneticPr fontId="2"/>
  </si>
  <si>
    <t>兼業コード</t>
    <rPh sb="0" eb="2">
      <t>ケンギョウ</t>
    </rPh>
    <phoneticPr fontId="2"/>
  </si>
  <si>
    <t>元号</t>
    <rPh sb="0" eb="2">
      <t>ゲンゴウ</t>
    </rPh>
    <phoneticPr fontId="2"/>
  </si>
  <si>
    <t>法人・個人の別</t>
  </si>
  <si>
    <t>免許の種類</t>
    <rPh sb="0" eb="2">
      <t>メンキョ</t>
    </rPh>
    <rPh sb="3" eb="5">
      <t>シュルイ</t>
    </rPh>
    <phoneticPr fontId="2"/>
  </si>
  <si>
    <t>免許行政庁コード</t>
    <rPh sb="0" eb="5">
      <t>メンキョギョウセイチョウ</t>
    </rPh>
    <phoneticPr fontId="2"/>
  </si>
  <si>
    <t>与那国町</t>
  </si>
  <si>
    <t>八重山郡</t>
  </si>
  <si>
    <t>沖縄県</t>
  </si>
  <si>
    <t>473821</t>
  </si>
  <si>
    <t>竹富町</t>
  </si>
  <si>
    <t>473812</t>
  </si>
  <si>
    <t>多良間村</t>
  </si>
  <si>
    <t>宮古郡</t>
  </si>
  <si>
    <t>473758</t>
  </si>
  <si>
    <t>八重瀬町</t>
  </si>
  <si>
    <t>島尻郡</t>
  </si>
  <si>
    <t>473626</t>
  </si>
  <si>
    <t>久米島町</t>
  </si>
  <si>
    <t>473618</t>
  </si>
  <si>
    <t>伊是名村</t>
  </si>
  <si>
    <t>473600</t>
  </si>
  <si>
    <t>伊平屋村</t>
  </si>
  <si>
    <t>473596</t>
  </si>
  <si>
    <t>北大東村</t>
  </si>
  <si>
    <t>473588</t>
  </si>
  <si>
    <t>南大東村</t>
  </si>
  <si>
    <t>473570</t>
  </si>
  <si>
    <t>渡名喜村</t>
  </si>
  <si>
    <t>473561</t>
  </si>
  <si>
    <t>粟国村</t>
  </si>
  <si>
    <t>473553</t>
  </si>
  <si>
    <t>座間味村</t>
  </si>
  <si>
    <t>473545</t>
  </si>
  <si>
    <t>渡嘉敷村</t>
  </si>
  <si>
    <t>473537</t>
  </si>
  <si>
    <t>南風原町</t>
  </si>
  <si>
    <t>473502</t>
  </si>
  <si>
    <t>与那原町</t>
  </si>
  <si>
    <t>473481</t>
  </si>
  <si>
    <t>西原町</t>
  </si>
  <si>
    <t>中頭郡</t>
  </si>
  <si>
    <t>473294</t>
  </si>
  <si>
    <t>中城村</t>
  </si>
  <si>
    <t>473286</t>
  </si>
  <si>
    <t>北中城村</t>
  </si>
  <si>
    <t>473278</t>
  </si>
  <si>
    <t>北谷町</t>
  </si>
  <si>
    <t>473260</t>
  </si>
  <si>
    <t>嘉手納町</t>
  </si>
  <si>
    <t>473251</t>
  </si>
  <si>
    <t>読谷村</t>
  </si>
  <si>
    <t>国頭郡</t>
  </si>
  <si>
    <t>473243</t>
  </si>
  <si>
    <t>伊江村</t>
  </si>
  <si>
    <t>473154</t>
  </si>
  <si>
    <t>金武町</t>
  </si>
  <si>
    <t>473146</t>
  </si>
  <si>
    <t>宜野座村</t>
  </si>
  <si>
    <t>473138</t>
  </si>
  <si>
    <t>恩納村</t>
  </si>
  <si>
    <t>473111</t>
  </si>
  <si>
    <t>本部町</t>
  </si>
  <si>
    <t>473081</t>
  </si>
  <si>
    <t>今帰仁村</t>
  </si>
  <si>
    <t>473065</t>
  </si>
  <si>
    <t>東村</t>
  </si>
  <si>
    <t>473031</t>
  </si>
  <si>
    <t>大宜味村</t>
  </si>
  <si>
    <t>473022</t>
  </si>
  <si>
    <t>国頭村</t>
  </si>
  <si>
    <t>473014</t>
  </si>
  <si>
    <t>南城市</t>
  </si>
  <si>
    <t>472158</t>
  </si>
  <si>
    <t>宮古島市</t>
  </si>
  <si>
    <t>472140</t>
  </si>
  <si>
    <t>うるま市</t>
  </si>
  <si>
    <t>472131</t>
  </si>
  <si>
    <t>豊見城市</t>
  </si>
  <si>
    <t>472123</t>
  </si>
  <si>
    <t>沖縄市</t>
  </si>
  <si>
    <t>472115</t>
  </si>
  <si>
    <t>糸満市</t>
  </si>
  <si>
    <t>472107</t>
  </si>
  <si>
    <t>名護市</t>
  </si>
  <si>
    <t>472093</t>
  </si>
  <si>
    <t>浦添市</t>
  </si>
  <si>
    <t>472085</t>
  </si>
  <si>
    <t>石垣市</t>
  </si>
  <si>
    <t>472077</t>
  </si>
  <si>
    <t>宜野湾市</t>
  </si>
  <si>
    <t>472051</t>
  </si>
  <si>
    <t>那覇市</t>
  </si>
  <si>
    <t>472018</t>
  </si>
  <si>
    <t>与論町</t>
  </si>
  <si>
    <t>大島郡</t>
  </si>
  <si>
    <t>鹿児島県</t>
  </si>
  <si>
    <t>465356</t>
  </si>
  <si>
    <t>知名町</t>
  </si>
  <si>
    <t>465348</t>
  </si>
  <si>
    <t>和泊町</t>
  </si>
  <si>
    <t>465330</t>
  </si>
  <si>
    <t>伊仙町</t>
  </si>
  <si>
    <t>465321</t>
  </si>
  <si>
    <t>天城町</t>
  </si>
  <si>
    <t>465313</t>
  </si>
  <si>
    <t>徳之島町</t>
  </si>
  <si>
    <t>465305</t>
  </si>
  <si>
    <t>喜界町</t>
  </si>
  <si>
    <t>465291</t>
  </si>
  <si>
    <t>龍郷町</t>
  </si>
  <si>
    <t>465275</t>
  </si>
  <si>
    <t>瀬戸内町</t>
  </si>
  <si>
    <t>465259</t>
  </si>
  <si>
    <t>宇検村</t>
  </si>
  <si>
    <t>465241</t>
  </si>
  <si>
    <t>大和村</t>
  </si>
  <si>
    <t>465232</t>
  </si>
  <si>
    <t>屋久島町</t>
  </si>
  <si>
    <t>熊毛郡</t>
  </si>
  <si>
    <t>465054</t>
  </si>
  <si>
    <t>南種子町</t>
  </si>
  <si>
    <t>465020</t>
  </si>
  <si>
    <t>中種子町</t>
  </si>
  <si>
    <t>465011</t>
  </si>
  <si>
    <t>肝付町</t>
  </si>
  <si>
    <t>肝属郡</t>
  </si>
  <si>
    <t>464929</t>
  </si>
  <si>
    <t>南大隅町</t>
  </si>
  <si>
    <t>464911</t>
  </si>
  <si>
    <t>錦江町</t>
  </si>
  <si>
    <t>464902</t>
  </si>
  <si>
    <t>東串良町</t>
  </si>
  <si>
    <t>464821</t>
  </si>
  <si>
    <t>大崎町</t>
  </si>
  <si>
    <t>曽於郡</t>
  </si>
  <si>
    <t>464686</t>
  </si>
  <si>
    <t>湧水町</t>
  </si>
  <si>
    <t>姶良郡</t>
  </si>
  <si>
    <t>464520</t>
  </si>
  <si>
    <t>長島町</t>
  </si>
  <si>
    <t>出水郡</t>
  </si>
  <si>
    <t>464040</t>
  </si>
  <si>
    <t>さつま町</t>
  </si>
  <si>
    <t>薩摩郡</t>
  </si>
  <si>
    <t>463922</t>
  </si>
  <si>
    <t>十島村</t>
  </si>
  <si>
    <t>鹿児島郡</t>
  </si>
  <si>
    <t>463043</t>
  </si>
  <si>
    <t>三島村</t>
  </si>
  <si>
    <t>463035</t>
  </si>
  <si>
    <t>姶良市</t>
  </si>
  <si>
    <t>462250</t>
  </si>
  <si>
    <t>伊佐市</t>
  </si>
  <si>
    <t>462241</t>
  </si>
  <si>
    <t>南九州市</t>
  </si>
  <si>
    <t>462233</t>
  </si>
  <si>
    <t>奄美市</t>
  </si>
  <si>
    <t>462225</t>
  </si>
  <si>
    <t>志布志市</t>
  </si>
  <si>
    <t>462217</t>
  </si>
  <si>
    <t>南さつま市</t>
  </si>
  <si>
    <t>462209</t>
  </si>
  <si>
    <t>いちき串木野市</t>
  </si>
  <si>
    <t>462195</t>
  </si>
  <si>
    <t>霧島市</t>
  </si>
  <si>
    <t>462187</t>
  </si>
  <si>
    <t>曽於市</t>
  </si>
  <si>
    <t>462179</t>
  </si>
  <si>
    <t>日置市</t>
  </si>
  <si>
    <t>462161</t>
  </si>
  <si>
    <t>薩摩川内市</t>
  </si>
  <si>
    <t>462152</t>
  </si>
  <si>
    <t>垂水市</t>
  </si>
  <si>
    <t>462144</t>
  </si>
  <si>
    <t>西之表市</t>
  </si>
  <si>
    <t>462136</t>
  </si>
  <si>
    <t>指宿市</t>
  </si>
  <si>
    <t>462101</t>
  </si>
  <si>
    <t>出水市</t>
  </si>
  <si>
    <t>462080</t>
  </si>
  <si>
    <t>阿久根市</t>
  </si>
  <si>
    <t>462063</t>
  </si>
  <si>
    <t>枕崎市</t>
  </si>
  <si>
    <t>462047</t>
  </si>
  <si>
    <t>鹿屋市</t>
  </si>
  <si>
    <t>462039</t>
  </si>
  <si>
    <t>鹿児島市</t>
  </si>
  <si>
    <t>462012</t>
  </si>
  <si>
    <t>五ヶ瀬町</t>
  </si>
  <si>
    <t>西臼杵郡</t>
  </si>
  <si>
    <t>宮崎県</t>
  </si>
  <si>
    <t>454435</t>
  </si>
  <si>
    <t>日之影町</t>
  </si>
  <si>
    <t>454427</t>
  </si>
  <si>
    <t>高千穂町</t>
  </si>
  <si>
    <t>454419</t>
  </si>
  <si>
    <t>美郷町</t>
  </si>
  <si>
    <t>東臼杵郡</t>
  </si>
  <si>
    <t>454311</t>
  </si>
  <si>
    <t>椎葉村</t>
  </si>
  <si>
    <t>454303</t>
  </si>
  <si>
    <t>諸塚村</t>
  </si>
  <si>
    <t>454290</t>
  </si>
  <si>
    <t>門川町</t>
  </si>
  <si>
    <t>454214</t>
  </si>
  <si>
    <t>都農町</t>
  </si>
  <si>
    <t>児湯郡</t>
  </si>
  <si>
    <t>454061</t>
  </si>
  <si>
    <t>川南町</t>
  </si>
  <si>
    <t>454052</t>
  </si>
  <si>
    <t>木城町</t>
  </si>
  <si>
    <t>454044</t>
  </si>
  <si>
    <t>西米良村</t>
  </si>
  <si>
    <t>454036</t>
  </si>
  <si>
    <t>新富町</t>
  </si>
  <si>
    <t>454028</t>
  </si>
  <si>
    <t>高鍋町</t>
  </si>
  <si>
    <t>454010</t>
  </si>
  <si>
    <t>綾町</t>
  </si>
  <si>
    <t>東諸県郡</t>
  </si>
  <si>
    <t>453838</t>
  </si>
  <si>
    <t>国富町</t>
  </si>
  <si>
    <t>453820</t>
  </si>
  <si>
    <t>高原町</t>
  </si>
  <si>
    <t>西諸県郡</t>
  </si>
  <si>
    <t>453617</t>
  </si>
  <si>
    <t>三股町</t>
  </si>
  <si>
    <t>北諸県郡</t>
  </si>
  <si>
    <t>453412</t>
  </si>
  <si>
    <t>えびの市</t>
  </si>
  <si>
    <t>452092</t>
  </si>
  <si>
    <t>西都市</t>
  </si>
  <si>
    <t>452084</t>
  </si>
  <si>
    <t>串間市</t>
  </si>
  <si>
    <t>452076</t>
  </si>
  <si>
    <t>日向市</t>
  </si>
  <si>
    <t>452068</t>
  </si>
  <si>
    <t>小林市</t>
  </si>
  <si>
    <t>452050</t>
  </si>
  <si>
    <t>日南市</t>
  </si>
  <si>
    <t>452041</t>
  </si>
  <si>
    <t>延岡市</t>
  </si>
  <si>
    <t>452033</t>
  </si>
  <si>
    <t>都城市</t>
  </si>
  <si>
    <t>452025</t>
  </si>
  <si>
    <t>宮崎市</t>
  </si>
  <si>
    <t>452017</t>
  </si>
  <si>
    <t>玖珠町</t>
  </si>
  <si>
    <t>玖珠郡</t>
  </si>
  <si>
    <t>大分県</t>
  </si>
  <si>
    <t>444626</t>
  </si>
  <si>
    <t>九重町</t>
  </si>
  <si>
    <t>444618</t>
  </si>
  <si>
    <t>日出町</t>
  </si>
  <si>
    <t>速見郡</t>
  </si>
  <si>
    <t>443417</t>
  </si>
  <si>
    <t>姫島村</t>
  </si>
  <si>
    <t>東国東郡</t>
  </si>
  <si>
    <t>443221</t>
  </si>
  <si>
    <t>国東市</t>
  </si>
  <si>
    <t>442143</t>
  </si>
  <si>
    <t>由布市</t>
  </si>
  <si>
    <t>442135</t>
  </si>
  <si>
    <t>豊後大野市</t>
  </si>
  <si>
    <t>442127</t>
  </si>
  <si>
    <t>宇佐市</t>
  </si>
  <si>
    <t>442119</t>
  </si>
  <si>
    <t>杵築市</t>
  </si>
  <si>
    <t>442101</t>
  </si>
  <si>
    <t>豊後高田市</t>
  </si>
  <si>
    <t>442097</t>
  </si>
  <si>
    <t>竹田市</t>
  </si>
  <si>
    <t>442089</t>
  </si>
  <si>
    <t>津久見市</t>
  </si>
  <si>
    <t>442071</t>
  </si>
  <si>
    <t>臼杵市</t>
  </si>
  <si>
    <t>442062</t>
  </si>
  <si>
    <t>佐伯市</t>
  </si>
  <si>
    <t>442054</t>
  </si>
  <si>
    <t>日田市</t>
  </si>
  <si>
    <t>442046</t>
  </si>
  <si>
    <t>中津市</t>
  </si>
  <si>
    <t>442038</t>
  </si>
  <si>
    <t>別府市</t>
  </si>
  <si>
    <t>442020</t>
  </si>
  <si>
    <t>大分市</t>
  </si>
  <si>
    <t>442011</t>
  </si>
  <si>
    <t>苓北町</t>
  </si>
  <si>
    <t>天草郡</t>
  </si>
  <si>
    <t>熊本県</t>
  </si>
  <si>
    <t>435317</t>
  </si>
  <si>
    <t>あさぎり町</t>
  </si>
  <si>
    <t>球磨郡</t>
  </si>
  <si>
    <t>435147</t>
  </si>
  <si>
    <t>球磨村</t>
  </si>
  <si>
    <t>435139</t>
  </si>
  <si>
    <t>山江村</t>
  </si>
  <si>
    <t>435121</t>
  </si>
  <si>
    <t>五木村</t>
  </si>
  <si>
    <t>435112</t>
  </si>
  <si>
    <t>相良村</t>
  </si>
  <si>
    <t>435104</t>
  </si>
  <si>
    <t>水上村</t>
  </si>
  <si>
    <t>435074</t>
  </si>
  <si>
    <t>湯前町</t>
  </si>
  <si>
    <t>435066</t>
  </si>
  <si>
    <t>多良木町</t>
  </si>
  <si>
    <t>435058</t>
  </si>
  <si>
    <t>錦町</t>
  </si>
  <si>
    <t>435015</t>
  </si>
  <si>
    <t>津奈木町</t>
  </si>
  <si>
    <t>葦北郡</t>
  </si>
  <si>
    <t>434841</t>
  </si>
  <si>
    <t>芦北町</t>
  </si>
  <si>
    <t>434825</t>
  </si>
  <si>
    <t>氷川町</t>
  </si>
  <si>
    <t>八代郡</t>
  </si>
  <si>
    <t>434680</t>
  </si>
  <si>
    <t>山都町</t>
  </si>
  <si>
    <t>上益城郡</t>
  </si>
  <si>
    <t>434477</t>
  </si>
  <si>
    <t>甲佐町</t>
  </si>
  <si>
    <t>434442</t>
  </si>
  <si>
    <t>益城町</t>
  </si>
  <si>
    <t>434434</t>
  </si>
  <si>
    <t>嘉島町</t>
  </si>
  <si>
    <t>434426</t>
  </si>
  <si>
    <t>御船町</t>
  </si>
  <si>
    <t>434418</t>
  </si>
  <si>
    <t>南阿蘇村</t>
  </si>
  <si>
    <t>阿蘇郡</t>
  </si>
  <si>
    <t>434337</t>
  </si>
  <si>
    <t>西原村</t>
  </si>
  <si>
    <t>434329</t>
  </si>
  <si>
    <t>高森町</t>
  </si>
  <si>
    <t>434281</t>
  </si>
  <si>
    <t>産山村</t>
  </si>
  <si>
    <t>434256</t>
  </si>
  <si>
    <t>小国町</t>
  </si>
  <si>
    <t>434248</t>
  </si>
  <si>
    <t>南小国町</t>
  </si>
  <si>
    <t>434230</t>
  </si>
  <si>
    <t>菊陽町</t>
  </si>
  <si>
    <t>菊池郡</t>
  </si>
  <si>
    <t>434043</t>
  </si>
  <si>
    <t>大津町</t>
  </si>
  <si>
    <t>434035</t>
  </si>
  <si>
    <t>和水町</t>
  </si>
  <si>
    <t>玉名郡</t>
  </si>
  <si>
    <t>433691</t>
  </si>
  <si>
    <t>長洲町</t>
  </si>
  <si>
    <t>433683</t>
  </si>
  <si>
    <t>南関町</t>
  </si>
  <si>
    <t>433675</t>
  </si>
  <si>
    <t>玉東町</t>
  </si>
  <si>
    <t>433641</t>
  </si>
  <si>
    <t>美里町</t>
  </si>
  <si>
    <t>下益城郡</t>
  </si>
  <si>
    <t>433489</t>
  </si>
  <si>
    <t>合志市</t>
  </si>
  <si>
    <t>432164</t>
  </si>
  <si>
    <t>天草市</t>
  </si>
  <si>
    <t>432156</t>
  </si>
  <si>
    <t>阿蘇市</t>
  </si>
  <si>
    <t>432148</t>
  </si>
  <si>
    <t>宇城市</t>
  </si>
  <si>
    <t>432130</t>
  </si>
  <si>
    <t>上天草市</t>
  </si>
  <si>
    <t>432121</t>
  </si>
  <si>
    <t>宇土市</t>
  </si>
  <si>
    <t>432113</t>
  </si>
  <si>
    <t>菊池市</t>
  </si>
  <si>
    <t>432105</t>
  </si>
  <si>
    <t>山鹿市</t>
  </si>
  <si>
    <t>432083</t>
  </si>
  <si>
    <t>玉名市</t>
  </si>
  <si>
    <t>432067</t>
  </si>
  <si>
    <t>水俣市</t>
  </si>
  <si>
    <t>432059</t>
  </si>
  <si>
    <t>荒尾市</t>
  </si>
  <si>
    <t>432041</t>
  </si>
  <si>
    <t>人吉市</t>
  </si>
  <si>
    <t>432032</t>
  </si>
  <si>
    <t>八代市</t>
  </si>
  <si>
    <t>432024</t>
  </si>
  <si>
    <t>北区</t>
  </si>
  <si>
    <t>熊本市</t>
  </si>
  <si>
    <t>南区</t>
  </si>
  <si>
    <t>西区</t>
  </si>
  <si>
    <t>東区</t>
  </si>
  <si>
    <t>中央区</t>
  </si>
  <si>
    <t>新上五島町</t>
  </si>
  <si>
    <t>南松浦郡</t>
  </si>
  <si>
    <t>長崎県</t>
  </si>
  <si>
    <t>424111</t>
  </si>
  <si>
    <t>佐々町</t>
  </si>
  <si>
    <t>北松浦郡</t>
  </si>
  <si>
    <t>423912</t>
  </si>
  <si>
    <t>小値賀町</t>
  </si>
  <si>
    <t>423831</t>
  </si>
  <si>
    <t>波佐見町</t>
  </si>
  <si>
    <t>東彼杵郡</t>
  </si>
  <si>
    <t>423238</t>
  </si>
  <si>
    <t>川棚町</t>
  </si>
  <si>
    <t>423220</t>
  </si>
  <si>
    <t>東彼杵町</t>
  </si>
  <si>
    <t>423211</t>
  </si>
  <si>
    <t>時津町</t>
  </si>
  <si>
    <t>西彼杵郡</t>
  </si>
  <si>
    <t>423084</t>
  </si>
  <si>
    <t>長与町</t>
  </si>
  <si>
    <t>423076</t>
  </si>
  <si>
    <t>南島原市</t>
  </si>
  <si>
    <t>422142</t>
  </si>
  <si>
    <t>雲仙市</t>
  </si>
  <si>
    <t>422134</t>
  </si>
  <si>
    <t>西海市</t>
  </si>
  <si>
    <t>422126</t>
  </si>
  <si>
    <t>五島市</t>
  </si>
  <si>
    <t>422118</t>
  </si>
  <si>
    <t>壱岐市</t>
  </si>
  <si>
    <t>422100</t>
  </si>
  <si>
    <t>対馬市</t>
  </si>
  <si>
    <t>422096</t>
  </si>
  <si>
    <t>松浦市</t>
  </si>
  <si>
    <t>422088</t>
  </si>
  <si>
    <t>平戸市</t>
  </si>
  <si>
    <t>422070</t>
  </si>
  <si>
    <t>大村市</t>
  </si>
  <si>
    <t>422053</t>
  </si>
  <si>
    <t>諫早市</t>
  </si>
  <si>
    <t>422045</t>
  </si>
  <si>
    <t>島原市</t>
  </si>
  <si>
    <t>422037</t>
  </si>
  <si>
    <t>佐世保市</t>
  </si>
  <si>
    <t>422029</t>
  </si>
  <si>
    <t>長崎市</t>
  </si>
  <si>
    <t>422011</t>
  </si>
  <si>
    <t>太良町</t>
  </si>
  <si>
    <t>藤津郡</t>
  </si>
  <si>
    <t>佐賀県</t>
  </si>
  <si>
    <t>414417</t>
  </si>
  <si>
    <t>白石町</t>
  </si>
  <si>
    <t>杵島郡</t>
  </si>
  <si>
    <t>414255</t>
  </si>
  <si>
    <t>江北町</t>
  </si>
  <si>
    <t>414247</t>
  </si>
  <si>
    <t>大町町</t>
  </si>
  <si>
    <t>414239</t>
  </si>
  <si>
    <t>有田町</t>
  </si>
  <si>
    <t>西松浦郡</t>
  </si>
  <si>
    <t>414018</t>
  </si>
  <si>
    <t>玄海町</t>
  </si>
  <si>
    <t>東松浦郡</t>
  </si>
  <si>
    <t>413879</t>
  </si>
  <si>
    <t>みやき町</t>
  </si>
  <si>
    <t>三養基郡</t>
  </si>
  <si>
    <t>413461</t>
  </si>
  <si>
    <t>上峰町</t>
  </si>
  <si>
    <t>413453</t>
  </si>
  <si>
    <t>基山町</t>
  </si>
  <si>
    <t>413411</t>
  </si>
  <si>
    <t>吉野ヶ里町</t>
  </si>
  <si>
    <t>神埼郡</t>
  </si>
  <si>
    <t>413275</t>
  </si>
  <si>
    <t>神埼市</t>
  </si>
  <si>
    <t>412104</t>
  </si>
  <si>
    <t>嬉野市</t>
  </si>
  <si>
    <t>412091</t>
  </si>
  <si>
    <t>小城市</t>
  </si>
  <si>
    <t>412082</t>
  </si>
  <si>
    <t>鹿島市</t>
  </si>
  <si>
    <t>412074</t>
  </si>
  <si>
    <t>武雄市</t>
  </si>
  <si>
    <t>412066</t>
  </si>
  <si>
    <t>伊万里市</t>
  </si>
  <si>
    <t>412058</t>
  </si>
  <si>
    <t>多久市</t>
  </si>
  <si>
    <t>412040</t>
  </si>
  <si>
    <t>鳥栖市</t>
  </si>
  <si>
    <t>412031</t>
  </si>
  <si>
    <t>唐津市</t>
  </si>
  <si>
    <t>412023</t>
  </si>
  <si>
    <t>佐賀市</t>
  </si>
  <si>
    <t>412015</t>
  </si>
  <si>
    <t>築上町</t>
  </si>
  <si>
    <t>築上郡</t>
  </si>
  <si>
    <t>福岡県</t>
  </si>
  <si>
    <t>406473</t>
  </si>
  <si>
    <t>上毛町</t>
  </si>
  <si>
    <t>406465</t>
  </si>
  <si>
    <t>吉富町</t>
  </si>
  <si>
    <t>406422</t>
  </si>
  <si>
    <t>みやこ町</t>
  </si>
  <si>
    <t>京都郡</t>
  </si>
  <si>
    <t>406252</t>
  </si>
  <si>
    <t>苅田町</t>
  </si>
  <si>
    <t>406210</t>
  </si>
  <si>
    <t>福智町</t>
  </si>
  <si>
    <t>田川郡</t>
  </si>
  <si>
    <t>406104</t>
  </si>
  <si>
    <t>赤村</t>
  </si>
  <si>
    <t>406091</t>
  </si>
  <si>
    <t>大任町</t>
  </si>
  <si>
    <t>406082</t>
  </si>
  <si>
    <t>川崎町</t>
  </si>
  <si>
    <t>406058</t>
  </si>
  <si>
    <t>糸田町</t>
  </si>
  <si>
    <t>406040</t>
  </si>
  <si>
    <t>添田町</t>
  </si>
  <si>
    <t>406023</t>
  </si>
  <si>
    <t>香春町</t>
  </si>
  <si>
    <t>406015</t>
  </si>
  <si>
    <t>広川町</t>
  </si>
  <si>
    <t>八女郡</t>
  </si>
  <si>
    <t>405442</t>
  </si>
  <si>
    <t>大木町</t>
  </si>
  <si>
    <t>三潴郡</t>
  </si>
  <si>
    <t>405221</t>
  </si>
  <si>
    <t>大刀洗町</t>
  </si>
  <si>
    <t>三井郡</t>
  </si>
  <si>
    <t>405035</t>
  </si>
  <si>
    <t>東峰村</t>
  </si>
  <si>
    <t>朝倉郡</t>
  </si>
  <si>
    <t>404489</t>
  </si>
  <si>
    <t>筑前町</t>
  </si>
  <si>
    <t>404471</t>
  </si>
  <si>
    <t>桂川町</t>
  </si>
  <si>
    <t>嘉穂郡</t>
  </si>
  <si>
    <t>404217</t>
  </si>
  <si>
    <t>鞍手町</t>
  </si>
  <si>
    <t>鞍手郡</t>
  </si>
  <si>
    <t>404021</t>
  </si>
  <si>
    <t>小竹町</t>
  </si>
  <si>
    <t>404012</t>
  </si>
  <si>
    <t>遠賀町</t>
  </si>
  <si>
    <t>遠賀郡</t>
  </si>
  <si>
    <t>403849</t>
  </si>
  <si>
    <t>岡垣町</t>
  </si>
  <si>
    <t>403831</t>
  </si>
  <si>
    <t>水巻町</t>
  </si>
  <si>
    <t>403822</t>
  </si>
  <si>
    <t>芦屋町</t>
  </si>
  <si>
    <t>403814</t>
  </si>
  <si>
    <t>粕屋町</t>
  </si>
  <si>
    <t>糟屋郡</t>
  </si>
  <si>
    <t>403491</t>
  </si>
  <si>
    <t>久山町</t>
  </si>
  <si>
    <t>403482</t>
  </si>
  <si>
    <t>新宮町</t>
  </si>
  <si>
    <t>403458</t>
  </si>
  <si>
    <t>須恵町</t>
  </si>
  <si>
    <t>403440</t>
  </si>
  <si>
    <t>志免町</t>
  </si>
  <si>
    <t>403431</t>
  </si>
  <si>
    <t>篠栗町</t>
  </si>
  <si>
    <t>403423</t>
  </si>
  <si>
    <t>宇美町</t>
  </si>
  <si>
    <t>403415</t>
  </si>
  <si>
    <t>那珂川市</t>
    <rPh sb="0" eb="3">
      <t>ナカガワ</t>
    </rPh>
    <rPh sb="3" eb="4">
      <t>シ</t>
    </rPh>
    <phoneticPr fontId="2"/>
  </si>
  <si>
    <t>福岡県</t>
    <rPh sb="0" eb="3">
      <t>フクオカケン</t>
    </rPh>
    <phoneticPr fontId="2"/>
  </si>
  <si>
    <t>402311</t>
    <phoneticPr fontId="2"/>
  </si>
  <si>
    <t>糸島市</t>
  </si>
  <si>
    <t>402303</t>
  </si>
  <si>
    <t>みやま市</t>
  </si>
  <si>
    <t>402290</t>
  </si>
  <si>
    <t>朝倉市</t>
  </si>
  <si>
    <t>402281</t>
  </si>
  <si>
    <t>嘉麻市</t>
  </si>
  <si>
    <t>402273</t>
  </si>
  <si>
    <t>宮若市</t>
  </si>
  <si>
    <t>402265</t>
  </si>
  <si>
    <t>うきは市</t>
  </si>
  <si>
    <t>402257</t>
  </si>
  <si>
    <t>福津市</t>
  </si>
  <si>
    <t>402249</t>
  </si>
  <si>
    <t>古賀市</t>
  </si>
  <si>
    <t>402231</t>
  </si>
  <si>
    <t>太宰府市</t>
  </si>
  <si>
    <t>402214</t>
  </si>
  <si>
    <t>宗像市</t>
  </si>
  <si>
    <t>402206</t>
  </si>
  <si>
    <t>大野城市</t>
  </si>
  <si>
    <t>402192</t>
  </si>
  <si>
    <t>春日市</t>
  </si>
  <si>
    <t>402184</t>
  </si>
  <si>
    <t>筑紫野市</t>
  </si>
  <si>
    <t>402176</t>
  </si>
  <si>
    <t>小郡市</t>
  </si>
  <si>
    <t>402168</t>
  </si>
  <si>
    <t>中間市</t>
  </si>
  <si>
    <t>402150</t>
  </si>
  <si>
    <t>豊前市</t>
  </si>
  <si>
    <t>402141</t>
  </si>
  <si>
    <t>行橋市</t>
  </si>
  <si>
    <t>402133</t>
  </si>
  <si>
    <t>大川市</t>
  </si>
  <si>
    <t>402125</t>
  </si>
  <si>
    <t>筑後市</t>
  </si>
  <si>
    <t>402117</t>
  </si>
  <si>
    <t>八女市</t>
  </si>
  <si>
    <t>402109</t>
  </si>
  <si>
    <t>柳川市</t>
  </si>
  <si>
    <t>402079</t>
  </si>
  <si>
    <t>田川市</t>
  </si>
  <si>
    <t>402061</t>
  </si>
  <si>
    <t>飯塚市</t>
  </si>
  <si>
    <t>402052</t>
  </si>
  <si>
    <t>直方市</t>
  </si>
  <si>
    <t>402044</t>
  </si>
  <si>
    <t>久留米市</t>
  </si>
  <si>
    <t>402036</t>
  </si>
  <si>
    <t>大牟田市</t>
  </si>
  <si>
    <t>402028</t>
  </si>
  <si>
    <t>早良区</t>
  </si>
  <si>
    <t>福岡市</t>
  </si>
  <si>
    <t>401374</t>
  </si>
  <si>
    <t>城南区</t>
  </si>
  <si>
    <t>401366</t>
  </si>
  <si>
    <t>401358</t>
  </si>
  <si>
    <t>401340</t>
  </si>
  <si>
    <t>401331</t>
  </si>
  <si>
    <t>博多区</t>
  </si>
  <si>
    <t>401323</t>
  </si>
  <si>
    <t>401315</t>
  </si>
  <si>
    <t>八幡西区</t>
  </si>
  <si>
    <t>北九州市</t>
  </si>
  <si>
    <t>401099</t>
  </si>
  <si>
    <t>八幡東区</t>
  </si>
  <si>
    <t>401081</t>
  </si>
  <si>
    <t>小倉南区</t>
  </si>
  <si>
    <t>401072</t>
  </si>
  <si>
    <t>小倉北区</t>
  </si>
  <si>
    <t>401064</t>
  </si>
  <si>
    <t>戸畑区</t>
  </si>
  <si>
    <t>401056</t>
  </si>
  <si>
    <t>若松区</t>
  </si>
  <si>
    <t>401030</t>
  </si>
  <si>
    <t>門司区</t>
  </si>
  <si>
    <t>401013</t>
  </si>
  <si>
    <t>黒潮町</t>
  </si>
  <si>
    <t>幡多郡</t>
  </si>
  <si>
    <t>高知県</t>
  </si>
  <si>
    <t>394289</t>
  </si>
  <si>
    <t>三原村</t>
  </si>
  <si>
    <t>394271</t>
  </si>
  <si>
    <t>大月町</t>
  </si>
  <si>
    <t>394246</t>
  </si>
  <si>
    <t>四万十町</t>
  </si>
  <si>
    <t>高岡郡</t>
  </si>
  <si>
    <t>394122</t>
  </si>
  <si>
    <t>津野町</t>
  </si>
  <si>
    <t>394114</t>
  </si>
  <si>
    <t>日高村</t>
  </si>
  <si>
    <t>394106</t>
  </si>
  <si>
    <t>梼原町</t>
  </si>
  <si>
    <t>394050</t>
  </si>
  <si>
    <t>越知町</t>
  </si>
  <si>
    <t>394033</t>
  </si>
  <si>
    <t>佐川町</t>
  </si>
  <si>
    <t>394025</t>
  </si>
  <si>
    <t>中土佐町</t>
  </si>
  <si>
    <t>394017</t>
  </si>
  <si>
    <t>仁淀川町</t>
  </si>
  <si>
    <t>吾川郡</t>
  </si>
  <si>
    <t>393878</t>
  </si>
  <si>
    <t>いの町</t>
  </si>
  <si>
    <t>393860</t>
  </si>
  <si>
    <t>大川村</t>
  </si>
  <si>
    <t>土佐郡</t>
  </si>
  <si>
    <t>393649</t>
  </si>
  <si>
    <t>土佐町</t>
  </si>
  <si>
    <t>393631</t>
  </si>
  <si>
    <t>大豊町</t>
  </si>
  <si>
    <t>長岡郡</t>
  </si>
  <si>
    <t>393444</t>
  </si>
  <si>
    <t>本山町</t>
  </si>
  <si>
    <t>393410</t>
  </si>
  <si>
    <t>芸西村</t>
  </si>
  <si>
    <t>安芸郡</t>
  </si>
  <si>
    <t>393070</t>
  </si>
  <si>
    <t>馬路村</t>
  </si>
  <si>
    <t>393061</t>
  </si>
  <si>
    <t>北川村</t>
  </si>
  <si>
    <t>393053</t>
  </si>
  <si>
    <t>安田町</t>
  </si>
  <si>
    <t>393045</t>
  </si>
  <si>
    <t>田野町</t>
  </si>
  <si>
    <t>393037</t>
  </si>
  <si>
    <t>奈半利町</t>
  </si>
  <si>
    <t>393029</t>
  </si>
  <si>
    <t>東洋町</t>
  </si>
  <si>
    <t>393011</t>
  </si>
  <si>
    <t>香美市</t>
  </si>
  <si>
    <t>392120</t>
  </si>
  <si>
    <t>香南市</t>
  </si>
  <si>
    <t>392111</t>
  </si>
  <si>
    <t>四万十市</t>
  </si>
  <si>
    <t>392103</t>
  </si>
  <si>
    <t>土佐清水市</t>
  </si>
  <si>
    <t>392090</t>
  </si>
  <si>
    <t>宿毛市</t>
  </si>
  <si>
    <t>392081</t>
  </si>
  <si>
    <t>須崎市</t>
  </si>
  <si>
    <t>392065</t>
  </si>
  <si>
    <t>土佐市</t>
  </si>
  <si>
    <t>392057</t>
  </si>
  <si>
    <t>南国市</t>
  </si>
  <si>
    <t>392049</t>
  </si>
  <si>
    <t>安芸市</t>
  </si>
  <si>
    <t>392031</t>
  </si>
  <si>
    <t>室戸市</t>
  </si>
  <si>
    <t>392022</t>
  </si>
  <si>
    <t>高知市</t>
  </si>
  <si>
    <t>392014</t>
  </si>
  <si>
    <t>愛南町</t>
  </si>
  <si>
    <t>南宇和郡</t>
  </si>
  <si>
    <t>愛媛県</t>
  </si>
  <si>
    <t>385069</t>
  </si>
  <si>
    <t>鬼北町</t>
  </si>
  <si>
    <t>北宇和郡</t>
  </si>
  <si>
    <t>384887</t>
  </si>
  <si>
    <t>松野町</t>
  </si>
  <si>
    <t>384844</t>
  </si>
  <si>
    <t>伊方町</t>
  </si>
  <si>
    <t>西宇和郡</t>
  </si>
  <si>
    <t>384429</t>
  </si>
  <si>
    <t>内子町</t>
  </si>
  <si>
    <t>喜多郡</t>
  </si>
  <si>
    <t>384224</t>
  </si>
  <si>
    <t>砥部町</t>
  </si>
  <si>
    <t>伊予郡</t>
  </si>
  <si>
    <t>384020</t>
  </si>
  <si>
    <t>松前町</t>
  </si>
  <si>
    <t>384011</t>
  </si>
  <si>
    <t>久万高原町</t>
  </si>
  <si>
    <t>上浮穴郡</t>
  </si>
  <si>
    <t>383864</t>
  </si>
  <si>
    <t>上島町</t>
  </si>
  <si>
    <t>越智郡</t>
  </si>
  <si>
    <t>383562</t>
  </si>
  <si>
    <t>東温市</t>
  </si>
  <si>
    <t>382159</t>
  </si>
  <si>
    <t>西予市</t>
  </si>
  <si>
    <t>382141</t>
  </si>
  <si>
    <t>四国中央市</t>
  </si>
  <si>
    <t>382132</t>
  </si>
  <si>
    <t>伊予市</t>
  </si>
  <si>
    <t>382108</t>
  </si>
  <si>
    <t>大洲市</t>
  </si>
  <si>
    <t>382078</t>
  </si>
  <si>
    <t>西条市</t>
  </si>
  <si>
    <t>382060</t>
  </si>
  <si>
    <t>新居浜市</t>
  </si>
  <si>
    <t>382051</t>
  </si>
  <si>
    <t>八幡浜市</t>
  </si>
  <si>
    <t>382043</t>
  </si>
  <si>
    <t>宇和島市</t>
  </si>
  <si>
    <t>382035</t>
  </si>
  <si>
    <t>今治市</t>
  </si>
  <si>
    <t>382027</t>
  </si>
  <si>
    <t>松山市</t>
  </si>
  <si>
    <t>382019</t>
  </si>
  <si>
    <t>まんのう町</t>
  </si>
  <si>
    <t>仲多度郡</t>
  </si>
  <si>
    <t>香川県</t>
  </si>
  <si>
    <t>374067</t>
  </si>
  <si>
    <t>多度津町</t>
  </si>
  <si>
    <t>374041</t>
  </si>
  <si>
    <t>琴平町</t>
  </si>
  <si>
    <t>374032</t>
  </si>
  <si>
    <t>綾川町</t>
  </si>
  <si>
    <t>綾歌郡</t>
  </si>
  <si>
    <t>373877</t>
  </si>
  <si>
    <t>宇多津町</t>
  </si>
  <si>
    <t>373869</t>
  </si>
  <si>
    <t>直島町</t>
  </si>
  <si>
    <t>香川郡</t>
  </si>
  <si>
    <t>373648</t>
  </si>
  <si>
    <t>三木町</t>
  </si>
  <si>
    <t>木田郡</t>
  </si>
  <si>
    <t>373419</t>
  </si>
  <si>
    <t>小豆島町</t>
  </si>
  <si>
    <t>小豆郡</t>
  </si>
  <si>
    <t>373249</t>
  </si>
  <si>
    <t>土庄町</t>
  </si>
  <si>
    <t>373222</t>
  </si>
  <si>
    <t>三豊市</t>
  </si>
  <si>
    <t>372081</t>
  </si>
  <si>
    <t>東かがわ市</t>
  </si>
  <si>
    <t>372072</t>
  </si>
  <si>
    <t>さぬき市</t>
  </si>
  <si>
    <t>372064</t>
  </si>
  <si>
    <t>観音寺市</t>
  </si>
  <si>
    <t>372056</t>
  </si>
  <si>
    <t>善通寺市</t>
  </si>
  <si>
    <t>372048</t>
  </si>
  <si>
    <t>坂出市</t>
  </si>
  <si>
    <t>372030</t>
  </si>
  <si>
    <t>丸亀市</t>
  </si>
  <si>
    <t>372021</t>
  </si>
  <si>
    <t>高松市</t>
  </si>
  <si>
    <t>372013</t>
  </si>
  <si>
    <t>東みよし町</t>
  </si>
  <si>
    <t>三好郡</t>
  </si>
  <si>
    <t>徳島県</t>
  </si>
  <si>
    <t>364894</t>
  </si>
  <si>
    <t>つるぎ町</t>
  </si>
  <si>
    <t>美馬郡</t>
  </si>
  <si>
    <t>364681</t>
  </si>
  <si>
    <t>上板町</t>
  </si>
  <si>
    <t>板野郡</t>
  </si>
  <si>
    <t>364053</t>
  </si>
  <si>
    <t>板野町</t>
  </si>
  <si>
    <t>364045</t>
  </si>
  <si>
    <t>藍住町</t>
  </si>
  <si>
    <t>364037</t>
  </si>
  <si>
    <t>北島町</t>
  </si>
  <si>
    <t>364029</t>
  </si>
  <si>
    <t>松茂町</t>
  </si>
  <si>
    <t>364011</t>
  </si>
  <si>
    <t>海陽町</t>
  </si>
  <si>
    <t>海部郡</t>
  </si>
  <si>
    <t>363880</t>
  </si>
  <si>
    <t>美波町</t>
  </si>
  <si>
    <t>363871</t>
  </si>
  <si>
    <t>牟岐町</t>
  </si>
  <si>
    <t>363839</t>
  </si>
  <si>
    <t>那賀町</t>
  </si>
  <si>
    <t>那賀郡</t>
  </si>
  <si>
    <t>363685</t>
  </si>
  <si>
    <t>神山町</t>
  </si>
  <si>
    <t>名西郡</t>
  </si>
  <si>
    <t>363421</t>
  </si>
  <si>
    <t>石井町</t>
  </si>
  <si>
    <t>363413</t>
  </si>
  <si>
    <t>佐那河内村</t>
  </si>
  <si>
    <t>名東郡</t>
  </si>
  <si>
    <t>363219</t>
  </si>
  <si>
    <t>上勝町</t>
  </si>
  <si>
    <t>勝浦郡</t>
  </si>
  <si>
    <t>363022</t>
  </si>
  <si>
    <t>勝浦町</t>
  </si>
  <si>
    <t>363014</t>
  </si>
  <si>
    <t>三好市</t>
  </si>
  <si>
    <t>362085</t>
  </si>
  <si>
    <t>美馬市</t>
  </si>
  <si>
    <t>362077</t>
  </si>
  <si>
    <t>阿波市</t>
  </si>
  <si>
    <t>362069</t>
  </si>
  <si>
    <t>吉野川市</t>
  </si>
  <si>
    <t>362051</t>
  </si>
  <si>
    <t>阿南市</t>
  </si>
  <si>
    <t>362042</t>
  </si>
  <si>
    <t>小松島市</t>
  </si>
  <si>
    <t>362034</t>
  </si>
  <si>
    <t>鳴門市</t>
  </si>
  <si>
    <t>362026</t>
  </si>
  <si>
    <t>徳島市</t>
  </si>
  <si>
    <t>362018</t>
  </si>
  <si>
    <t>阿武町</t>
  </si>
  <si>
    <t>阿武郡</t>
  </si>
  <si>
    <t>山口県</t>
  </si>
  <si>
    <t>355020</t>
  </si>
  <si>
    <t>平生町</t>
  </si>
  <si>
    <t>353442</t>
  </si>
  <si>
    <t>田布施町</t>
  </si>
  <si>
    <t>353434</t>
  </si>
  <si>
    <t>上関町</t>
  </si>
  <si>
    <t>353418</t>
  </si>
  <si>
    <t>和木町</t>
  </si>
  <si>
    <t>玖珂郡</t>
  </si>
  <si>
    <t>353213</t>
  </si>
  <si>
    <t>周防大島町</t>
  </si>
  <si>
    <t>353051</t>
  </si>
  <si>
    <t>山陽小野田市</t>
  </si>
  <si>
    <t>352161</t>
  </si>
  <si>
    <t>周南市</t>
  </si>
  <si>
    <t>352152</t>
  </si>
  <si>
    <t>美祢市</t>
  </si>
  <si>
    <t>352136</t>
  </si>
  <si>
    <t>柳井市</t>
  </si>
  <si>
    <t>352128</t>
  </si>
  <si>
    <t>長門市</t>
  </si>
  <si>
    <t>352110</t>
  </si>
  <si>
    <t>光市</t>
  </si>
  <si>
    <t>352101</t>
  </si>
  <si>
    <t>岩国市</t>
  </si>
  <si>
    <t>352080</t>
  </si>
  <si>
    <t>下松市</t>
  </si>
  <si>
    <t>352071</t>
  </si>
  <si>
    <t>防府市</t>
  </si>
  <si>
    <t>352063</t>
  </si>
  <si>
    <t>萩市</t>
  </si>
  <si>
    <t>352047</t>
  </si>
  <si>
    <t>山口市</t>
  </si>
  <si>
    <t>352039</t>
  </si>
  <si>
    <t>宇部市</t>
  </si>
  <si>
    <t>352021</t>
  </si>
  <si>
    <t>下関市</t>
  </si>
  <si>
    <t>352012</t>
  </si>
  <si>
    <t>神石高原町</t>
  </si>
  <si>
    <t>神石郡</t>
  </si>
  <si>
    <t>広島県</t>
  </si>
  <si>
    <t>345458</t>
  </si>
  <si>
    <t>世羅町</t>
  </si>
  <si>
    <t>世羅郡</t>
  </si>
  <si>
    <t>344621</t>
  </si>
  <si>
    <t>大崎上島町</t>
  </si>
  <si>
    <t>豊田郡</t>
  </si>
  <si>
    <t>344311</t>
  </si>
  <si>
    <t>北広島町</t>
  </si>
  <si>
    <t>山県郡</t>
  </si>
  <si>
    <t>343692</t>
  </si>
  <si>
    <t>安芸太田町</t>
  </si>
  <si>
    <t>343684</t>
  </si>
  <si>
    <t>坂町</t>
  </si>
  <si>
    <t>343099</t>
  </si>
  <si>
    <t>熊野町</t>
  </si>
  <si>
    <t>343072</t>
  </si>
  <si>
    <t>海田町</t>
  </si>
  <si>
    <t>343048</t>
  </si>
  <si>
    <t>府中町</t>
  </si>
  <si>
    <t>343021</t>
  </si>
  <si>
    <t>江田島市</t>
  </si>
  <si>
    <t>342157</t>
  </si>
  <si>
    <t>安芸高田市</t>
  </si>
  <si>
    <t>342149</t>
  </si>
  <si>
    <t>廿日市市</t>
  </si>
  <si>
    <t>342131</t>
  </si>
  <si>
    <t>東広島市</t>
  </si>
  <si>
    <t>342122</t>
  </si>
  <si>
    <t>大竹市</t>
  </si>
  <si>
    <t>342114</t>
  </si>
  <si>
    <t>庄原市</t>
  </si>
  <si>
    <t>342106</t>
  </si>
  <si>
    <t>三次市</t>
  </si>
  <si>
    <t>342092</t>
  </si>
  <si>
    <t>府中市</t>
  </si>
  <si>
    <t>342084</t>
  </si>
  <si>
    <t>福山市</t>
  </si>
  <si>
    <t>342076</t>
  </si>
  <si>
    <t>尾道市</t>
  </si>
  <si>
    <t>342050</t>
  </si>
  <si>
    <t>三原市</t>
  </si>
  <si>
    <t>342041</t>
  </si>
  <si>
    <t>竹原市</t>
  </si>
  <si>
    <t>342033</t>
  </si>
  <si>
    <t>呉市</t>
  </si>
  <si>
    <t>342025</t>
  </si>
  <si>
    <t>佐伯区</t>
  </si>
  <si>
    <t>広島市</t>
  </si>
  <si>
    <t>341088</t>
  </si>
  <si>
    <t>安芸区</t>
  </si>
  <si>
    <t>341070</t>
  </si>
  <si>
    <t>安佐北区</t>
  </si>
  <si>
    <t>341061</t>
  </si>
  <si>
    <t>安佐南区</t>
  </si>
  <si>
    <t>341053</t>
  </si>
  <si>
    <t>341045</t>
  </si>
  <si>
    <t>341037</t>
  </si>
  <si>
    <t>341029</t>
  </si>
  <si>
    <t>中区</t>
  </si>
  <si>
    <t>341011</t>
  </si>
  <si>
    <t>吉備中央町</t>
  </si>
  <si>
    <t>加賀郡</t>
  </si>
  <si>
    <t>岡山県</t>
  </si>
  <si>
    <t>336815</t>
  </si>
  <si>
    <t>美咲町</t>
  </si>
  <si>
    <t>久米郡</t>
  </si>
  <si>
    <t>336661</t>
  </si>
  <si>
    <t>久米南町</t>
  </si>
  <si>
    <t>336637</t>
  </si>
  <si>
    <t>西粟倉村</t>
  </si>
  <si>
    <t>英田郡</t>
  </si>
  <si>
    <t>336432</t>
  </si>
  <si>
    <t>奈義町</t>
  </si>
  <si>
    <t>勝田郡</t>
  </si>
  <si>
    <t>336238</t>
  </si>
  <si>
    <t>勝央町</t>
  </si>
  <si>
    <t>336220</t>
  </si>
  <si>
    <t>鏡野町</t>
  </si>
  <si>
    <t>苫田郡</t>
  </si>
  <si>
    <t>336068</t>
  </si>
  <si>
    <t>新庄村</t>
  </si>
  <si>
    <t>真庭郡</t>
  </si>
  <si>
    <t>335860</t>
  </si>
  <si>
    <t>矢掛町</t>
  </si>
  <si>
    <t>小田郡</t>
  </si>
  <si>
    <t>334618</t>
  </si>
  <si>
    <t>里庄町</t>
  </si>
  <si>
    <t>浅口郡</t>
  </si>
  <si>
    <t>334456</t>
  </si>
  <si>
    <t>早島町</t>
  </si>
  <si>
    <t>都窪郡</t>
  </si>
  <si>
    <t>334235</t>
  </si>
  <si>
    <t>和気町</t>
  </si>
  <si>
    <t>和気郡</t>
  </si>
  <si>
    <t>333468</t>
  </si>
  <si>
    <t>浅口市</t>
  </si>
  <si>
    <t>332160</t>
  </si>
  <si>
    <t>美作市</t>
  </si>
  <si>
    <t>332151</t>
  </si>
  <si>
    <t>真庭市</t>
  </si>
  <si>
    <t>332143</t>
  </si>
  <si>
    <t>赤磐市</t>
  </si>
  <si>
    <t>332135</t>
  </si>
  <si>
    <t>瀬戸内市</t>
  </si>
  <si>
    <t>332127</t>
  </si>
  <si>
    <t>備前市</t>
  </si>
  <si>
    <t>332119</t>
  </si>
  <si>
    <t>新見市</t>
  </si>
  <si>
    <t>332101</t>
  </si>
  <si>
    <t>高梁市</t>
  </si>
  <si>
    <t>332097</t>
  </si>
  <si>
    <t>総社市</t>
  </si>
  <si>
    <t>332089</t>
  </si>
  <si>
    <t>井原市</t>
  </si>
  <si>
    <t>332071</t>
  </si>
  <si>
    <t>笠岡市</t>
  </si>
  <si>
    <t>332054</t>
  </si>
  <si>
    <t>玉野市</t>
  </si>
  <si>
    <t>332046</t>
  </si>
  <si>
    <t>津山市</t>
  </si>
  <si>
    <t>332038</t>
  </si>
  <si>
    <t>倉敷市</t>
  </si>
  <si>
    <t>332020</t>
  </si>
  <si>
    <t>岡山市</t>
  </si>
  <si>
    <t>331040</t>
  </si>
  <si>
    <t>331031</t>
  </si>
  <si>
    <t>331023</t>
  </si>
  <si>
    <t>331015</t>
  </si>
  <si>
    <t>隠岐の島町</t>
  </si>
  <si>
    <t>隠岐郡</t>
  </si>
  <si>
    <t>島根県</t>
  </si>
  <si>
    <t>325287</t>
  </si>
  <si>
    <t>知夫村</t>
  </si>
  <si>
    <t>325279</t>
  </si>
  <si>
    <t>西ノ島町</t>
  </si>
  <si>
    <t>325261</t>
  </si>
  <si>
    <t>海士町</t>
  </si>
  <si>
    <t>325252</t>
  </si>
  <si>
    <t>吉賀町</t>
  </si>
  <si>
    <t>鹿足郡</t>
  </si>
  <si>
    <t>325058</t>
  </si>
  <si>
    <t>津和野町</t>
  </si>
  <si>
    <t>325015</t>
  </si>
  <si>
    <t>邑南町</t>
  </si>
  <si>
    <t>邑智郡</t>
  </si>
  <si>
    <t>324493</t>
  </si>
  <si>
    <t>324485</t>
  </si>
  <si>
    <t>川本町</t>
  </si>
  <si>
    <t>324418</t>
  </si>
  <si>
    <t>飯南町</t>
  </si>
  <si>
    <t>飯石郡</t>
  </si>
  <si>
    <t>323861</t>
  </si>
  <si>
    <t>奥出雲町</t>
  </si>
  <si>
    <t>仁多郡</t>
  </si>
  <si>
    <t>323438</t>
  </si>
  <si>
    <t>雲南市</t>
  </si>
  <si>
    <t>322091</t>
  </si>
  <si>
    <t>江津市</t>
  </si>
  <si>
    <t>322075</t>
  </si>
  <si>
    <t>安来市</t>
  </si>
  <si>
    <t>322067</t>
  </si>
  <si>
    <t>大田市</t>
  </si>
  <si>
    <t>322059</t>
  </si>
  <si>
    <t>益田市</t>
  </si>
  <si>
    <t>322041</t>
  </si>
  <si>
    <t>出雲市</t>
  </si>
  <si>
    <t>322032</t>
  </si>
  <si>
    <t>浜田市</t>
  </si>
  <si>
    <t>322024</t>
  </si>
  <si>
    <t>松江市</t>
  </si>
  <si>
    <t>322016</t>
  </si>
  <si>
    <t>江府町</t>
  </si>
  <si>
    <t>日野郡</t>
  </si>
  <si>
    <t>鳥取県</t>
  </si>
  <si>
    <t>314030</t>
  </si>
  <si>
    <t>日野町</t>
  </si>
  <si>
    <t>314021</t>
  </si>
  <si>
    <t>日南町</t>
  </si>
  <si>
    <t>314013</t>
  </si>
  <si>
    <t>伯耆町</t>
  </si>
  <si>
    <t>西伯郡</t>
  </si>
  <si>
    <t>313904</t>
  </si>
  <si>
    <t>南部町</t>
  </si>
  <si>
    <t>313891</t>
  </si>
  <si>
    <t>大山町</t>
  </si>
  <si>
    <t>313866</t>
  </si>
  <si>
    <t>日吉津村</t>
  </si>
  <si>
    <t>313840</t>
  </si>
  <si>
    <t>北栄町</t>
  </si>
  <si>
    <t>東伯郡</t>
  </si>
  <si>
    <t>313726</t>
  </si>
  <si>
    <t>琴浦町</t>
  </si>
  <si>
    <t>313718</t>
  </si>
  <si>
    <t>湯梨浜町</t>
  </si>
  <si>
    <t>313700</t>
  </si>
  <si>
    <t>三朝町</t>
  </si>
  <si>
    <t>313645</t>
  </si>
  <si>
    <t>八頭町</t>
  </si>
  <si>
    <t>八頭郡</t>
  </si>
  <si>
    <t>313297</t>
  </si>
  <si>
    <t>智頭町</t>
  </si>
  <si>
    <t>313289</t>
  </si>
  <si>
    <t>若桜町</t>
  </si>
  <si>
    <t>313254</t>
  </si>
  <si>
    <t>岩美町</t>
  </si>
  <si>
    <t>岩美郡</t>
  </si>
  <si>
    <t>313025</t>
  </si>
  <si>
    <t>境港市</t>
  </si>
  <si>
    <t>312045</t>
  </si>
  <si>
    <t>倉吉市</t>
  </si>
  <si>
    <t>312037</t>
  </si>
  <si>
    <t>米子市</t>
  </si>
  <si>
    <t>312029</t>
  </si>
  <si>
    <t>鳥取市</t>
  </si>
  <si>
    <t>312011</t>
  </si>
  <si>
    <t>串本町</t>
  </si>
  <si>
    <t>東牟婁郡</t>
  </si>
  <si>
    <t>和歌山県</t>
  </si>
  <si>
    <t>304280</t>
  </si>
  <si>
    <t>北山村</t>
  </si>
  <si>
    <t>304271</t>
  </si>
  <si>
    <t>古座川町</t>
  </si>
  <si>
    <t>304247</t>
  </si>
  <si>
    <t>太地町</t>
  </si>
  <si>
    <t>304221</t>
  </si>
  <si>
    <t>那智勝浦町</t>
  </si>
  <si>
    <t>304212</t>
  </si>
  <si>
    <t>すさみ町</t>
  </si>
  <si>
    <t>西牟婁郡</t>
  </si>
  <si>
    <t>304069</t>
  </si>
  <si>
    <t>上富田町</t>
  </si>
  <si>
    <t>304042</t>
  </si>
  <si>
    <t>白浜町</t>
  </si>
  <si>
    <t>304018</t>
  </si>
  <si>
    <t>日高川町</t>
  </si>
  <si>
    <t>日高郡</t>
  </si>
  <si>
    <t>303925</t>
  </si>
  <si>
    <t>みなべ町</t>
  </si>
  <si>
    <t>303917</t>
  </si>
  <si>
    <t>印南町</t>
  </si>
  <si>
    <t>303909</t>
  </si>
  <si>
    <t>由良町</t>
  </si>
  <si>
    <t>303836</t>
  </si>
  <si>
    <t>日高町</t>
  </si>
  <si>
    <t>303828</t>
  </si>
  <si>
    <t>美浜町</t>
  </si>
  <si>
    <t>303810</t>
  </si>
  <si>
    <t>有田川町</t>
  </si>
  <si>
    <t>有田郡</t>
  </si>
  <si>
    <t>303666</t>
  </si>
  <si>
    <t>303623</t>
  </si>
  <si>
    <t>湯浅町</t>
  </si>
  <si>
    <t>303615</t>
  </si>
  <si>
    <t>高野町</t>
  </si>
  <si>
    <t>伊都郡</t>
  </si>
  <si>
    <t>303445</t>
  </si>
  <si>
    <t>九度山町</t>
  </si>
  <si>
    <t>303437</t>
  </si>
  <si>
    <t>かつらぎ町</t>
  </si>
  <si>
    <t>303411</t>
  </si>
  <si>
    <t>紀美野町</t>
  </si>
  <si>
    <t>海草郡</t>
  </si>
  <si>
    <t>303046</t>
  </si>
  <si>
    <t>岩出市</t>
  </si>
  <si>
    <t>302091</t>
  </si>
  <si>
    <t>紀の川市</t>
  </si>
  <si>
    <t>302082</t>
  </si>
  <si>
    <t>新宮市</t>
  </si>
  <si>
    <t>302074</t>
  </si>
  <si>
    <t>田辺市</t>
  </si>
  <si>
    <t>302066</t>
  </si>
  <si>
    <t>御坊市</t>
  </si>
  <si>
    <t>302058</t>
  </si>
  <si>
    <t>有田市</t>
  </si>
  <si>
    <t>302040</t>
  </si>
  <si>
    <t>橋本市</t>
  </si>
  <si>
    <t>302031</t>
  </si>
  <si>
    <t>海南市</t>
  </si>
  <si>
    <t>302023</t>
  </si>
  <si>
    <t>和歌山市</t>
  </si>
  <si>
    <t>302015</t>
  </si>
  <si>
    <t>東吉野村</t>
  </si>
  <si>
    <t>吉野郡</t>
  </si>
  <si>
    <t>奈良県</t>
  </si>
  <si>
    <t>294535</t>
  </si>
  <si>
    <t>川上村</t>
  </si>
  <si>
    <t>294527</t>
  </si>
  <si>
    <t>上北山村</t>
  </si>
  <si>
    <t>294519</t>
  </si>
  <si>
    <t>下北山村</t>
  </si>
  <si>
    <t>294501</t>
  </si>
  <si>
    <t>十津川村</t>
  </si>
  <si>
    <t>294497</t>
  </si>
  <si>
    <t>野迫川村</t>
  </si>
  <si>
    <t>294471</t>
  </si>
  <si>
    <t>天川村</t>
  </si>
  <si>
    <t>294462</t>
  </si>
  <si>
    <t>黒滝村</t>
  </si>
  <si>
    <t>294446</t>
  </si>
  <si>
    <t>下市町</t>
  </si>
  <si>
    <t>294438</t>
  </si>
  <si>
    <t>大淀町</t>
  </si>
  <si>
    <t>294420</t>
  </si>
  <si>
    <t>吉野町</t>
  </si>
  <si>
    <t>294411</t>
  </si>
  <si>
    <t>河合町</t>
  </si>
  <si>
    <t>北葛城郡</t>
  </si>
  <si>
    <t>294276</t>
  </si>
  <si>
    <t>広陵町</t>
  </si>
  <si>
    <t>294268</t>
  </si>
  <si>
    <t>王寺町</t>
  </si>
  <si>
    <t>294250</t>
  </si>
  <si>
    <t>上牧町</t>
  </si>
  <si>
    <t>294241</t>
  </si>
  <si>
    <t>明日香村</t>
  </si>
  <si>
    <t>高市郡</t>
  </si>
  <si>
    <t>294021</t>
  </si>
  <si>
    <t>高取町</t>
  </si>
  <si>
    <t>294012</t>
  </si>
  <si>
    <t>御杖村</t>
  </si>
  <si>
    <t>宇陀郡</t>
  </si>
  <si>
    <t>293865</t>
  </si>
  <si>
    <t>曽爾村</t>
  </si>
  <si>
    <t>293857</t>
  </si>
  <si>
    <t>田原本町</t>
  </si>
  <si>
    <t>磯城郡</t>
  </si>
  <si>
    <t>293636</t>
  </si>
  <si>
    <t>三宅町</t>
  </si>
  <si>
    <t>293628</t>
  </si>
  <si>
    <t>川西町</t>
  </si>
  <si>
    <t>293610</t>
  </si>
  <si>
    <t>安堵町</t>
  </si>
  <si>
    <t>生駒郡</t>
  </si>
  <si>
    <t>293458</t>
  </si>
  <si>
    <t>斑鳩町</t>
  </si>
  <si>
    <t>293440</t>
  </si>
  <si>
    <t>三郷町</t>
  </si>
  <si>
    <t>293431</t>
  </si>
  <si>
    <t>平群町</t>
  </si>
  <si>
    <t>293423</t>
  </si>
  <si>
    <t>山添村</t>
  </si>
  <si>
    <t>山辺郡</t>
  </si>
  <si>
    <t>293229</t>
  </si>
  <si>
    <t>宇陀市</t>
  </si>
  <si>
    <t>292125</t>
  </si>
  <si>
    <t>葛城市</t>
  </si>
  <si>
    <t>292117</t>
  </si>
  <si>
    <t>香芝市</t>
  </si>
  <si>
    <t>292109</t>
  </si>
  <si>
    <t>生駒市</t>
  </si>
  <si>
    <t>292095</t>
  </si>
  <si>
    <t>御所市</t>
  </si>
  <si>
    <t>292087</t>
  </si>
  <si>
    <t>五條市</t>
  </si>
  <si>
    <t>292079</t>
  </si>
  <si>
    <t>桜井市</t>
  </si>
  <si>
    <t>292061</t>
  </si>
  <si>
    <t>橿原市</t>
  </si>
  <si>
    <t>292052</t>
  </si>
  <si>
    <t>天理市</t>
  </si>
  <si>
    <t>292044</t>
  </si>
  <si>
    <t>大和郡山市</t>
  </si>
  <si>
    <t>292036</t>
  </si>
  <si>
    <t>大和高田市</t>
  </si>
  <si>
    <t>292028</t>
  </si>
  <si>
    <t>奈良市</t>
  </si>
  <si>
    <t>292010</t>
  </si>
  <si>
    <t>新温泉町</t>
  </si>
  <si>
    <t>美方郡</t>
  </si>
  <si>
    <t>兵庫県</t>
  </si>
  <si>
    <t>285862</t>
  </si>
  <si>
    <t>香美町</t>
  </si>
  <si>
    <t>285854</t>
  </si>
  <si>
    <t>佐用町</t>
  </si>
  <si>
    <t>佐用郡</t>
  </si>
  <si>
    <t>285013</t>
  </si>
  <si>
    <t>上郡町</t>
  </si>
  <si>
    <t>赤穂郡</t>
  </si>
  <si>
    <t>284815</t>
  </si>
  <si>
    <t>太子町</t>
  </si>
  <si>
    <t>揖保郡</t>
  </si>
  <si>
    <t>284645</t>
  </si>
  <si>
    <t>神河町</t>
  </si>
  <si>
    <t>神崎郡</t>
  </si>
  <si>
    <t>284467</t>
  </si>
  <si>
    <t>福崎町</t>
  </si>
  <si>
    <t>284432</t>
  </si>
  <si>
    <t>市川町</t>
  </si>
  <si>
    <t>284424</t>
  </si>
  <si>
    <t>播磨町</t>
  </si>
  <si>
    <t>加古郡</t>
  </si>
  <si>
    <t>283827</t>
  </si>
  <si>
    <t>稲美町</t>
  </si>
  <si>
    <t>283819</t>
  </si>
  <si>
    <t>多可町</t>
  </si>
  <si>
    <t>多可郡</t>
  </si>
  <si>
    <t>283657</t>
  </si>
  <si>
    <t>猪名川町</t>
  </si>
  <si>
    <t>川辺郡</t>
  </si>
  <si>
    <t>283011</t>
  </si>
  <si>
    <t>たつの市</t>
  </si>
  <si>
    <t>282294</t>
  </si>
  <si>
    <t>加東市</t>
  </si>
  <si>
    <t>282286</t>
  </si>
  <si>
    <t>宍粟市</t>
  </si>
  <si>
    <t>282278</t>
  </si>
  <si>
    <t>淡路市</t>
  </si>
  <si>
    <t>282260</t>
  </si>
  <si>
    <t>朝来市</t>
  </si>
  <si>
    <t>282251</t>
  </si>
  <si>
    <t>南あわじ市</t>
  </si>
  <si>
    <t>282243</t>
  </si>
  <si>
    <t>丹波市</t>
  </si>
  <si>
    <t>282235</t>
  </si>
  <si>
    <t>養父市</t>
  </si>
  <si>
    <t>282227</t>
  </si>
  <si>
    <t>丹波篠山市</t>
    <rPh sb="0" eb="2">
      <t>タンバ</t>
    </rPh>
    <rPh sb="2" eb="5">
      <t>ササヤマシ</t>
    </rPh>
    <phoneticPr fontId="2"/>
  </si>
  <si>
    <t>282219</t>
  </si>
  <si>
    <t>加西市</t>
  </si>
  <si>
    <t>282201</t>
  </si>
  <si>
    <t>三田市</t>
  </si>
  <si>
    <t>282197</t>
  </si>
  <si>
    <t>小野市</t>
  </si>
  <si>
    <t>282189</t>
  </si>
  <si>
    <t>川西市</t>
  </si>
  <si>
    <t>282171</t>
  </si>
  <si>
    <t>高砂市</t>
  </si>
  <si>
    <t>282162</t>
  </si>
  <si>
    <t>三木市</t>
  </si>
  <si>
    <t>282154</t>
  </si>
  <si>
    <t>宝塚市</t>
  </si>
  <si>
    <t>282146</t>
  </si>
  <si>
    <t>西脇市</t>
  </si>
  <si>
    <t>282138</t>
  </si>
  <si>
    <t>赤穂市</t>
  </si>
  <si>
    <t>282120</t>
  </si>
  <si>
    <t>加古川市</t>
  </si>
  <si>
    <t>282103</t>
  </si>
  <si>
    <t>豊岡市</t>
  </si>
  <si>
    <t>282090</t>
  </si>
  <si>
    <t>相生市</t>
  </si>
  <si>
    <t>282081</t>
  </si>
  <si>
    <t>伊丹市</t>
  </si>
  <si>
    <t>282073</t>
  </si>
  <si>
    <t>芦屋市</t>
  </si>
  <si>
    <t>282065</t>
  </si>
  <si>
    <t>洲本市</t>
  </si>
  <si>
    <t>282057</t>
  </si>
  <si>
    <t>西宮市</t>
  </si>
  <si>
    <t>282049</t>
  </si>
  <si>
    <t>明石市</t>
  </si>
  <si>
    <t>282031</t>
  </si>
  <si>
    <t>尼崎市</t>
  </si>
  <si>
    <t>282022</t>
  </si>
  <si>
    <t>姫路市</t>
  </si>
  <si>
    <t>282014</t>
  </si>
  <si>
    <t>神戸市</t>
  </si>
  <si>
    <t>281115</t>
  </si>
  <si>
    <t>281107</t>
  </si>
  <si>
    <t>281093</t>
  </si>
  <si>
    <t>垂水区</t>
  </si>
  <si>
    <t>281085</t>
  </si>
  <si>
    <t>須磨区</t>
  </si>
  <si>
    <t>281077</t>
  </si>
  <si>
    <t>長田区</t>
  </si>
  <si>
    <t>281069</t>
  </si>
  <si>
    <t>兵庫区</t>
  </si>
  <si>
    <t>281051</t>
  </si>
  <si>
    <t>灘区</t>
  </si>
  <si>
    <t>281026</t>
  </si>
  <si>
    <t>東灘区</t>
  </si>
  <si>
    <t>281018</t>
  </si>
  <si>
    <t>千早赤阪村</t>
  </si>
  <si>
    <t>南河内郡</t>
  </si>
  <si>
    <t>大阪府</t>
  </si>
  <si>
    <t>273830</t>
  </si>
  <si>
    <t>河南町</t>
  </si>
  <si>
    <t>273821</t>
  </si>
  <si>
    <t>273813</t>
  </si>
  <si>
    <t>岬町</t>
  </si>
  <si>
    <t>泉南郡</t>
  </si>
  <si>
    <t>273660</t>
  </si>
  <si>
    <t>田尻町</t>
  </si>
  <si>
    <t>273627</t>
  </si>
  <si>
    <t>熊取町</t>
  </si>
  <si>
    <t>273619</t>
  </si>
  <si>
    <t>忠岡町</t>
  </si>
  <si>
    <t>泉北郡</t>
  </si>
  <si>
    <t>273414</t>
  </si>
  <si>
    <t>能勢町</t>
  </si>
  <si>
    <t>豊能郡</t>
  </si>
  <si>
    <t>273228</t>
  </si>
  <si>
    <t>豊能町</t>
  </si>
  <si>
    <t>273210</t>
  </si>
  <si>
    <t>島本町</t>
  </si>
  <si>
    <t>三島郡</t>
  </si>
  <si>
    <t>273015</t>
  </si>
  <si>
    <t>阪南市</t>
  </si>
  <si>
    <t>272329</t>
  </si>
  <si>
    <t>大阪狭山市</t>
  </si>
  <si>
    <t>272311</t>
  </si>
  <si>
    <t>交野市</t>
  </si>
  <si>
    <t>272302</t>
  </si>
  <si>
    <t>四條畷市</t>
  </si>
  <si>
    <t>272299</t>
  </si>
  <si>
    <t>泉南市</t>
  </si>
  <si>
    <t>272281</t>
  </si>
  <si>
    <t>東大阪市</t>
  </si>
  <si>
    <t>272272</t>
  </si>
  <si>
    <t>藤井寺市</t>
  </si>
  <si>
    <t>272264</t>
  </si>
  <si>
    <t>高石市</t>
  </si>
  <si>
    <t>272256</t>
  </si>
  <si>
    <t>摂津市</t>
  </si>
  <si>
    <t>272248</t>
  </si>
  <si>
    <t>門真市</t>
  </si>
  <si>
    <t>272230</t>
  </si>
  <si>
    <t>羽曳野市</t>
  </si>
  <si>
    <t>272221</t>
  </si>
  <si>
    <t>柏原市</t>
  </si>
  <si>
    <t>272213</t>
  </si>
  <si>
    <t>箕面市</t>
  </si>
  <si>
    <t>272205</t>
  </si>
  <si>
    <t>和泉市</t>
  </si>
  <si>
    <t>272191</t>
  </si>
  <si>
    <t>大東市</t>
  </si>
  <si>
    <t>272183</t>
  </si>
  <si>
    <t>松原市</t>
  </si>
  <si>
    <t>272175</t>
  </si>
  <si>
    <t>河内長野市</t>
  </si>
  <si>
    <t>272167</t>
  </si>
  <si>
    <t>寝屋川市</t>
  </si>
  <si>
    <t>272159</t>
  </si>
  <si>
    <t>富田林市</t>
  </si>
  <si>
    <t>272141</t>
  </si>
  <si>
    <t>泉佐野市</t>
  </si>
  <si>
    <t>272132</t>
  </si>
  <si>
    <t>八尾市</t>
  </si>
  <si>
    <t>272124</t>
  </si>
  <si>
    <t>茨木市</t>
  </si>
  <si>
    <t>272116</t>
  </si>
  <si>
    <t>枚方市</t>
  </si>
  <si>
    <t>272108</t>
  </si>
  <si>
    <t>守口市</t>
  </si>
  <si>
    <t>272094</t>
  </si>
  <si>
    <t>貝塚市</t>
  </si>
  <si>
    <t>272086</t>
  </si>
  <si>
    <t>高槻市</t>
  </si>
  <si>
    <t>272078</t>
  </si>
  <si>
    <t>泉大津市</t>
  </si>
  <si>
    <t>272060</t>
  </si>
  <si>
    <t>吹田市</t>
  </si>
  <si>
    <t>272051</t>
  </si>
  <si>
    <t>池田市</t>
  </si>
  <si>
    <t>272043</t>
  </si>
  <si>
    <t>豊中市</t>
  </si>
  <si>
    <t>272035</t>
  </si>
  <si>
    <t>岸和田市</t>
  </si>
  <si>
    <t>272027</t>
  </si>
  <si>
    <t>美原区</t>
  </si>
  <si>
    <t>堺市</t>
  </si>
  <si>
    <t>271471</t>
  </si>
  <si>
    <t>271462</t>
  </si>
  <si>
    <t>271454</t>
  </si>
  <si>
    <t>271446</t>
  </si>
  <si>
    <t>271438</t>
  </si>
  <si>
    <t>271420</t>
  </si>
  <si>
    <t>堺区</t>
  </si>
  <si>
    <t>271411</t>
  </si>
  <si>
    <t>大阪市</t>
  </si>
  <si>
    <t>271284</t>
  </si>
  <si>
    <t>271276</t>
  </si>
  <si>
    <t>平野区</t>
  </si>
  <si>
    <t>271268</t>
  </si>
  <si>
    <t>住之江区</t>
  </si>
  <si>
    <t>271250</t>
  </si>
  <si>
    <t>鶴見区</t>
  </si>
  <si>
    <t>271241</t>
  </si>
  <si>
    <t>淀川区</t>
  </si>
  <si>
    <t>271233</t>
  </si>
  <si>
    <t>西成区</t>
  </si>
  <si>
    <t>271225</t>
  </si>
  <si>
    <t>東住吉区</t>
  </si>
  <si>
    <t>271217</t>
  </si>
  <si>
    <t>住吉区</t>
  </si>
  <si>
    <t>271209</t>
  </si>
  <si>
    <t>阿倍野区</t>
  </si>
  <si>
    <t>271195</t>
  </si>
  <si>
    <t>城東区</t>
  </si>
  <si>
    <t>271187</t>
  </si>
  <si>
    <t>旭区</t>
  </si>
  <si>
    <t>271179</t>
  </si>
  <si>
    <t>生野区</t>
  </si>
  <si>
    <t>271161</t>
  </si>
  <si>
    <t>東成区</t>
  </si>
  <si>
    <t>271152</t>
  </si>
  <si>
    <t>東淀川区</t>
  </si>
  <si>
    <t>271144</t>
  </si>
  <si>
    <t>西淀川区</t>
  </si>
  <si>
    <t>271136</t>
  </si>
  <si>
    <t>浪速区</t>
  </si>
  <si>
    <t>271110</t>
  </si>
  <si>
    <t>天王寺区</t>
  </si>
  <si>
    <t>271098</t>
  </si>
  <si>
    <t>大正区</t>
  </si>
  <si>
    <t>271080</t>
  </si>
  <si>
    <t>港区</t>
  </si>
  <si>
    <t>271071</t>
  </si>
  <si>
    <t>271063</t>
  </si>
  <si>
    <t>此花区</t>
  </si>
  <si>
    <t>271047</t>
  </si>
  <si>
    <t>福島区</t>
  </si>
  <si>
    <t>271039</t>
  </si>
  <si>
    <t>都島区</t>
  </si>
  <si>
    <t>271021</t>
  </si>
  <si>
    <t>与謝野町</t>
  </si>
  <si>
    <t>与謝郡</t>
  </si>
  <si>
    <t>京都府</t>
  </si>
  <si>
    <t>264652</t>
  </si>
  <si>
    <t>伊根町</t>
  </si>
  <si>
    <t>264636</t>
  </si>
  <si>
    <t>京丹波町</t>
  </si>
  <si>
    <t>船井郡</t>
  </si>
  <si>
    <t>264075</t>
  </si>
  <si>
    <t>南山城村</t>
  </si>
  <si>
    <t>相楽郡</t>
  </si>
  <si>
    <t>263672</t>
  </si>
  <si>
    <t>精華町</t>
  </si>
  <si>
    <t>263664</t>
  </si>
  <si>
    <t>和束町</t>
  </si>
  <si>
    <t>263656</t>
  </si>
  <si>
    <t>笠置町</t>
  </si>
  <si>
    <t>263648</t>
  </si>
  <si>
    <t>宇治田原町</t>
  </si>
  <si>
    <t>綴喜郡</t>
  </si>
  <si>
    <t>263443</t>
  </si>
  <si>
    <t>井手町</t>
  </si>
  <si>
    <t>263435</t>
  </si>
  <si>
    <t>久御山町</t>
  </si>
  <si>
    <t>久世郡</t>
  </si>
  <si>
    <t>263222</t>
  </si>
  <si>
    <t>大山崎町</t>
  </si>
  <si>
    <t>乙訓郡</t>
  </si>
  <si>
    <t>263036</t>
  </si>
  <si>
    <t>木津川市</t>
  </si>
  <si>
    <t>262145</t>
  </si>
  <si>
    <t>南丹市</t>
  </si>
  <si>
    <t>262137</t>
  </si>
  <si>
    <t>京丹後市</t>
  </si>
  <si>
    <t>262129</t>
  </si>
  <si>
    <t>京田辺市</t>
  </si>
  <si>
    <t>262111</t>
  </si>
  <si>
    <t>八幡市</t>
  </si>
  <si>
    <t>262102</t>
  </si>
  <si>
    <t>長岡京市</t>
  </si>
  <si>
    <t>262099</t>
  </si>
  <si>
    <t>向日市</t>
  </si>
  <si>
    <t>262081</t>
  </si>
  <si>
    <t>城陽市</t>
  </si>
  <si>
    <t>262072</t>
  </si>
  <si>
    <t>亀岡市</t>
  </si>
  <si>
    <t>262064</t>
  </si>
  <si>
    <t>宮津市</t>
  </si>
  <si>
    <t>262056</t>
  </si>
  <si>
    <t>宇治市</t>
  </si>
  <si>
    <t>262048</t>
  </si>
  <si>
    <t>綾部市</t>
  </si>
  <si>
    <t>262030</t>
  </si>
  <si>
    <t>舞鶴市</t>
  </si>
  <si>
    <t>262021</t>
  </si>
  <si>
    <t>福知山市</t>
  </si>
  <si>
    <t>262013</t>
  </si>
  <si>
    <t>西京区</t>
  </si>
  <si>
    <t>京都市</t>
  </si>
  <si>
    <t>261114</t>
  </si>
  <si>
    <t>山科区</t>
  </si>
  <si>
    <t>261106</t>
  </si>
  <si>
    <t>伏見区</t>
  </si>
  <si>
    <t>261092</t>
  </si>
  <si>
    <t>右京区</t>
  </si>
  <si>
    <t>261084</t>
  </si>
  <si>
    <t>261076</t>
  </si>
  <si>
    <t>下京区</t>
  </si>
  <si>
    <t>261068</t>
  </si>
  <si>
    <t>東山区</t>
  </si>
  <si>
    <t>261050</t>
  </si>
  <si>
    <t>中京区</t>
  </si>
  <si>
    <t>261041</t>
  </si>
  <si>
    <t>左京区</t>
  </si>
  <si>
    <t>261033</t>
  </si>
  <si>
    <t>上京区</t>
  </si>
  <si>
    <t>261025</t>
  </si>
  <si>
    <t>261017</t>
  </si>
  <si>
    <t>多賀町</t>
  </si>
  <si>
    <t>犬上郡</t>
  </si>
  <si>
    <t>滋賀県</t>
  </si>
  <si>
    <t>254436</t>
  </si>
  <si>
    <t>甲良町</t>
  </si>
  <si>
    <t>254428</t>
  </si>
  <si>
    <t>豊郷町</t>
  </si>
  <si>
    <t>254410</t>
  </si>
  <si>
    <t>愛荘町</t>
  </si>
  <si>
    <t>愛知郡</t>
  </si>
  <si>
    <t>254258</t>
  </si>
  <si>
    <t>竜王町</t>
  </si>
  <si>
    <t>蒲生郡</t>
  </si>
  <si>
    <t>253847</t>
  </si>
  <si>
    <t>253839</t>
  </si>
  <si>
    <t>米原市</t>
  </si>
  <si>
    <t>252140</t>
  </si>
  <si>
    <t>東近江市</t>
  </si>
  <si>
    <t>252131</t>
  </si>
  <si>
    <t>高島市</t>
  </si>
  <si>
    <t>252123</t>
  </si>
  <si>
    <t>湖南市</t>
  </si>
  <si>
    <t>252115</t>
  </si>
  <si>
    <t>野洲市</t>
  </si>
  <si>
    <t>252107</t>
  </si>
  <si>
    <t>甲賀市</t>
  </si>
  <si>
    <t>252093</t>
  </si>
  <si>
    <t>栗東市</t>
  </si>
  <si>
    <t>252085</t>
  </si>
  <si>
    <t>守山市</t>
  </si>
  <si>
    <t>252077</t>
  </si>
  <si>
    <t>草津市</t>
  </si>
  <si>
    <t>252069</t>
  </si>
  <si>
    <t>近江八幡市</t>
  </si>
  <si>
    <t>252042</t>
  </si>
  <si>
    <t>長浜市</t>
  </si>
  <si>
    <t>252034</t>
  </si>
  <si>
    <t>彦根市</t>
  </si>
  <si>
    <t>252026</t>
  </si>
  <si>
    <t>大津市</t>
  </si>
  <si>
    <t>252018</t>
  </si>
  <si>
    <t>紀宝町</t>
  </si>
  <si>
    <t>南牟婁郡</t>
  </si>
  <si>
    <t>三重県</t>
  </si>
  <si>
    <t>245623</t>
  </si>
  <si>
    <t>御浜町</t>
  </si>
  <si>
    <t>245615</t>
  </si>
  <si>
    <t>紀北町</t>
  </si>
  <si>
    <t>北牟婁郡</t>
  </si>
  <si>
    <t>245437</t>
  </si>
  <si>
    <t>南伊勢町</t>
  </si>
  <si>
    <t>度会郡</t>
  </si>
  <si>
    <t>244724</t>
  </si>
  <si>
    <t>大紀町</t>
  </si>
  <si>
    <t>244716</t>
  </si>
  <si>
    <t>度会町</t>
  </si>
  <si>
    <t>244708</t>
  </si>
  <si>
    <t>玉城町</t>
  </si>
  <si>
    <t>244619</t>
  </si>
  <si>
    <t>大台町</t>
  </si>
  <si>
    <t>多気郡</t>
  </si>
  <si>
    <t>244431</t>
  </si>
  <si>
    <t>明和町</t>
  </si>
  <si>
    <t>244422</t>
  </si>
  <si>
    <t>多気町</t>
  </si>
  <si>
    <t>244414</t>
  </si>
  <si>
    <t>川越町</t>
  </si>
  <si>
    <t>三重郡</t>
  </si>
  <si>
    <t>243442</t>
  </si>
  <si>
    <t>朝日町</t>
  </si>
  <si>
    <t>243434</t>
  </si>
  <si>
    <t>菰野町</t>
  </si>
  <si>
    <t>243418</t>
  </si>
  <si>
    <t>東員町</t>
  </si>
  <si>
    <t>員弁郡</t>
  </si>
  <si>
    <t>243248</t>
  </si>
  <si>
    <t>木曽岬町</t>
  </si>
  <si>
    <t>桑名郡</t>
  </si>
  <si>
    <t>243035</t>
  </si>
  <si>
    <t>伊賀市</t>
  </si>
  <si>
    <t>242161</t>
  </si>
  <si>
    <t>志摩市</t>
  </si>
  <si>
    <t>242152</t>
  </si>
  <si>
    <t>いなべ市</t>
  </si>
  <si>
    <t>242144</t>
  </si>
  <si>
    <t>熊野市</t>
  </si>
  <si>
    <t>242128</t>
  </si>
  <si>
    <t>鳥羽市</t>
  </si>
  <si>
    <t>242110</t>
  </si>
  <si>
    <t>亀山市</t>
  </si>
  <si>
    <t>242101</t>
  </si>
  <si>
    <t>尾鷲市</t>
  </si>
  <si>
    <t>242098</t>
  </si>
  <si>
    <t>名張市</t>
  </si>
  <si>
    <t>242080</t>
  </si>
  <si>
    <t>鈴鹿市</t>
  </si>
  <si>
    <t>242071</t>
  </si>
  <si>
    <t>桑名市</t>
  </si>
  <si>
    <t>242055</t>
  </si>
  <si>
    <t>松阪市</t>
  </si>
  <si>
    <t>242047</t>
  </si>
  <si>
    <t>伊勢市</t>
  </si>
  <si>
    <t>242039</t>
  </si>
  <si>
    <t>四日市市</t>
  </si>
  <si>
    <t>242021</t>
  </si>
  <si>
    <t>津市</t>
  </si>
  <si>
    <t>242012</t>
  </si>
  <si>
    <t>豊根村</t>
  </si>
  <si>
    <t>北設楽郡</t>
  </si>
  <si>
    <t>愛知県</t>
  </si>
  <si>
    <t>235636</t>
  </si>
  <si>
    <t>東栄町</t>
  </si>
  <si>
    <t>235628</t>
  </si>
  <si>
    <t>設楽町</t>
  </si>
  <si>
    <t>235610</t>
  </si>
  <si>
    <t>幸田町</t>
  </si>
  <si>
    <t>額田郡</t>
  </si>
  <si>
    <t>235016</t>
  </si>
  <si>
    <t>武豊町</t>
  </si>
  <si>
    <t>知多郡</t>
  </si>
  <si>
    <t>234478</t>
  </si>
  <si>
    <t>234460</t>
  </si>
  <si>
    <t>南知多町</t>
  </si>
  <si>
    <t>234451</t>
  </si>
  <si>
    <t>東浦町</t>
  </si>
  <si>
    <t>234427</t>
  </si>
  <si>
    <t>阿久比町</t>
  </si>
  <si>
    <t>234419</t>
  </si>
  <si>
    <t>飛島村</t>
  </si>
  <si>
    <t>234273</t>
  </si>
  <si>
    <t>蟹江町</t>
  </si>
  <si>
    <t>234257</t>
  </si>
  <si>
    <t>大治町</t>
  </si>
  <si>
    <t>234249</t>
  </si>
  <si>
    <t>扶桑町</t>
  </si>
  <si>
    <t>丹羽郡</t>
  </si>
  <si>
    <t>233625</t>
  </si>
  <si>
    <t>大口町</t>
  </si>
  <si>
    <t>233617</t>
  </si>
  <si>
    <t>豊山町</t>
  </si>
  <si>
    <t>西春日井郡</t>
  </si>
  <si>
    <t>233421</t>
  </si>
  <si>
    <t>東郷町</t>
  </si>
  <si>
    <t>233021</t>
  </si>
  <si>
    <t>長久手市</t>
  </si>
  <si>
    <t>232386</t>
  </si>
  <si>
    <t>あま市</t>
  </si>
  <si>
    <t>232378</t>
  </si>
  <si>
    <t>みよし市</t>
  </si>
  <si>
    <t>232360</t>
  </si>
  <si>
    <t>弥富市</t>
  </si>
  <si>
    <t>232351</t>
  </si>
  <si>
    <t>北名古屋市</t>
  </si>
  <si>
    <t>232343</t>
  </si>
  <si>
    <t>清須市</t>
  </si>
  <si>
    <t>232335</t>
  </si>
  <si>
    <t>愛西市</t>
  </si>
  <si>
    <t>232327</t>
  </si>
  <si>
    <t>田原市</t>
  </si>
  <si>
    <t>232319</t>
  </si>
  <si>
    <t>日進市</t>
  </si>
  <si>
    <t>232301</t>
  </si>
  <si>
    <t>豊明市</t>
  </si>
  <si>
    <t>232297</t>
  </si>
  <si>
    <t>岩倉市</t>
  </si>
  <si>
    <t>232289</t>
  </si>
  <si>
    <t>高浜市</t>
  </si>
  <si>
    <t>232271</t>
  </si>
  <si>
    <t>尾張旭市</t>
  </si>
  <si>
    <t>232262</t>
  </si>
  <si>
    <t>知立市</t>
  </si>
  <si>
    <t>232254</t>
  </si>
  <si>
    <t>知多市</t>
  </si>
  <si>
    <t>232246</t>
  </si>
  <si>
    <t>大府市</t>
  </si>
  <si>
    <t>232238</t>
  </si>
  <si>
    <t>東海市</t>
  </si>
  <si>
    <t>232220</t>
  </si>
  <si>
    <t>新城市</t>
  </si>
  <si>
    <t>232211</t>
  </si>
  <si>
    <t>稲沢市</t>
  </si>
  <si>
    <t>232203</t>
  </si>
  <si>
    <t>小牧市</t>
  </si>
  <si>
    <t>232190</t>
  </si>
  <si>
    <t>江南市</t>
  </si>
  <si>
    <t>232173</t>
  </si>
  <si>
    <t>常滑市</t>
  </si>
  <si>
    <t>232165</t>
  </si>
  <si>
    <t>犬山市</t>
  </si>
  <si>
    <t>232157</t>
  </si>
  <si>
    <t>蒲郡市</t>
  </si>
  <si>
    <t>232149</t>
  </si>
  <si>
    <t>西尾市</t>
  </si>
  <si>
    <t>232131</t>
  </si>
  <si>
    <t>安城市</t>
  </si>
  <si>
    <t>232122</t>
  </si>
  <si>
    <t>豊田市</t>
  </si>
  <si>
    <t>232114</t>
  </si>
  <si>
    <t>刈谷市</t>
  </si>
  <si>
    <t>232106</t>
  </si>
  <si>
    <t>碧南市</t>
  </si>
  <si>
    <t>232092</t>
  </si>
  <si>
    <t>津島市</t>
  </si>
  <si>
    <t>232084</t>
  </si>
  <si>
    <t>豊川市</t>
  </si>
  <si>
    <t>232076</t>
  </si>
  <si>
    <t>春日井市</t>
  </si>
  <si>
    <t>232068</t>
  </si>
  <si>
    <t>半田市</t>
  </si>
  <si>
    <t>232050</t>
  </si>
  <si>
    <t>瀬戸市</t>
  </si>
  <si>
    <t>232041</t>
  </si>
  <si>
    <t>一宮市</t>
  </si>
  <si>
    <t>232033</t>
  </si>
  <si>
    <t>岡崎市</t>
  </si>
  <si>
    <t>232025</t>
  </si>
  <si>
    <t>豊橋市</t>
  </si>
  <si>
    <t>232017</t>
  </si>
  <si>
    <t>天白区</t>
  </si>
  <si>
    <t>名古屋市</t>
  </si>
  <si>
    <t>231169</t>
  </si>
  <si>
    <t>名東区</t>
  </si>
  <si>
    <t>231151</t>
  </si>
  <si>
    <t>緑区</t>
  </si>
  <si>
    <t>231142</t>
  </si>
  <si>
    <t>守山区</t>
  </si>
  <si>
    <t>231134</t>
  </si>
  <si>
    <t>231126</t>
  </si>
  <si>
    <t>231118</t>
  </si>
  <si>
    <t>中川区</t>
  </si>
  <si>
    <t>231100</t>
  </si>
  <si>
    <t>熱田区</t>
  </si>
  <si>
    <t>231096</t>
  </si>
  <si>
    <t>瑞穂区</t>
  </si>
  <si>
    <t>231088</t>
  </si>
  <si>
    <t>昭和区</t>
  </si>
  <si>
    <t>231070</t>
  </si>
  <si>
    <t>231061</t>
  </si>
  <si>
    <t>中村区</t>
  </si>
  <si>
    <t>231053</t>
  </si>
  <si>
    <t>231045</t>
  </si>
  <si>
    <t>231037</t>
  </si>
  <si>
    <t>231029</t>
  </si>
  <si>
    <t>千種区</t>
  </si>
  <si>
    <t>231011</t>
  </si>
  <si>
    <t>森町</t>
  </si>
  <si>
    <t>周智郡</t>
  </si>
  <si>
    <t>静岡県</t>
  </si>
  <si>
    <t>224618</t>
  </si>
  <si>
    <t>川根本町</t>
  </si>
  <si>
    <t>榛原郡</t>
  </si>
  <si>
    <t>224294</t>
  </si>
  <si>
    <t>吉田町</t>
  </si>
  <si>
    <t>224243</t>
  </si>
  <si>
    <t>小山町</t>
  </si>
  <si>
    <t>駿東郡</t>
  </si>
  <si>
    <t>223441</t>
  </si>
  <si>
    <t>長泉町</t>
  </si>
  <si>
    <t>223425</t>
  </si>
  <si>
    <t>清水町</t>
  </si>
  <si>
    <t>223417</t>
  </si>
  <si>
    <t>函南町</t>
  </si>
  <si>
    <t>田方郡</t>
  </si>
  <si>
    <t>223255</t>
  </si>
  <si>
    <t>西伊豆町</t>
  </si>
  <si>
    <t>賀茂郡</t>
  </si>
  <si>
    <t>223069</t>
  </si>
  <si>
    <t>松崎町</t>
  </si>
  <si>
    <t>223051</t>
  </si>
  <si>
    <t>南伊豆町</t>
  </si>
  <si>
    <t>223042</t>
  </si>
  <si>
    <t>河津町</t>
  </si>
  <si>
    <t>223026</t>
  </si>
  <si>
    <t>東伊豆町</t>
  </si>
  <si>
    <t>223018</t>
  </si>
  <si>
    <t>牧之原市</t>
  </si>
  <si>
    <t>222267</t>
  </si>
  <si>
    <t>伊豆の国市</t>
  </si>
  <si>
    <t>222259</t>
  </si>
  <si>
    <t>菊川市</t>
  </si>
  <si>
    <t>222241</t>
  </si>
  <si>
    <t>御前崎市</t>
  </si>
  <si>
    <t>222232</t>
  </si>
  <si>
    <t>伊豆市</t>
  </si>
  <si>
    <t>222224</t>
  </si>
  <si>
    <t>湖西市</t>
  </si>
  <si>
    <t>222216</t>
  </si>
  <si>
    <t>裾野市</t>
  </si>
  <si>
    <t>222208</t>
  </si>
  <si>
    <t>下田市</t>
  </si>
  <si>
    <t>222194</t>
  </si>
  <si>
    <t>袋井市</t>
  </si>
  <si>
    <t>222160</t>
  </si>
  <si>
    <t>御殿場市</t>
  </si>
  <si>
    <t>222151</t>
  </si>
  <si>
    <t>藤枝市</t>
  </si>
  <si>
    <t>222143</t>
  </si>
  <si>
    <t>掛川市</t>
  </si>
  <si>
    <t>222135</t>
  </si>
  <si>
    <t>焼津市</t>
  </si>
  <si>
    <t>222127</t>
  </si>
  <si>
    <t>磐田市</t>
  </si>
  <si>
    <t>222119</t>
  </si>
  <si>
    <t>富士市</t>
  </si>
  <si>
    <t>222101</t>
  </si>
  <si>
    <t>島田市</t>
  </si>
  <si>
    <t>222097</t>
  </si>
  <si>
    <t>伊東市</t>
  </si>
  <si>
    <t>222089</t>
  </si>
  <si>
    <t>富士宮市</t>
  </si>
  <si>
    <t>222071</t>
  </si>
  <si>
    <t>三島市</t>
  </si>
  <si>
    <t>222062</t>
  </si>
  <si>
    <t>熱海市</t>
  </si>
  <si>
    <t>222054</t>
  </si>
  <si>
    <t>沼津市</t>
  </si>
  <si>
    <t>222038</t>
  </si>
  <si>
    <t>天竜区</t>
  </si>
  <si>
    <t>浜松市</t>
  </si>
  <si>
    <t>221376</t>
  </si>
  <si>
    <t>浜北区</t>
  </si>
  <si>
    <t>221368</t>
  </si>
  <si>
    <t>221350</t>
  </si>
  <si>
    <t>221341</t>
  </si>
  <si>
    <t>221333</t>
  </si>
  <si>
    <t>221325</t>
  </si>
  <si>
    <t>221317</t>
  </si>
  <si>
    <t>清水区</t>
  </si>
  <si>
    <t>静岡市</t>
  </si>
  <si>
    <t>221031</t>
  </si>
  <si>
    <t>駿河区</t>
  </si>
  <si>
    <t>221023</t>
  </si>
  <si>
    <t>葵区</t>
  </si>
  <si>
    <t>221015</t>
  </si>
  <si>
    <t>白川村</t>
  </si>
  <si>
    <t>大野郡</t>
  </si>
  <si>
    <t>岐阜県</t>
  </si>
  <si>
    <t>216046</t>
  </si>
  <si>
    <t>御嵩町</t>
  </si>
  <si>
    <t>可児郡</t>
  </si>
  <si>
    <t>215210</t>
  </si>
  <si>
    <t>東白川村</t>
  </si>
  <si>
    <t>加茂郡</t>
  </si>
  <si>
    <t>215074</t>
  </si>
  <si>
    <t>白川町</t>
  </si>
  <si>
    <t>215066</t>
  </si>
  <si>
    <t>八百津町</t>
  </si>
  <si>
    <t>215058</t>
  </si>
  <si>
    <t>七宗町</t>
  </si>
  <si>
    <t>215040</t>
  </si>
  <si>
    <t>川辺町</t>
  </si>
  <si>
    <t>215031</t>
  </si>
  <si>
    <t>富加町</t>
  </si>
  <si>
    <t>215023</t>
  </si>
  <si>
    <t>坂祝町</t>
  </si>
  <si>
    <t>215015</t>
  </si>
  <si>
    <t>北方町</t>
  </si>
  <si>
    <t>本巣郡</t>
  </si>
  <si>
    <t>214213</t>
  </si>
  <si>
    <t>池田町</t>
  </si>
  <si>
    <t>揖斐郡</t>
  </si>
  <si>
    <t>214043</t>
  </si>
  <si>
    <t>大野町</t>
  </si>
  <si>
    <t>214035</t>
  </si>
  <si>
    <t>揖斐川町</t>
  </si>
  <si>
    <t>214019</t>
  </si>
  <si>
    <t>安八町</t>
  </si>
  <si>
    <t>安八郡</t>
  </si>
  <si>
    <t>213837</t>
  </si>
  <si>
    <t>輪之内町</t>
  </si>
  <si>
    <t>213829</t>
  </si>
  <si>
    <t>神戸町</t>
  </si>
  <si>
    <t>213811</t>
  </si>
  <si>
    <t>関ケ原町</t>
  </si>
  <si>
    <t>不破郡</t>
  </si>
  <si>
    <t>213624</t>
  </si>
  <si>
    <t>垂井町</t>
  </si>
  <si>
    <t>213616</t>
  </si>
  <si>
    <t>養老町</t>
  </si>
  <si>
    <t>養老郡</t>
  </si>
  <si>
    <t>213411</t>
  </si>
  <si>
    <t>笠松町</t>
  </si>
  <si>
    <t>羽島郡</t>
  </si>
  <si>
    <t>213039</t>
  </si>
  <si>
    <t>岐南町</t>
  </si>
  <si>
    <t>213021</t>
  </si>
  <si>
    <t>海津市</t>
  </si>
  <si>
    <t>212211</t>
  </si>
  <si>
    <t>下呂市</t>
  </si>
  <si>
    <t>212202</t>
  </si>
  <si>
    <t>郡上市</t>
  </si>
  <si>
    <t>212199</t>
  </si>
  <si>
    <t>本巣市</t>
  </si>
  <si>
    <t>212181</t>
  </si>
  <si>
    <t>飛騨市</t>
  </si>
  <si>
    <t>212172</t>
  </si>
  <si>
    <t>瑞穂市</t>
  </si>
  <si>
    <t>212164</t>
  </si>
  <si>
    <t>山県市</t>
  </si>
  <si>
    <t>212156</t>
  </si>
  <si>
    <t>可児市</t>
  </si>
  <si>
    <t>212148</t>
  </si>
  <si>
    <t>各務原市</t>
  </si>
  <si>
    <t>212130</t>
  </si>
  <si>
    <t>土岐市</t>
  </si>
  <si>
    <t>212121</t>
  </si>
  <si>
    <t>美濃加茂市</t>
  </si>
  <si>
    <t>212113</t>
  </si>
  <si>
    <t>恵那市</t>
  </si>
  <si>
    <t>212105</t>
  </si>
  <si>
    <t>羽島市</t>
  </si>
  <si>
    <t>212091</t>
  </si>
  <si>
    <t>瑞浪市</t>
  </si>
  <si>
    <t>212083</t>
  </si>
  <si>
    <t>美濃市</t>
  </si>
  <si>
    <t>212075</t>
  </si>
  <si>
    <t>中津川市</t>
  </si>
  <si>
    <t>212067</t>
  </si>
  <si>
    <t>関市</t>
  </si>
  <si>
    <t>212059</t>
  </si>
  <si>
    <t>多治見市</t>
  </si>
  <si>
    <t>212041</t>
  </si>
  <si>
    <t>高山市</t>
  </si>
  <si>
    <t>212032</t>
  </si>
  <si>
    <t>大垣市</t>
  </si>
  <si>
    <t>212024</t>
  </si>
  <si>
    <t>岐阜市</t>
  </si>
  <si>
    <t>212016</t>
  </si>
  <si>
    <t>栄村</t>
  </si>
  <si>
    <t>下水内郡</t>
  </si>
  <si>
    <t>長野県</t>
  </si>
  <si>
    <t>206024</t>
  </si>
  <si>
    <t>飯綱町</t>
  </si>
  <si>
    <t>上水内郡</t>
  </si>
  <si>
    <t>205907</t>
  </si>
  <si>
    <t>小川村</t>
  </si>
  <si>
    <t>205885</t>
  </si>
  <si>
    <t>信濃町</t>
  </si>
  <si>
    <t>205834</t>
  </si>
  <si>
    <t>野沢温泉村</t>
  </si>
  <si>
    <t>下高井郡</t>
  </si>
  <si>
    <t>205630</t>
  </si>
  <si>
    <t>木島平村</t>
  </si>
  <si>
    <t>205621</t>
  </si>
  <si>
    <t>山ノ内町</t>
  </si>
  <si>
    <t>205613</t>
  </si>
  <si>
    <t>高山村</t>
  </si>
  <si>
    <t>上高井郡</t>
  </si>
  <si>
    <t>205435</t>
  </si>
  <si>
    <t>小布施町</t>
  </si>
  <si>
    <t>205419</t>
  </si>
  <si>
    <t>坂城町</t>
  </si>
  <si>
    <t>埴科郡</t>
  </si>
  <si>
    <t>205214</t>
  </si>
  <si>
    <t>小谷村</t>
  </si>
  <si>
    <t>北安曇郡</t>
  </si>
  <si>
    <t>204862</t>
  </si>
  <si>
    <t>白馬村</t>
  </si>
  <si>
    <t>204854</t>
  </si>
  <si>
    <t>松川村</t>
  </si>
  <si>
    <t>204820</t>
  </si>
  <si>
    <t>204811</t>
  </si>
  <si>
    <t>筑北村</t>
  </si>
  <si>
    <t>東筑摩郡</t>
  </si>
  <si>
    <t>204528</t>
  </si>
  <si>
    <t>朝日村</t>
  </si>
  <si>
    <t>204510</t>
  </si>
  <si>
    <t>山形村</t>
  </si>
  <si>
    <t>204501</t>
  </si>
  <si>
    <t>生坂村</t>
  </si>
  <si>
    <t>204480</t>
  </si>
  <si>
    <t>麻績村</t>
  </si>
  <si>
    <t>204463</t>
  </si>
  <si>
    <t>木曽町</t>
  </si>
  <si>
    <t>木曽郡</t>
  </si>
  <si>
    <t>204323</t>
  </si>
  <si>
    <t>大桑村</t>
  </si>
  <si>
    <t>204307</t>
  </si>
  <si>
    <t>王滝村</t>
  </si>
  <si>
    <t>204293</t>
  </si>
  <si>
    <t>木祖村</t>
  </si>
  <si>
    <t>204251</t>
  </si>
  <si>
    <t>南木曽町</t>
  </si>
  <si>
    <t>204234</t>
  </si>
  <si>
    <t>上松町</t>
  </si>
  <si>
    <t>204226</t>
  </si>
  <si>
    <t>大鹿村</t>
  </si>
  <si>
    <t>下伊那郡</t>
  </si>
  <si>
    <t>204170</t>
  </si>
  <si>
    <t>豊丘村</t>
  </si>
  <si>
    <t>204161</t>
  </si>
  <si>
    <t>喬木村</t>
  </si>
  <si>
    <t>204153</t>
  </si>
  <si>
    <t>泰阜村</t>
  </si>
  <si>
    <t>204145</t>
  </si>
  <si>
    <t>天龍村</t>
  </si>
  <si>
    <t>204137</t>
  </si>
  <si>
    <t>売木村</t>
  </si>
  <si>
    <t>204129</t>
  </si>
  <si>
    <t>下條村</t>
  </si>
  <si>
    <t>204111</t>
  </si>
  <si>
    <t>根羽村</t>
  </si>
  <si>
    <t>204102</t>
  </si>
  <si>
    <t>平谷村</t>
  </si>
  <si>
    <t>204099</t>
  </si>
  <si>
    <t>阿智村</t>
  </si>
  <si>
    <t>204072</t>
  </si>
  <si>
    <t>阿南町</t>
  </si>
  <si>
    <t>204048</t>
  </si>
  <si>
    <t>204030</t>
  </si>
  <si>
    <t>松川町</t>
  </si>
  <si>
    <t>204021</t>
  </si>
  <si>
    <t>宮田村</t>
  </si>
  <si>
    <t>上伊那郡</t>
  </si>
  <si>
    <t>203882</t>
  </si>
  <si>
    <t>中川村</t>
  </si>
  <si>
    <t>203866</t>
  </si>
  <si>
    <t>南箕輪村</t>
  </si>
  <si>
    <t>203858</t>
  </si>
  <si>
    <t>飯島町</t>
  </si>
  <si>
    <t>203840</t>
  </si>
  <si>
    <t>箕輪町</t>
  </si>
  <si>
    <t>203831</t>
  </si>
  <si>
    <t>辰野町</t>
  </si>
  <si>
    <t>203823</t>
  </si>
  <si>
    <t>原村</t>
  </si>
  <si>
    <t>諏訪郡</t>
  </si>
  <si>
    <t>203637</t>
  </si>
  <si>
    <t>富士見町</t>
  </si>
  <si>
    <t>203629</t>
  </si>
  <si>
    <t>下諏訪町</t>
  </si>
  <si>
    <t>203611</t>
  </si>
  <si>
    <t>長和町</t>
  </si>
  <si>
    <t>小県郡</t>
  </si>
  <si>
    <t>203505</t>
  </si>
  <si>
    <t>青木村</t>
  </si>
  <si>
    <t>203491</t>
  </si>
  <si>
    <t>立科町</t>
  </si>
  <si>
    <t>北佐久郡</t>
  </si>
  <si>
    <t>203246</t>
  </si>
  <si>
    <t>御代田町</t>
  </si>
  <si>
    <t>203238</t>
  </si>
  <si>
    <t>軽井沢町</t>
  </si>
  <si>
    <t>203211</t>
  </si>
  <si>
    <t>佐久穂町</t>
  </si>
  <si>
    <t>南佐久郡</t>
  </si>
  <si>
    <t>203092</t>
  </si>
  <si>
    <t>北相木村</t>
  </si>
  <si>
    <t>203076</t>
  </si>
  <si>
    <t>南相木村</t>
  </si>
  <si>
    <t>203068</t>
  </si>
  <si>
    <t>南牧村</t>
  </si>
  <si>
    <t>203050</t>
  </si>
  <si>
    <t>203041</t>
  </si>
  <si>
    <t>小海町</t>
  </si>
  <si>
    <t>203033</t>
  </si>
  <si>
    <t>安曇野市</t>
  </si>
  <si>
    <t>202207</t>
  </si>
  <si>
    <t>東御市</t>
  </si>
  <si>
    <t>202193</t>
  </si>
  <si>
    <t>千曲市</t>
  </si>
  <si>
    <t>202185</t>
  </si>
  <si>
    <t>佐久市</t>
  </si>
  <si>
    <t>202177</t>
  </si>
  <si>
    <t>塩尻市</t>
  </si>
  <si>
    <t>202151</t>
  </si>
  <si>
    <t>茅野市</t>
  </si>
  <si>
    <t>202142</t>
  </si>
  <si>
    <t>飯山市</t>
  </si>
  <si>
    <t>202134</t>
  </si>
  <si>
    <t>大町市</t>
  </si>
  <si>
    <t>202126</t>
  </si>
  <si>
    <t>中野市</t>
  </si>
  <si>
    <t>202118</t>
  </si>
  <si>
    <t>駒ヶ根市</t>
  </si>
  <si>
    <t>202100</t>
  </si>
  <si>
    <t>伊那市</t>
  </si>
  <si>
    <t>202096</t>
  </si>
  <si>
    <t>小諸市</t>
  </si>
  <si>
    <t>202088</t>
  </si>
  <si>
    <t>須坂市</t>
  </si>
  <si>
    <t>202070</t>
  </si>
  <si>
    <t>諏訪市</t>
  </si>
  <si>
    <t>202061</t>
  </si>
  <si>
    <t>飯田市</t>
  </si>
  <si>
    <t>202053</t>
  </si>
  <si>
    <t>岡谷市</t>
  </si>
  <si>
    <t>202045</t>
  </si>
  <si>
    <t>上田市</t>
  </si>
  <si>
    <t>202037</t>
  </si>
  <si>
    <t>松本市</t>
  </si>
  <si>
    <t>202029</t>
  </si>
  <si>
    <t>長野市</t>
  </si>
  <si>
    <t>202011</t>
  </si>
  <si>
    <t>丹波山村</t>
  </si>
  <si>
    <t>北都留郡</t>
  </si>
  <si>
    <t>山梨県</t>
  </si>
  <si>
    <t>194433</t>
  </si>
  <si>
    <t>小菅村</t>
  </si>
  <si>
    <t>194425</t>
  </si>
  <si>
    <t>富士河口湖町</t>
  </si>
  <si>
    <t>南都留郡</t>
  </si>
  <si>
    <t>194301</t>
  </si>
  <si>
    <t>鳴沢村</t>
  </si>
  <si>
    <t>194298</t>
  </si>
  <si>
    <t>山中湖村</t>
  </si>
  <si>
    <t>194255</t>
  </si>
  <si>
    <t>忍野村</t>
  </si>
  <si>
    <t>194247</t>
  </si>
  <si>
    <t>西桂町</t>
  </si>
  <si>
    <t>194239</t>
  </si>
  <si>
    <t>道志村</t>
  </si>
  <si>
    <t>194221</t>
  </si>
  <si>
    <t>昭和町</t>
  </si>
  <si>
    <t>中巨摩郡</t>
  </si>
  <si>
    <t>193844</t>
  </si>
  <si>
    <t>富士川町</t>
  </si>
  <si>
    <t>南巨摩郡</t>
  </si>
  <si>
    <t>193682</t>
  </si>
  <si>
    <t>193666</t>
  </si>
  <si>
    <t>身延町</t>
  </si>
  <si>
    <t>193658</t>
  </si>
  <si>
    <t>早川町</t>
  </si>
  <si>
    <t>193640</t>
  </si>
  <si>
    <t>市川三郷町</t>
  </si>
  <si>
    <t>西八代郡</t>
  </si>
  <si>
    <t>193461</t>
  </si>
  <si>
    <t>中央市</t>
  </si>
  <si>
    <t>192147</t>
  </si>
  <si>
    <t>甲州市</t>
  </si>
  <si>
    <t>192139</t>
  </si>
  <si>
    <t>上野原市</t>
  </si>
  <si>
    <t>192121</t>
  </si>
  <si>
    <t>笛吹市</t>
  </si>
  <si>
    <t>192112</t>
  </si>
  <si>
    <t>甲斐市</t>
  </si>
  <si>
    <t>192104</t>
  </si>
  <si>
    <t>北杜市</t>
  </si>
  <si>
    <t>192091</t>
  </si>
  <si>
    <t>南アルプス市</t>
  </si>
  <si>
    <t>192082</t>
  </si>
  <si>
    <t>韮崎市</t>
  </si>
  <si>
    <t>192074</t>
  </si>
  <si>
    <t>大月市</t>
  </si>
  <si>
    <t>192066</t>
  </si>
  <si>
    <t>山梨市</t>
  </si>
  <si>
    <t>192058</t>
  </si>
  <si>
    <t>都留市</t>
  </si>
  <si>
    <t>192040</t>
  </si>
  <si>
    <t>富士吉田市</t>
  </si>
  <si>
    <t>192023</t>
  </si>
  <si>
    <t>甲府市</t>
  </si>
  <si>
    <t>192015</t>
  </si>
  <si>
    <t>若狭町</t>
  </si>
  <si>
    <t>三方上中郡</t>
  </si>
  <si>
    <t>福井県</t>
  </si>
  <si>
    <t>185019</t>
  </si>
  <si>
    <t>おおい町</t>
  </si>
  <si>
    <t>大飯郡</t>
  </si>
  <si>
    <t>184837</t>
  </si>
  <si>
    <t>高浜町</t>
  </si>
  <si>
    <t>184811</t>
  </si>
  <si>
    <t>三方郡</t>
  </si>
  <si>
    <t>184420</t>
  </si>
  <si>
    <t>越前町</t>
  </si>
  <si>
    <t>丹生郡</t>
  </si>
  <si>
    <t>184233</t>
  </si>
  <si>
    <t>南越前町</t>
  </si>
  <si>
    <t>南条郡</t>
  </si>
  <si>
    <t>184047</t>
  </si>
  <si>
    <t>今立郡</t>
  </si>
  <si>
    <t>183822</t>
  </si>
  <si>
    <t>永平寺町</t>
  </si>
  <si>
    <t>吉田郡</t>
  </si>
  <si>
    <t>183229</t>
  </si>
  <si>
    <t>坂井市</t>
  </si>
  <si>
    <t>182109</t>
  </si>
  <si>
    <t>越前市</t>
  </si>
  <si>
    <t>182095</t>
  </si>
  <si>
    <t>あわら市</t>
  </si>
  <si>
    <t>182087</t>
  </si>
  <si>
    <t>鯖江市</t>
  </si>
  <si>
    <t>182079</t>
  </si>
  <si>
    <t>勝山市</t>
  </si>
  <si>
    <t>182061</t>
  </si>
  <si>
    <t>大野市</t>
  </si>
  <si>
    <t>182052</t>
  </si>
  <si>
    <t>小浜市</t>
  </si>
  <si>
    <t>182044</t>
  </si>
  <si>
    <t>敦賀市</t>
  </si>
  <si>
    <t>182028</t>
  </si>
  <si>
    <t>福井市</t>
  </si>
  <si>
    <t>182010</t>
  </si>
  <si>
    <t>能登町</t>
  </si>
  <si>
    <t>鳳珠郡</t>
  </si>
  <si>
    <t>石川県</t>
  </si>
  <si>
    <t>174637</t>
  </si>
  <si>
    <t>穴水町</t>
  </si>
  <si>
    <t>174611</t>
  </si>
  <si>
    <t>中能登町</t>
  </si>
  <si>
    <t>鹿島郡</t>
  </si>
  <si>
    <t>174076</t>
  </si>
  <si>
    <t>宝達志水町</t>
  </si>
  <si>
    <t>羽咋郡</t>
  </si>
  <si>
    <t>173860</t>
  </si>
  <si>
    <t>志賀町</t>
  </si>
  <si>
    <t>173843</t>
  </si>
  <si>
    <t>内灘町</t>
  </si>
  <si>
    <t>河北郡</t>
  </si>
  <si>
    <t>173657</t>
  </si>
  <si>
    <t>津幡町</t>
  </si>
  <si>
    <t>173614</t>
  </si>
  <si>
    <t>川北町</t>
  </si>
  <si>
    <t>能美郡</t>
  </si>
  <si>
    <t>173240</t>
  </si>
  <si>
    <t>野々市市</t>
  </si>
  <si>
    <t>172120</t>
  </si>
  <si>
    <t>能美市</t>
  </si>
  <si>
    <t>172111</t>
  </si>
  <si>
    <t>白山市</t>
  </si>
  <si>
    <t>172103</t>
  </si>
  <si>
    <t>かほく市</t>
  </si>
  <si>
    <t>172090</t>
  </si>
  <si>
    <t>羽咋市</t>
  </si>
  <si>
    <t>172073</t>
  </si>
  <si>
    <t>加賀市</t>
  </si>
  <si>
    <t>172065</t>
  </si>
  <si>
    <t>珠洲市</t>
  </si>
  <si>
    <t>172057</t>
  </si>
  <si>
    <t>輪島市</t>
  </si>
  <si>
    <t>172049</t>
  </si>
  <si>
    <t>小松市</t>
  </si>
  <si>
    <t>172031</t>
  </si>
  <si>
    <t>七尾市</t>
  </si>
  <si>
    <t>172022</t>
  </si>
  <si>
    <t>金沢市</t>
  </si>
  <si>
    <t>172014</t>
  </si>
  <si>
    <t>下新川郡</t>
  </si>
  <si>
    <t>富山県</t>
  </si>
  <si>
    <t>163431</t>
  </si>
  <si>
    <t>入善町</t>
  </si>
  <si>
    <t>163422</t>
  </si>
  <si>
    <t>立山町</t>
  </si>
  <si>
    <t>中新川郡</t>
  </si>
  <si>
    <t>163236</t>
  </si>
  <si>
    <t>上市町</t>
  </si>
  <si>
    <t>163228</t>
  </si>
  <si>
    <t>舟橋村</t>
  </si>
  <si>
    <t>163210</t>
  </si>
  <si>
    <t>射水市</t>
  </si>
  <si>
    <t>162116</t>
  </si>
  <si>
    <t>南砺市</t>
  </si>
  <si>
    <t>162108</t>
  </si>
  <si>
    <t>小矢部市</t>
  </si>
  <si>
    <t>162094</t>
  </si>
  <si>
    <t>砺波市</t>
  </si>
  <si>
    <t>162086</t>
  </si>
  <si>
    <t>黒部市</t>
  </si>
  <si>
    <t>162078</t>
  </si>
  <si>
    <t>滑川市</t>
  </si>
  <si>
    <t>162060</t>
  </si>
  <si>
    <t>氷見市</t>
  </si>
  <si>
    <t>162051</t>
  </si>
  <si>
    <t>魚津市</t>
  </si>
  <si>
    <t>162043</t>
  </si>
  <si>
    <t>高岡市</t>
  </si>
  <si>
    <t>162027</t>
  </si>
  <si>
    <t>富山市</t>
  </si>
  <si>
    <t>162019</t>
  </si>
  <si>
    <t>粟島浦村</t>
  </si>
  <si>
    <t>岩船郡</t>
  </si>
  <si>
    <t>新潟県</t>
  </si>
  <si>
    <t>155861</t>
  </si>
  <si>
    <t>関川村</t>
  </si>
  <si>
    <t>155811</t>
  </si>
  <si>
    <t>刈羽村</t>
  </si>
  <si>
    <t>刈羽郡</t>
  </si>
  <si>
    <t>155047</t>
  </si>
  <si>
    <t>津南町</t>
  </si>
  <si>
    <t>中魚沼郡</t>
  </si>
  <si>
    <t>154822</t>
  </si>
  <si>
    <t>湯沢町</t>
  </si>
  <si>
    <t>南魚沼郡</t>
  </si>
  <si>
    <t>154610</t>
  </si>
  <si>
    <t>出雲崎町</t>
  </si>
  <si>
    <t>154059</t>
  </si>
  <si>
    <t>阿賀町</t>
  </si>
  <si>
    <t>東蒲原郡</t>
  </si>
  <si>
    <t>153851</t>
  </si>
  <si>
    <t>田上町</t>
  </si>
  <si>
    <t>南蒲原郡</t>
  </si>
  <si>
    <t>153613</t>
  </si>
  <si>
    <t>弥彦村</t>
  </si>
  <si>
    <t>西蒲原郡</t>
  </si>
  <si>
    <t>153427</t>
  </si>
  <si>
    <t>聖籠町</t>
  </si>
  <si>
    <t>北蒲原郡</t>
  </si>
  <si>
    <t>153079</t>
  </si>
  <si>
    <t>胎内市</t>
  </si>
  <si>
    <t>152277</t>
  </si>
  <si>
    <t>南魚沼市</t>
  </si>
  <si>
    <t>152269</t>
  </si>
  <si>
    <t>魚沼市</t>
  </si>
  <si>
    <t>152251</t>
  </si>
  <si>
    <t>佐渡市</t>
  </si>
  <si>
    <t>152242</t>
  </si>
  <si>
    <t>阿賀野市</t>
  </si>
  <si>
    <t>152234</t>
  </si>
  <si>
    <t>上越市</t>
  </si>
  <si>
    <t>152226</t>
  </si>
  <si>
    <t>五泉市</t>
  </si>
  <si>
    <t>152188</t>
  </si>
  <si>
    <t>妙高市</t>
  </si>
  <si>
    <t>152170</t>
  </si>
  <si>
    <t>糸魚川市</t>
  </si>
  <si>
    <t>152161</t>
  </si>
  <si>
    <t>燕市</t>
  </si>
  <si>
    <t>152137</t>
  </si>
  <si>
    <t>村上市</t>
  </si>
  <si>
    <t>152129</t>
  </si>
  <si>
    <t>見附市</t>
  </si>
  <si>
    <t>152111</t>
  </si>
  <si>
    <t>十日町市</t>
  </si>
  <si>
    <t>152102</t>
  </si>
  <si>
    <t>加茂市</t>
  </si>
  <si>
    <t>152099</t>
  </si>
  <si>
    <t>小千谷市</t>
  </si>
  <si>
    <t>152081</t>
  </si>
  <si>
    <t>新発田市</t>
  </si>
  <si>
    <t>152064</t>
  </si>
  <si>
    <t>柏崎市</t>
  </si>
  <si>
    <t>152056</t>
  </si>
  <si>
    <t>三条市</t>
  </si>
  <si>
    <t>152048</t>
  </si>
  <si>
    <t>長岡市</t>
  </si>
  <si>
    <t>152021</t>
  </si>
  <si>
    <t>西蒲区</t>
  </si>
  <si>
    <t>新潟市</t>
  </si>
  <si>
    <t>151084</t>
  </si>
  <si>
    <t>151076</t>
  </si>
  <si>
    <t>151068</t>
  </si>
  <si>
    <t>秋葉区</t>
  </si>
  <si>
    <t>151050</t>
  </si>
  <si>
    <t>江南区</t>
  </si>
  <si>
    <t>151041</t>
  </si>
  <si>
    <t>151033</t>
  </si>
  <si>
    <t>151025</t>
  </si>
  <si>
    <t>151017</t>
  </si>
  <si>
    <t>清川村</t>
  </si>
  <si>
    <t>愛甲郡</t>
  </si>
  <si>
    <t>神奈川県</t>
  </si>
  <si>
    <t>144029</t>
  </si>
  <si>
    <t>愛川町</t>
  </si>
  <si>
    <t>144011</t>
  </si>
  <si>
    <t>湯河原町</t>
  </si>
  <si>
    <t>足柄下郡</t>
  </si>
  <si>
    <t>143847</t>
  </si>
  <si>
    <t>真鶴町</t>
  </si>
  <si>
    <t>143839</t>
  </si>
  <si>
    <t>箱根町</t>
  </si>
  <si>
    <t>143821</t>
  </si>
  <si>
    <t>開成町</t>
  </si>
  <si>
    <t>足柄上郡</t>
  </si>
  <si>
    <t>143669</t>
  </si>
  <si>
    <t>山北町</t>
  </si>
  <si>
    <t>143642</t>
  </si>
  <si>
    <t>松田町</t>
  </si>
  <si>
    <t>143634</t>
  </si>
  <si>
    <t>大井町</t>
  </si>
  <si>
    <t>143626</t>
  </si>
  <si>
    <t>中井町</t>
  </si>
  <si>
    <t>143618</t>
  </si>
  <si>
    <t>二宮町</t>
  </si>
  <si>
    <t>中郡</t>
  </si>
  <si>
    <t>143421</t>
  </si>
  <si>
    <t>大磯町</t>
  </si>
  <si>
    <t>143413</t>
  </si>
  <si>
    <t>寒川町</t>
  </si>
  <si>
    <t>高座郡</t>
  </si>
  <si>
    <t>143219</t>
  </si>
  <si>
    <t>葉山町</t>
  </si>
  <si>
    <t>三浦郡</t>
  </si>
  <si>
    <t>143014</t>
  </si>
  <si>
    <t>綾瀬市</t>
  </si>
  <si>
    <t>142182</t>
  </si>
  <si>
    <t>南足柄市</t>
  </si>
  <si>
    <t>142174</t>
  </si>
  <si>
    <t>座間市</t>
  </si>
  <si>
    <t>142166</t>
  </si>
  <si>
    <t>海老名市</t>
  </si>
  <si>
    <t>142158</t>
  </si>
  <si>
    <t>伊勢原市</t>
  </si>
  <si>
    <t>142140</t>
  </si>
  <si>
    <t>大和市</t>
  </si>
  <si>
    <t>142131</t>
  </si>
  <si>
    <t>厚木市</t>
  </si>
  <si>
    <t>142123</t>
  </si>
  <si>
    <t>秦野市</t>
  </si>
  <si>
    <t>142115</t>
  </si>
  <si>
    <t>三浦市</t>
  </si>
  <si>
    <t>142107</t>
  </si>
  <si>
    <t>逗子市</t>
  </si>
  <si>
    <t>142085</t>
  </si>
  <si>
    <t>茅ヶ崎市</t>
  </si>
  <si>
    <t>142077</t>
  </si>
  <si>
    <t>小田原市</t>
  </si>
  <si>
    <t>142069</t>
  </si>
  <si>
    <t>藤沢市</t>
  </si>
  <si>
    <t>142051</t>
  </si>
  <si>
    <t>鎌倉市</t>
  </si>
  <si>
    <t>142042</t>
  </si>
  <si>
    <t>平塚市</t>
  </si>
  <si>
    <t>142034</t>
  </si>
  <si>
    <t>横須賀市</t>
  </si>
  <si>
    <t>142018</t>
  </si>
  <si>
    <t>相模原市</t>
  </si>
  <si>
    <t>141534</t>
  </si>
  <si>
    <t>141526</t>
  </si>
  <si>
    <t>141518</t>
  </si>
  <si>
    <t>麻生区</t>
  </si>
  <si>
    <t>川崎市</t>
  </si>
  <si>
    <t>141372</t>
  </si>
  <si>
    <t>宮前区</t>
  </si>
  <si>
    <t>141364</t>
  </si>
  <si>
    <t>多摩区</t>
  </si>
  <si>
    <t>141356</t>
  </si>
  <si>
    <t>高津区</t>
  </si>
  <si>
    <t>141348</t>
  </si>
  <si>
    <t>中原区</t>
  </si>
  <si>
    <t>141330</t>
  </si>
  <si>
    <t>幸区</t>
  </si>
  <si>
    <t>141321</t>
  </si>
  <si>
    <t>川崎区</t>
  </si>
  <si>
    <t>141313</t>
  </si>
  <si>
    <t>都筑区</t>
  </si>
  <si>
    <t>横浜市</t>
  </si>
  <si>
    <t>141186</t>
  </si>
  <si>
    <t>青葉区</t>
  </si>
  <si>
    <t>141178</t>
  </si>
  <si>
    <t>泉区</t>
  </si>
  <si>
    <t>141160</t>
  </si>
  <si>
    <t>栄区</t>
  </si>
  <si>
    <t>141151</t>
  </si>
  <si>
    <t>瀬谷区</t>
  </si>
  <si>
    <t>141143</t>
  </si>
  <si>
    <t>141135</t>
  </si>
  <si>
    <t>141127</t>
  </si>
  <si>
    <t>港南区</t>
  </si>
  <si>
    <t>141119</t>
  </si>
  <si>
    <t>戸塚区</t>
  </si>
  <si>
    <t>141101</t>
  </si>
  <si>
    <t>港北区</t>
  </si>
  <si>
    <t>141097</t>
  </si>
  <si>
    <t>金沢区</t>
  </si>
  <si>
    <t>141089</t>
  </si>
  <si>
    <t>磯子区</t>
  </si>
  <si>
    <t>141071</t>
  </si>
  <si>
    <t>保土ケ谷区</t>
  </si>
  <si>
    <t>141062</t>
  </si>
  <si>
    <t>141054</t>
  </si>
  <si>
    <t>141046</t>
  </si>
  <si>
    <t>141038</t>
  </si>
  <si>
    <t>神奈川区</t>
  </si>
  <si>
    <t>141020</t>
  </si>
  <si>
    <t>141011</t>
  </si>
  <si>
    <t>小笠原村</t>
  </si>
  <si>
    <t>東京都</t>
  </si>
  <si>
    <t>134210</t>
  </si>
  <si>
    <t>青ヶ島村</t>
  </si>
  <si>
    <t>134023</t>
  </si>
  <si>
    <t>八丈町</t>
  </si>
  <si>
    <t>134015</t>
  </si>
  <si>
    <t>御蔵島村</t>
  </si>
  <si>
    <t>133825</t>
  </si>
  <si>
    <t>三宅村</t>
  </si>
  <si>
    <t>133817</t>
  </si>
  <si>
    <t>神津島村</t>
  </si>
  <si>
    <t>133647</t>
  </si>
  <si>
    <t>新島村</t>
  </si>
  <si>
    <t>133639</t>
  </si>
  <si>
    <t>利島村</t>
  </si>
  <si>
    <t>133621</t>
  </si>
  <si>
    <t>大島町</t>
  </si>
  <si>
    <t>133612</t>
  </si>
  <si>
    <t>奥多摩町</t>
  </si>
  <si>
    <t>西多摩郡</t>
  </si>
  <si>
    <t>133086</t>
  </si>
  <si>
    <t>檜原村</t>
  </si>
  <si>
    <t>133078</t>
  </si>
  <si>
    <t>日の出町</t>
  </si>
  <si>
    <t>133051</t>
  </si>
  <si>
    <t>瑞穂町</t>
  </si>
  <si>
    <t>133035</t>
  </si>
  <si>
    <t>西東京市</t>
  </si>
  <si>
    <t>132292</t>
  </si>
  <si>
    <t>あきる野市</t>
  </si>
  <si>
    <t>132284</t>
  </si>
  <si>
    <t>羽村市</t>
  </si>
  <si>
    <t>132276</t>
  </si>
  <si>
    <t>稲城市</t>
  </si>
  <si>
    <t>132250</t>
  </si>
  <si>
    <t>多摩市</t>
  </si>
  <si>
    <t>132241</t>
  </si>
  <si>
    <t>武蔵村山市</t>
  </si>
  <si>
    <t>132233</t>
  </si>
  <si>
    <t>東久留米市</t>
  </si>
  <si>
    <t>132225</t>
  </si>
  <si>
    <t>清瀬市</t>
  </si>
  <si>
    <t>132217</t>
  </si>
  <si>
    <t>東大和市</t>
  </si>
  <si>
    <t>132209</t>
  </si>
  <si>
    <t>狛江市</t>
  </si>
  <si>
    <t>132195</t>
  </si>
  <si>
    <t>福生市</t>
  </si>
  <si>
    <t>132187</t>
  </si>
  <si>
    <t>国立市</t>
  </si>
  <si>
    <t>132152</t>
  </si>
  <si>
    <t>国分寺市</t>
  </si>
  <si>
    <t>132144</t>
  </si>
  <si>
    <t>東村山市</t>
  </si>
  <si>
    <t>132136</t>
  </si>
  <si>
    <t>日野市</t>
  </si>
  <si>
    <t>132128</t>
  </si>
  <si>
    <t>小平市</t>
  </si>
  <si>
    <t>132110</t>
  </si>
  <si>
    <t>小金井市</t>
  </si>
  <si>
    <t>132101</t>
  </si>
  <si>
    <t>町田市</t>
  </si>
  <si>
    <t>132098</t>
  </si>
  <si>
    <t>調布市</t>
  </si>
  <si>
    <t>132080</t>
  </si>
  <si>
    <t>昭島市</t>
  </si>
  <si>
    <t>132071</t>
  </si>
  <si>
    <t>132063</t>
  </si>
  <si>
    <t>青梅市</t>
  </si>
  <si>
    <t>132055</t>
  </si>
  <si>
    <t>三鷹市</t>
  </si>
  <si>
    <t>132047</t>
  </si>
  <si>
    <t>武蔵野市</t>
  </si>
  <si>
    <t>132039</t>
  </si>
  <si>
    <t>立川市</t>
  </si>
  <si>
    <t>132021</t>
  </si>
  <si>
    <t>八王子市</t>
  </si>
  <si>
    <t>132012</t>
  </si>
  <si>
    <t>江戸川区</t>
  </si>
  <si>
    <t>131237</t>
  </si>
  <si>
    <t>葛飾区</t>
  </si>
  <si>
    <t>131229</t>
  </si>
  <si>
    <t>足立区</t>
  </si>
  <si>
    <t>131211</t>
  </si>
  <si>
    <t>練馬区</t>
  </si>
  <si>
    <t>131202</t>
  </si>
  <si>
    <t>板橋区</t>
  </si>
  <si>
    <t>131199</t>
  </si>
  <si>
    <t>荒川区</t>
  </si>
  <si>
    <t>131181</t>
  </si>
  <si>
    <t>131172</t>
  </si>
  <si>
    <t>豊島区</t>
  </si>
  <si>
    <t>131164</t>
  </si>
  <si>
    <t>杉並区</t>
  </si>
  <si>
    <t>131156</t>
  </si>
  <si>
    <t>中野区</t>
  </si>
  <si>
    <t>131148</t>
  </si>
  <si>
    <t>渋谷区</t>
  </si>
  <si>
    <t>131130</t>
  </si>
  <si>
    <t>世田谷区</t>
  </si>
  <si>
    <t>131121</t>
  </si>
  <si>
    <t>大田区</t>
  </si>
  <si>
    <t>131113</t>
  </si>
  <si>
    <t>目黒区</t>
  </si>
  <si>
    <t>131105</t>
  </si>
  <si>
    <t>品川区</t>
  </si>
  <si>
    <t>131091</t>
  </si>
  <si>
    <t>江東区</t>
  </si>
  <si>
    <t>131083</t>
  </si>
  <si>
    <t>墨田区</t>
  </si>
  <si>
    <t>131075</t>
  </si>
  <si>
    <t>台東区</t>
  </si>
  <si>
    <t>131067</t>
  </si>
  <si>
    <t>文京区</t>
  </si>
  <si>
    <t>131059</t>
  </si>
  <si>
    <t>新宿区</t>
  </si>
  <si>
    <t>131041</t>
  </si>
  <si>
    <t>131032</t>
  </si>
  <si>
    <t>131024</t>
  </si>
  <si>
    <t>千代田区</t>
  </si>
  <si>
    <t>131016</t>
  </si>
  <si>
    <t>鋸南町</t>
  </si>
  <si>
    <t>安房郡</t>
  </si>
  <si>
    <t>千葉県</t>
  </si>
  <si>
    <t>124630</t>
  </si>
  <si>
    <t>御宿町</t>
  </si>
  <si>
    <t>夷隅郡</t>
  </si>
  <si>
    <t>124435</t>
  </si>
  <si>
    <t>大多喜町</t>
  </si>
  <si>
    <t>124419</t>
  </si>
  <si>
    <t>長南町</t>
  </si>
  <si>
    <t>長生郡</t>
  </si>
  <si>
    <t>124273</t>
  </si>
  <si>
    <t>長柄町</t>
  </si>
  <si>
    <t>124265</t>
  </si>
  <si>
    <t>白子町</t>
  </si>
  <si>
    <t>124249</t>
  </si>
  <si>
    <t>長生村</t>
  </si>
  <si>
    <t>124231</t>
  </si>
  <si>
    <t>睦沢町</t>
  </si>
  <si>
    <t>124222</t>
  </si>
  <si>
    <t>一宮町</t>
  </si>
  <si>
    <t>124214</t>
  </si>
  <si>
    <t>横芝光町</t>
  </si>
  <si>
    <t>山武郡</t>
  </si>
  <si>
    <t>124109</t>
  </si>
  <si>
    <t>芝山町</t>
  </si>
  <si>
    <t>124095</t>
  </si>
  <si>
    <t>九十九里町</t>
  </si>
  <si>
    <t>124036</t>
  </si>
  <si>
    <t>東庄町</t>
  </si>
  <si>
    <t>香取郡</t>
  </si>
  <si>
    <t>123498</t>
  </si>
  <si>
    <t>多古町</t>
  </si>
  <si>
    <t>123471</t>
  </si>
  <si>
    <t>神崎町</t>
  </si>
  <si>
    <t>123421</t>
  </si>
  <si>
    <t>栄町</t>
  </si>
  <si>
    <t>印旛郡</t>
  </si>
  <si>
    <t>123293</t>
  </si>
  <si>
    <t>酒々井町</t>
  </si>
  <si>
    <t>123226</t>
  </si>
  <si>
    <t>大網白里市</t>
    <rPh sb="4" eb="5">
      <t>シ</t>
    </rPh>
    <phoneticPr fontId="2"/>
  </si>
  <si>
    <t>122394</t>
    <phoneticPr fontId="2"/>
  </si>
  <si>
    <t>いすみ市</t>
  </si>
  <si>
    <t>122386</t>
  </si>
  <si>
    <t>山武市</t>
  </si>
  <si>
    <t>122378</t>
  </si>
  <si>
    <t>香取市</t>
  </si>
  <si>
    <t>122360</t>
  </si>
  <si>
    <t>匝瑳市</t>
  </si>
  <si>
    <t>122351</t>
  </si>
  <si>
    <t>南房総市</t>
  </si>
  <si>
    <t>122343</t>
  </si>
  <si>
    <t>富里市</t>
  </si>
  <si>
    <t>122335</t>
  </si>
  <si>
    <t>白井市</t>
  </si>
  <si>
    <t>122327</t>
  </si>
  <si>
    <t>印西市</t>
  </si>
  <si>
    <t>122319</t>
  </si>
  <si>
    <t>八街市</t>
  </si>
  <si>
    <t>122301</t>
  </si>
  <si>
    <t>袖ケ浦市</t>
  </si>
  <si>
    <t>122297</t>
  </si>
  <si>
    <t>四街道市</t>
  </si>
  <si>
    <t>122289</t>
  </si>
  <si>
    <t>浦安市</t>
  </si>
  <si>
    <t>122271</t>
  </si>
  <si>
    <t>富津市</t>
  </si>
  <si>
    <t>122262</t>
  </si>
  <si>
    <t>君津市</t>
  </si>
  <si>
    <t>122254</t>
  </si>
  <si>
    <t>鎌ケ谷市</t>
  </si>
  <si>
    <t>122246</t>
  </si>
  <si>
    <t>鴨川市</t>
  </si>
  <si>
    <t>122238</t>
  </si>
  <si>
    <t>我孫子市</t>
  </si>
  <si>
    <t>122220</t>
  </si>
  <si>
    <t>八千代市</t>
  </si>
  <si>
    <t>122211</t>
  </si>
  <si>
    <t>流山市</t>
  </si>
  <si>
    <t>122203</t>
  </si>
  <si>
    <t>市原市</t>
  </si>
  <si>
    <t>122190</t>
  </si>
  <si>
    <t>勝浦市</t>
  </si>
  <si>
    <t>122181</t>
  </si>
  <si>
    <t>柏市</t>
  </si>
  <si>
    <t>122173</t>
  </si>
  <si>
    <t>習志野市</t>
  </si>
  <si>
    <t>122165</t>
  </si>
  <si>
    <t>旭市</t>
  </si>
  <si>
    <t>122157</t>
  </si>
  <si>
    <t>東金市</t>
  </si>
  <si>
    <t>122131</t>
  </si>
  <si>
    <t>佐倉市</t>
  </si>
  <si>
    <t>122122</t>
  </si>
  <si>
    <t>成田市</t>
  </si>
  <si>
    <t>122114</t>
  </si>
  <si>
    <t>茂原市</t>
  </si>
  <si>
    <t>122106</t>
  </si>
  <si>
    <t>野田市</t>
  </si>
  <si>
    <t>122084</t>
  </si>
  <si>
    <t>松戸市</t>
  </si>
  <si>
    <t>122076</t>
  </si>
  <si>
    <t>木更津市</t>
  </si>
  <si>
    <t>122068</t>
  </si>
  <si>
    <t>館山市</t>
  </si>
  <si>
    <t>122050</t>
  </si>
  <si>
    <t>船橋市</t>
  </si>
  <si>
    <t>122041</t>
  </si>
  <si>
    <t>市川市</t>
  </si>
  <si>
    <t>122033</t>
  </si>
  <si>
    <t>銚子市</t>
  </si>
  <si>
    <t>122025</t>
  </si>
  <si>
    <t>美浜区</t>
  </si>
  <si>
    <t>千葉市</t>
  </si>
  <si>
    <t>121061</t>
  </si>
  <si>
    <t>121053</t>
  </si>
  <si>
    <t>若葉区</t>
  </si>
  <si>
    <t>121045</t>
  </si>
  <si>
    <t>稲毛区</t>
  </si>
  <si>
    <t>121037</t>
  </si>
  <si>
    <t>花見川区</t>
  </si>
  <si>
    <t>121029</t>
  </si>
  <si>
    <t>121011</t>
  </si>
  <si>
    <t>松伏町</t>
  </si>
  <si>
    <t>北葛飾郡</t>
  </si>
  <si>
    <t>埼玉県</t>
  </si>
  <si>
    <t>114651</t>
  </si>
  <si>
    <t>杉戸町</t>
  </si>
  <si>
    <t>114642</t>
  </si>
  <si>
    <t>宮代町</t>
  </si>
  <si>
    <t>南埼玉郡</t>
  </si>
  <si>
    <t>114421</t>
  </si>
  <si>
    <t>寄居町</t>
  </si>
  <si>
    <t>大里郡</t>
  </si>
  <si>
    <t>114081</t>
  </si>
  <si>
    <t>上里町</t>
  </si>
  <si>
    <t>児玉郡</t>
  </si>
  <si>
    <t>113859</t>
  </si>
  <si>
    <t>神川町</t>
  </si>
  <si>
    <t>113832</t>
  </si>
  <si>
    <t>113816</t>
  </si>
  <si>
    <t>東秩父村</t>
  </si>
  <si>
    <t>秩父郡</t>
  </si>
  <si>
    <t>113697</t>
  </si>
  <si>
    <t>小鹿野町</t>
  </si>
  <si>
    <t>113654</t>
  </si>
  <si>
    <t>長瀞町</t>
  </si>
  <si>
    <t>113638</t>
  </si>
  <si>
    <t>皆野町</t>
  </si>
  <si>
    <t>113620</t>
  </si>
  <si>
    <t>横瀬町</t>
  </si>
  <si>
    <t>113611</t>
  </si>
  <si>
    <t>ときがわ町</t>
  </si>
  <si>
    <t>比企郡</t>
  </si>
  <si>
    <t>113492</t>
  </si>
  <si>
    <t>鳩山町</t>
  </si>
  <si>
    <t>113484</t>
  </si>
  <si>
    <t>吉見町</t>
  </si>
  <si>
    <t>113476</t>
  </si>
  <si>
    <t>川島町</t>
  </si>
  <si>
    <t>113468</t>
  </si>
  <si>
    <t>小川町</t>
  </si>
  <si>
    <t>113433</t>
  </si>
  <si>
    <t>嵐山町</t>
  </si>
  <si>
    <t>113425</t>
  </si>
  <si>
    <t>滑川町</t>
  </si>
  <si>
    <t>113417</t>
  </si>
  <si>
    <t>越生町</t>
  </si>
  <si>
    <t>入間郡</t>
  </si>
  <si>
    <t>113271</t>
  </si>
  <si>
    <t>毛呂山町</t>
  </si>
  <si>
    <t>113263</t>
  </si>
  <si>
    <t>三芳町</t>
  </si>
  <si>
    <t>113247</t>
  </si>
  <si>
    <t>伊奈町</t>
  </si>
  <si>
    <t>北足立郡</t>
  </si>
  <si>
    <t>埼玉県</t>
    <phoneticPr fontId="2"/>
  </si>
  <si>
    <t>113018</t>
  </si>
  <si>
    <t>白岡市</t>
    <rPh sb="0" eb="2">
      <t>シラオカ</t>
    </rPh>
    <rPh sb="2" eb="3">
      <t>シ</t>
    </rPh>
    <phoneticPr fontId="2"/>
  </si>
  <si>
    <t>埼玉県</t>
    <phoneticPr fontId="2"/>
  </si>
  <si>
    <t>112461</t>
    <phoneticPr fontId="2"/>
  </si>
  <si>
    <t>ふじみ野市</t>
  </si>
  <si>
    <t>112453</t>
  </si>
  <si>
    <t>吉川市</t>
  </si>
  <si>
    <t>112437</t>
  </si>
  <si>
    <t>日高市</t>
  </si>
  <si>
    <t>112429</t>
  </si>
  <si>
    <t>鶴ヶ島市</t>
  </si>
  <si>
    <t>112411</t>
  </si>
  <si>
    <t>幸手市</t>
  </si>
  <si>
    <t>112402</t>
  </si>
  <si>
    <t>坂戸市</t>
  </si>
  <si>
    <t>112399</t>
  </si>
  <si>
    <t>蓮田市</t>
  </si>
  <si>
    <t>112381</t>
  </si>
  <si>
    <t>三郷市</t>
  </si>
  <si>
    <t>112372</t>
  </si>
  <si>
    <t>富士見市</t>
  </si>
  <si>
    <t>112356</t>
  </si>
  <si>
    <t>八潮市</t>
  </si>
  <si>
    <t>112348</t>
  </si>
  <si>
    <t>北本市</t>
  </si>
  <si>
    <t>112330</t>
  </si>
  <si>
    <t>久喜市</t>
  </si>
  <si>
    <t>112321</t>
  </si>
  <si>
    <t>桶川市</t>
  </si>
  <si>
    <t>112313</t>
  </si>
  <si>
    <t>新座市</t>
  </si>
  <si>
    <t>112305</t>
  </si>
  <si>
    <t>和光市</t>
  </si>
  <si>
    <t>112291</t>
  </si>
  <si>
    <t>志木市</t>
  </si>
  <si>
    <t>112283</t>
  </si>
  <si>
    <t>朝霞市</t>
  </si>
  <si>
    <t>112275</t>
  </si>
  <si>
    <t>入間市</t>
  </si>
  <si>
    <t>112259</t>
  </si>
  <si>
    <t>戸田市</t>
  </si>
  <si>
    <t>112241</t>
  </si>
  <si>
    <t>蕨市</t>
  </si>
  <si>
    <t>112232</t>
  </si>
  <si>
    <t>越谷市</t>
  </si>
  <si>
    <t>112224</t>
  </si>
  <si>
    <t>草加市</t>
  </si>
  <si>
    <t>112216</t>
  </si>
  <si>
    <t>上尾市</t>
  </si>
  <si>
    <t>112194</t>
  </si>
  <si>
    <t>深谷市</t>
  </si>
  <si>
    <t>112186</t>
  </si>
  <si>
    <t>鴻巣市</t>
  </si>
  <si>
    <t>112178</t>
  </si>
  <si>
    <t>羽生市</t>
  </si>
  <si>
    <t>112160</t>
  </si>
  <si>
    <t>狭山市</t>
  </si>
  <si>
    <t>112151</t>
  </si>
  <si>
    <t>春日部市</t>
  </si>
  <si>
    <t>112143</t>
  </si>
  <si>
    <t>東松山市</t>
  </si>
  <si>
    <t>112127</t>
  </si>
  <si>
    <t>本庄市</t>
  </si>
  <si>
    <t>112119</t>
  </si>
  <si>
    <t>加須市</t>
  </si>
  <si>
    <t>112101</t>
  </si>
  <si>
    <t>飯能市</t>
  </si>
  <si>
    <t>112097</t>
  </si>
  <si>
    <t>所沢市</t>
  </si>
  <si>
    <t>112089</t>
  </si>
  <si>
    <t>秩父市</t>
  </si>
  <si>
    <t>112071</t>
  </si>
  <si>
    <t>行田市</t>
  </si>
  <si>
    <t>112062</t>
  </si>
  <si>
    <t>川口市</t>
  </si>
  <si>
    <t>112038</t>
  </si>
  <si>
    <t>熊谷市</t>
  </si>
  <si>
    <t>112020</t>
  </si>
  <si>
    <t>川越市</t>
  </si>
  <si>
    <t>112011</t>
  </si>
  <si>
    <t>岩槻区</t>
  </si>
  <si>
    <t>さいたま市</t>
  </si>
  <si>
    <t>111104</t>
  </si>
  <si>
    <t>111091</t>
  </si>
  <si>
    <t>111082</t>
  </si>
  <si>
    <t>浦和区</t>
  </si>
  <si>
    <t>111074</t>
  </si>
  <si>
    <t>桜区</t>
  </si>
  <si>
    <t>111066</t>
  </si>
  <si>
    <t>111058</t>
  </si>
  <si>
    <t>見沼区</t>
  </si>
  <si>
    <t>111040</t>
  </si>
  <si>
    <t>大宮区</t>
  </si>
  <si>
    <t>111031</t>
  </si>
  <si>
    <t>111023</t>
  </si>
  <si>
    <t>111015</t>
  </si>
  <si>
    <t>邑楽町</t>
  </si>
  <si>
    <t>邑楽郡</t>
  </si>
  <si>
    <t>群馬県</t>
  </si>
  <si>
    <t>105252</t>
  </si>
  <si>
    <t>大泉町</t>
  </si>
  <si>
    <t>105244</t>
  </si>
  <si>
    <t>千代田町</t>
  </si>
  <si>
    <t>105236</t>
  </si>
  <si>
    <t>105228</t>
  </si>
  <si>
    <t>板倉町</t>
  </si>
  <si>
    <t>105210</t>
  </si>
  <si>
    <t>玉村町</t>
  </si>
  <si>
    <t>佐波郡</t>
  </si>
  <si>
    <t>104647</t>
  </si>
  <si>
    <t>みなかみ町</t>
  </si>
  <si>
    <t>利根郡</t>
  </si>
  <si>
    <t>104493</t>
  </si>
  <si>
    <t>昭和村</t>
  </si>
  <si>
    <t>104485</t>
  </si>
  <si>
    <t>川場村</t>
  </si>
  <si>
    <t>104442</t>
  </si>
  <si>
    <t>片品村</t>
  </si>
  <si>
    <t>104434</t>
  </si>
  <si>
    <t>東吾妻町</t>
  </si>
  <si>
    <t>吾妻郡</t>
  </si>
  <si>
    <t>104299</t>
  </si>
  <si>
    <t>104281</t>
  </si>
  <si>
    <t>草津町</t>
  </si>
  <si>
    <t>104264</t>
  </si>
  <si>
    <t>嬬恋村</t>
  </si>
  <si>
    <t>104256</t>
  </si>
  <si>
    <t>長野原町</t>
  </si>
  <si>
    <t>104248</t>
  </si>
  <si>
    <t>中之条町</t>
  </si>
  <si>
    <t>104213</t>
  </si>
  <si>
    <t>甘楽町</t>
  </si>
  <si>
    <t>甘楽郡</t>
  </si>
  <si>
    <t>103845</t>
  </si>
  <si>
    <t>103837</t>
  </si>
  <si>
    <t>下仁田町</t>
  </si>
  <si>
    <t>103829</t>
  </si>
  <si>
    <t>神流町</t>
  </si>
  <si>
    <t>多野郡</t>
  </si>
  <si>
    <t>103675</t>
  </si>
  <si>
    <t>上野村</t>
  </si>
  <si>
    <t>103667</t>
  </si>
  <si>
    <t>吉岡町</t>
  </si>
  <si>
    <t>北群馬郡</t>
  </si>
  <si>
    <t>103454</t>
  </si>
  <si>
    <t>榛東村</t>
  </si>
  <si>
    <t>103446</t>
  </si>
  <si>
    <t>みどり市</t>
  </si>
  <si>
    <t>102121</t>
  </si>
  <si>
    <t>安中市</t>
  </si>
  <si>
    <t>102113</t>
  </si>
  <si>
    <t>富岡市</t>
  </si>
  <si>
    <t>102105</t>
  </si>
  <si>
    <t>藤岡市</t>
  </si>
  <si>
    <t>102091</t>
  </si>
  <si>
    <t>渋川市</t>
  </si>
  <si>
    <t>102083</t>
  </si>
  <si>
    <t>館林市</t>
  </si>
  <si>
    <t>102075</t>
  </si>
  <si>
    <t>沼田市</t>
  </si>
  <si>
    <t>102067</t>
  </si>
  <si>
    <t>太田市</t>
  </si>
  <si>
    <t>102059</t>
  </si>
  <si>
    <t>伊勢崎市</t>
  </si>
  <si>
    <t>102041</t>
  </si>
  <si>
    <t>桐生市</t>
  </si>
  <si>
    <t>102032</t>
  </si>
  <si>
    <t>高崎市</t>
  </si>
  <si>
    <t>102024</t>
  </si>
  <si>
    <t>前橋市</t>
  </si>
  <si>
    <t>102016</t>
  </si>
  <si>
    <t>那珂川町</t>
  </si>
  <si>
    <t>那須郡</t>
  </si>
  <si>
    <t>栃木県</t>
  </si>
  <si>
    <t>094111</t>
  </si>
  <si>
    <t>那須町</t>
  </si>
  <si>
    <t>094072</t>
  </si>
  <si>
    <t>高根沢町</t>
  </si>
  <si>
    <t>塩谷郡</t>
  </si>
  <si>
    <t>093866</t>
  </si>
  <si>
    <t>塩谷町</t>
  </si>
  <si>
    <t>093840</t>
  </si>
  <si>
    <t>野木町</t>
  </si>
  <si>
    <t>下都賀郡</t>
  </si>
  <si>
    <t>093645</t>
  </si>
  <si>
    <t>壬生町</t>
  </si>
  <si>
    <t>093611</t>
  </si>
  <si>
    <t>芳賀町</t>
  </si>
  <si>
    <t>芳賀郡</t>
  </si>
  <si>
    <t>093459</t>
  </si>
  <si>
    <t>市貝町</t>
  </si>
  <si>
    <t>093441</t>
  </si>
  <si>
    <t>茂木町</t>
  </si>
  <si>
    <t>093432</t>
  </si>
  <si>
    <t>益子町</t>
  </si>
  <si>
    <t>093424</t>
  </si>
  <si>
    <t>上三川町</t>
  </si>
  <si>
    <t>河内郡</t>
  </si>
  <si>
    <t>093017</t>
  </si>
  <si>
    <t>下野市</t>
  </si>
  <si>
    <t>092169</t>
  </si>
  <si>
    <t>那須烏山市</t>
  </si>
  <si>
    <t>092151</t>
  </si>
  <si>
    <t>さくら市</t>
  </si>
  <si>
    <t>092142</t>
  </si>
  <si>
    <t>那須塩原市</t>
  </si>
  <si>
    <t>092134</t>
  </si>
  <si>
    <t>矢板市</t>
  </si>
  <si>
    <t>092118</t>
  </si>
  <si>
    <t>大田原市</t>
  </si>
  <si>
    <t>092100</t>
  </si>
  <si>
    <t>真岡市</t>
  </si>
  <si>
    <t>092096</t>
  </si>
  <si>
    <t>小山市</t>
  </si>
  <si>
    <t>092088</t>
  </si>
  <si>
    <t>日光市</t>
  </si>
  <si>
    <t>092061</t>
  </si>
  <si>
    <t>鹿沼市</t>
  </si>
  <si>
    <t>092053</t>
  </si>
  <si>
    <t>佐野市</t>
  </si>
  <si>
    <t>092045</t>
  </si>
  <si>
    <t>栃木市</t>
  </si>
  <si>
    <t>092037</t>
  </si>
  <si>
    <t>足利市</t>
  </si>
  <si>
    <t>092029</t>
  </si>
  <si>
    <t>宇都宮市</t>
  </si>
  <si>
    <t>092011</t>
  </si>
  <si>
    <t>利根町</t>
  </si>
  <si>
    <t>北相馬郡</t>
  </si>
  <si>
    <t>茨城県</t>
  </si>
  <si>
    <t>085642</t>
  </si>
  <si>
    <t>境町</t>
  </si>
  <si>
    <t>猿島郡</t>
  </si>
  <si>
    <t>085464</t>
  </si>
  <si>
    <t>五霞町</t>
  </si>
  <si>
    <t>085421</t>
  </si>
  <si>
    <t>八千代町</t>
  </si>
  <si>
    <t>結城郡</t>
  </si>
  <si>
    <t>085219</t>
  </si>
  <si>
    <t>河内町</t>
  </si>
  <si>
    <t>稲敷郡</t>
  </si>
  <si>
    <t>084476</t>
  </si>
  <si>
    <t>阿見町</t>
  </si>
  <si>
    <t>084433</t>
  </si>
  <si>
    <t>美浦村</t>
  </si>
  <si>
    <t>084425</t>
  </si>
  <si>
    <t>大子町</t>
  </si>
  <si>
    <t>久慈郡</t>
  </si>
  <si>
    <t>083640</t>
  </si>
  <si>
    <t>東海村</t>
  </si>
  <si>
    <t>那珂郡</t>
  </si>
  <si>
    <t>083411</t>
  </si>
  <si>
    <t>城里町</t>
  </si>
  <si>
    <t>東茨城郡</t>
  </si>
  <si>
    <t>083101</t>
  </si>
  <si>
    <t>大洗町</t>
  </si>
  <si>
    <t>083097</t>
  </si>
  <si>
    <t>茨城町</t>
  </si>
  <si>
    <t>083020</t>
  </si>
  <si>
    <t>小美玉市</t>
  </si>
  <si>
    <t>082368</t>
  </si>
  <si>
    <t>つくばみらい市</t>
  </si>
  <si>
    <t>082350</t>
  </si>
  <si>
    <t>鉾田市</t>
  </si>
  <si>
    <t>082341</t>
  </si>
  <si>
    <t>行方市</t>
  </si>
  <si>
    <t>082333</t>
  </si>
  <si>
    <t>神栖市</t>
  </si>
  <si>
    <t>082325</t>
  </si>
  <si>
    <t>桜川市</t>
  </si>
  <si>
    <t>082317</t>
  </si>
  <si>
    <t>かすみがうら市</t>
  </si>
  <si>
    <t>082309</t>
  </si>
  <si>
    <t>稲敷市</t>
  </si>
  <si>
    <t>082295</t>
  </si>
  <si>
    <t>坂東市</t>
  </si>
  <si>
    <t>082287</t>
  </si>
  <si>
    <t>筑西市</t>
  </si>
  <si>
    <t>082279</t>
  </si>
  <si>
    <t>那珂市</t>
  </si>
  <si>
    <t>082261</t>
  </si>
  <si>
    <t>常陸大宮市</t>
  </si>
  <si>
    <t>082252</t>
  </si>
  <si>
    <t>守谷市</t>
  </si>
  <si>
    <t>082244</t>
  </si>
  <si>
    <t>潮来市</t>
  </si>
  <si>
    <t>082236</t>
  </si>
  <si>
    <t>鹿嶋市</t>
  </si>
  <si>
    <t>082228</t>
  </si>
  <si>
    <t>ひたちなか市</t>
  </si>
  <si>
    <t>082210</t>
  </si>
  <si>
    <t>つくば市</t>
  </si>
  <si>
    <t>082201</t>
  </si>
  <si>
    <t>牛久市</t>
  </si>
  <si>
    <t>082198</t>
  </si>
  <si>
    <t>取手市</t>
  </si>
  <si>
    <t>082171</t>
  </si>
  <si>
    <t>笠間市</t>
  </si>
  <si>
    <t>082163</t>
  </si>
  <si>
    <t>北茨城市</t>
  </si>
  <si>
    <t>082155</t>
  </si>
  <si>
    <t>高萩市</t>
  </si>
  <si>
    <t>082147</t>
  </si>
  <si>
    <t>常陸太田市</t>
  </si>
  <si>
    <t>082121</t>
  </si>
  <si>
    <t>常総市</t>
  </si>
  <si>
    <t>082112</t>
  </si>
  <si>
    <t>下妻市</t>
  </si>
  <si>
    <t>082104</t>
  </si>
  <si>
    <t>龍ケ崎市</t>
  </si>
  <si>
    <t>082082</t>
  </si>
  <si>
    <t>結城市</t>
  </si>
  <si>
    <t>082074</t>
  </si>
  <si>
    <t>石岡市</t>
  </si>
  <si>
    <t>082058</t>
  </si>
  <si>
    <t>古河市</t>
  </si>
  <si>
    <t>082040</t>
  </si>
  <si>
    <t>土浦市</t>
  </si>
  <si>
    <t>082031</t>
  </si>
  <si>
    <t>日立市</t>
  </si>
  <si>
    <t>082023</t>
  </si>
  <si>
    <t>水戸市</t>
  </si>
  <si>
    <t>082015</t>
  </si>
  <si>
    <t>飯舘村</t>
  </si>
  <si>
    <t>相馬郡</t>
  </si>
  <si>
    <t>福島県</t>
  </si>
  <si>
    <t>075647</t>
  </si>
  <si>
    <t>新地町</t>
  </si>
  <si>
    <t>075612</t>
  </si>
  <si>
    <t>葛尾村</t>
  </si>
  <si>
    <t>双葉郡</t>
  </si>
  <si>
    <t>075485</t>
  </si>
  <si>
    <t>浪江町</t>
  </si>
  <si>
    <t>075477</t>
  </si>
  <si>
    <t>双葉町</t>
  </si>
  <si>
    <t>075469</t>
  </si>
  <si>
    <t>大熊町</t>
  </si>
  <si>
    <t>075451</t>
  </si>
  <si>
    <t>川内村</t>
  </si>
  <si>
    <t>075442</t>
  </si>
  <si>
    <t>富岡町</t>
  </si>
  <si>
    <t>075434</t>
  </si>
  <si>
    <t>楢葉町</t>
  </si>
  <si>
    <t>075426</t>
  </si>
  <si>
    <t>広野町</t>
  </si>
  <si>
    <t>075418</t>
  </si>
  <si>
    <t>小野町</t>
  </si>
  <si>
    <t>田村郡</t>
  </si>
  <si>
    <t>075221</t>
  </si>
  <si>
    <t>三春町</t>
  </si>
  <si>
    <t>075213</t>
  </si>
  <si>
    <t>古殿町</t>
  </si>
  <si>
    <t>石川郡</t>
  </si>
  <si>
    <t>075051</t>
  </si>
  <si>
    <t>浅川町</t>
  </si>
  <si>
    <t>075043</t>
  </si>
  <si>
    <t>平田村</t>
  </si>
  <si>
    <t>075035</t>
  </si>
  <si>
    <t>玉川村</t>
  </si>
  <si>
    <t>075027</t>
  </si>
  <si>
    <t>石川町</t>
  </si>
  <si>
    <t>075019</t>
  </si>
  <si>
    <t>鮫川村</t>
  </si>
  <si>
    <t>東白川郡</t>
  </si>
  <si>
    <t>074845</t>
  </si>
  <si>
    <t>塙町</t>
  </si>
  <si>
    <t>074837</t>
  </si>
  <si>
    <t>矢祭町</t>
  </si>
  <si>
    <t>074829</t>
  </si>
  <si>
    <t>棚倉町</t>
  </si>
  <si>
    <t>074811</t>
  </si>
  <si>
    <t>矢吹町</t>
  </si>
  <si>
    <t>西白河郡</t>
  </si>
  <si>
    <t>074667</t>
  </si>
  <si>
    <t>中島村</t>
  </si>
  <si>
    <t>074659</t>
  </si>
  <si>
    <t>泉崎村</t>
  </si>
  <si>
    <t>074641</t>
  </si>
  <si>
    <t>西郷村</t>
  </si>
  <si>
    <t>074616</t>
  </si>
  <si>
    <t>会津美里町</t>
  </si>
  <si>
    <t>大沼郡</t>
  </si>
  <si>
    <t>074471</t>
  </si>
  <si>
    <t>074462</t>
  </si>
  <si>
    <t>金山町</t>
  </si>
  <si>
    <t>074454</t>
  </si>
  <si>
    <t>三島町</t>
  </si>
  <si>
    <t>074446</t>
  </si>
  <si>
    <t>柳津町</t>
  </si>
  <si>
    <t>河沼郡</t>
  </si>
  <si>
    <t>074233</t>
  </si>
  <si>
    <t>湯川村</t>
  </si>
  <si>
    <t>074225</t>
  </si>
  <si>
    <t>会津坂下町</t>
  </si>
  <si>
    <t>074217</t>
  </si>
  <si>
    <t>猪苗代町</t>
  </si>
  <si>
    <t>耶麻郡</t>
  </si>
  <si>
    <t>074080</t>
  </si>
  <si>
    <t>磐梯町</t>
  </si>
  <si>
    <t>074071</t>
  </si>
  <si>
    <t>西会津町</t>
  </si>
  <si>
    <t>074055</t>
  </si>
  <si>
    <t>北塩原村</t>
  </si>
  <si>
    <t>074021</t>
  </si>
  <si>
    <t>南会津町</t>
  </si>
  <si>
    <t>南会津郡</t>
  </si>
  <si>
    <t>073687</t>
  </si>
  <si>
    <t>只見町</t>
  </si>
  <si>
    <t>073679</t>
  </si>
  <si>
    <t>檜枝岐村</t>
  </si>
  <si>
    <t>073644</t>
  </si>
  <si>
    <t>下郷町</t>
  </si>
  <si>
    <t>073628</t>
  </si>
  <si>
    <t>天栄村</t>
  </si>
  <si>
    <t>岩瀬郡</t>
  </si>
  <si>
    <t>073440</t>
  </si>
  <si>
    <t>鏡石町</t>
  </si>
  <si>
    <t>073423</t>
  </si>
  <si>
    <t>大玉村</t>
  </si>
  <si>
    <t>安達郡</t>
  </si>
  <si>
    <t>073229</t>
  </si>
  <si>
    <t>川俣町</t>
  </si>
  <si>
    <t>伊達郡</t>
  </si>
  <si>
    <t>073083</t>
  </si>
  <si>
    <t>国見町</t>
  </si>
  <si>
    <t>073032</t>
  </si>
  <si>
    <t>桑折町</t>
  </si>
  <si>
    <t>073016</t>
  </si>
  <si>
    <t>本宮市</t>
  </si>
  <si>
    <t>072141</t>
  </si>
  <si>
    <t>伊達市</t>
  </si>
  <si>
    <t>072133</t>
  </si>
  <si>
    <t>南相馬市</t>
  </si>
  <si>
    <t>072125</t>
  </si>
  <si>
    <t>田村市</t>
  </si>
  <si>
    <t>072117</t>
  </si>
  <si>
    <t>二本松市</t>
  </si>
  <si>
    <t>072109</t>
  </si>
  <si>
    <t>相馬市</t>
  </si>
  <si>
    <t>072095</t>
  </si>
  <si>
    <t>喜多方市</t>
  </si>
  <si>
    <t>072087</t>
  </si>
  <si>
    <t>須賀川市</t>
  </si>
  <si>
    <t>072079</t>
  </si>
  <si>
    <t>白河市</t>
  </si>
  <si>
    <t>072052</t>
  </si>
  <si>
    <t>いわき市</t>
  </si>
  <si>
    <t>072044</t>
  </si>
  <si>
    <t>郡山市</t>
  </si>
  <si>
    <t>072036</t>
  </si>
  <si>
    <t>会津若松市</t>
  </si>
  <si>
    <t>072028</t>
  </si>
  <si>
    <t>福島市</t>
  </si>
  <si>
    <t>072010</t>
  </si>
  <si>
    <t>遊佐町</t>
  </si>
  <si>
    <t>飽海郡</t>
  </si>
  <si>
    <t>山形県</t>
  </si>
  <si>
    <t>064611</t>
  </si>
  <si>
    <t>庄内町</t>
  </si>
  <si>
    <t>東田川郡</t>
  </si>
  <si>
    <t>064289</t>
  </si>
  <si>
    <t>三川町</t>
  </si>
  <si>
    <t>064262</t>
  </si>
  <si>
    <t>飯豊町</t>
  </si>
  <si>
    <t>西置賜郡</t>
  </si>
  <si>
    <t>064033</t>
  </si>
  <si>
    <t>白鷹町</t>
  </si>
  <si>
    <t>064025</t>
  </si>
  <si>
    <t>064017</t>
  </si>
  <si>
    <t>東置賜郡</t>
  </si>
  <si>
    <t>063827</t>
  </si>
  <si>
    <t>高畠町</t>
  </si>
  <si>
    <t>063819</t>
  </si>
  <si>
    <t>戸沢村</t>
  </si>
  <si>
    <t>最上郡</t>
  </si>
  <si>
    <t>063673</t>
  </si>
  <si>
    <t>鮭川村</t>
  </si>
  <si>
    <t>063665</t>
  </si>
  <si>
    <t>大蔵村</t>
  </si>
  <si>
    <t>063657</t>
  </si>
  <si>
    <t>真室川町</t>
  </si>
  <si>
    <t>063649</t>
  </si>
  <si>
    <t>舟形町</t>
  </si>
  <si>
    <t>063631</t>
  </si>
  <si>
    <t>最上町</t>
  </si>
  <si>
    <t>063622</t>
  </si>
  <si>
    <t>063614</t>
  </si>
  <si>
    <t>大石田町</t>
  </si>
  <si>
    <t>北村山郡</t>
  </si>
  <si>
    <t>063410</t>
  </si>
  <si>
    <t>大江町</t>
  </si>
  <si>
    <t>西村山郡</t>
  </si>
  <si>
    <t>063240</t>
  </si>
  <si>
    <t>063231</t>
  </si>
  <si>
    <t>西川町</t>
  </si>
  <si>
    <t>063223</t>
  </si>
  <si>
    <t>河北町</t>
  </si>
  <si>
    <t>063215</t>
  </si>
  <si>
    <t>中山町</t>
  </si>
  <si>
    <t>東村山郡</t>
  </si>
  <si>
    <t>063029</t>
  </si>
  <si>
    <t>山辺町</t>
  </si>
  <si>
    <t>063011</t>
  </si>
  <si>
    <t>南陽市</t>
  </si>
  <si>
    <t>062138</t>
  </si>
  <si>
    <t>尾花沢市</t>
  </si>
  <si>
    <t>062120</t>
  </si>
  <si>
    <t>東根市</t>
  </si>
  <si>
    <t>062111</t>
  </si>
  <si>
    <t>天童市</t>
  </si>
  <si>
    <t>062103</t>
  </si>
  <si>
    <t>長井市</t>
  </si>
  <si>
    <t>062090</t>
  </si>
  <si>
    <t>村山市</t>
  </si>
  <si>
    <t>062081</t>
  </si>
  <si>
    <t>上山市</t>
  </si>
  <si>
    <t>062073</t>
  </si>
  <si>
    <t>寒河江市</t>
  </si>
  <si>
    <t>062065</t>
  </si>
  <si>
    <t>新庄市</t>
  </si>
  <si>
    <t>062057</t>
  </si>
  <si>
    <t>酒田市</t>
  </si>
  <si>
    <t>062049</t>
  </si>
  <si>
    <t>鶴岡市</t>
  </si>
  <si>
    <t>062031</t>
  </si>
  <si>
    <t>米沢市</t>
  </si>
  <si>
    <t>062022</t>
  </si>
  <si>
    <t>山形市</t>
  </si>
  <si>
    <t>062014</t>
  </si>
  <si>
    <t>東成瀬村</t>
  </si>
  <si>
    <t>雄勝郡</t>
  </si>
  <si>
    <t>秋田県</t>
  </si>
  <si>
    <t>054640</t>
  </si>
  <si>
    <t>羽後町</t>
  </si>
  <si>
    <t>054631</t>
  </si>
  <si>
    <t>仙北郡</t>
  </si>
  <si>
    <t>054348</t>
  </si>
  <si>
    <t>大潟村</t>
  </si>
  <si>
    <t>南秋田郡</t>
  </si>
  <si>
    <t>053686</t>
  </si>
  <si>
    <t>井川町</t>
  </si>
  <si>
    <t>053660</t>
  </si>
  <si>
    <t>八郎潟町</t>
  </si>
  <si>
    <t>053635</t>
  </si>
  <si>
    <t>五城目町</t>
  </si>
  <si>
    <t>053619</t>
  </si>
  <si>
    <t>八峰町</t>
  </si>
  <si>
    <t>山本郡</t>
  </si>
  <si>
    <t>053490</t>
  </si>
  <si>
    <t>三種町</t>
  </si>
  <si>
    <t>053481</t>
  </si>
  <si>
    <t>藤里町</t>
  </si>
  <si>
    <t>053465</t>
  </si>
  <si>
    <t>上小阿仁村</t>
  </si>
  <si>
    <t>北秋田郡</t>
  </si>
  <si>
    <t>053279</t>
  </si>
  <si>
    <t>小坂町</t>
  </si>
  <si>
    <t>鹿角郡</t>
  </si>
  <si>
    <t>053031</t>
  </si>
  <si>
    <t>仙北市</t>
  </si>
  <si>
    <t>052159</t>
  </si>
  <si>
    <t>にかほ市</t>
  </si>
  <si>
    <t>052141</t>
  </si>
  <si>
    <t>北秋田市</t>
  </si>
  <si>
    <t>052132</t>
  </si>
  <si>
    <t>大仙市</t>
  </si>
  <si>
    <t>052124</t>
  </si>
  <si>
    <t>潟上市</t>
  </si>
  <si>
    <t>052116</t>
  </si>
  <si>
    <t>由利本荘市</t>
  </si>
  <si>
    <t>052108</t>
  </si>
  <si>
    <t>鹿角市</t>
  </si>
  <si>
    <t>052094</t>
  </si>
  <si>
    <t>湯沢市</t>
  </si>
  <si>
    <t>052078</t>
  </si>
  <si>
    <t>男鹿市</t>
  </si>
  <si>
    <t>052060</t>
  </si>
  <si>
    <t>大館市</t>
  </si>
  <si>
    <t>052043</t>
  </si>
  <si>
    <t>横手市</t>
  </si>
  <si>
    <t>052035</t>
  </si>
  <si>
    <t>能代市</t>
  </si>
  <si>
    <t>052027</t>
  </si>
  <si>
    <t>秋田市</t>
  </si>
  <si>
    <t>052019</t>
  </si>
  <si>
    <t>南三陸町</t>
  </si>
  <si>
    <t>本吉郡</t>
  </si>
  <si>
    <t>宮城県</t>
  </si>
  <si>
    <t>046060</t>
  </si>
  <si>
    <t>女川町</t>
  </si>
  <si>
    <t>牡鹿郡</t>
  </si>
  <si>
    <t>045811</t>
  </si>
  <si>
    <t>遠田郡</t>
  </si>
  <si>
    <t>045055</t>
  </si>
  <si>
    <t>涌谷町</t>
  </si>
  <si>
    <t>045012</t>
  </si>
  <si>
    <t>加美町</t>
  </si>
  <si>
    <t>加美郡</t>
  </si>
  <si>
    <t>044458</t>
  </si>
  <si>
    <t>色麻町</t>
  </si>
  <si>
    <t>044440</t>
  </si>
  <si>
    <t>大衡村</t>
  </si>
  <si>
    <t>黒川郡</t>
  </si>
  <si>
    <t>044245</t>
  </si>
  <si>
    <t>大郷町</t>
  </si>
  <si>
    <t>044229</t>
  </si>
  <si>
    <t>大和町</t>
  </si>
  <si>
    <t>044211</t>
  </si>
  <si>
    <t>利府町</t>
  </si>
  <si>
    <t>宮城郡</t>
  </si>
  <si>
    <t>044067</t>
  </si>
  <si>
    <t>七ヶ浜町</t>
  </si>
  <si>
    <t>044041</t>
  </si>
  <si>
    <t>松島町</t>
  </si>
  <si>
    <t>044016</t>
  </si>
  <si>
    <t>山元町</t>
  </si>
  <si>
    <t>亘理郡</t>
  </si>
  <si>
    <t>043621</t>
  </si>
  <si>
    <t>亘理町</t>
  </si>
  <si>
    <t>043613</t>
  </si>
  <si>
    <t>丸森町</t>
  </si>
  <si>
    <t>伊具郡</t>
  </si>
  <si>
    <t>043419</t>
  </si>
  <si>
    <t>柴田郡</t>
  </si>
  <si>
    <t>043249</t>
  </si>
  <si>
    <t>柴田町</t>
  </si>
  <si>
    <t>043231</t>
  </si>
  <si>
    <t>村田町</t>
  </si>
  <si>
    <t>043222</t>
  </si>
  <si>
    <t>大河原町</t>
  </si>
  <si>
    <t>043214</t>
  </si>
  <si>
    <t>七ヶ宿町</t>
  </si>
  <si>
    <t>刈田郡</t>
  </si>
  <si>
    <t>043028</t>
  </si>
  <si>
    <t>蔵王町</t>
  </si>
  <si>
    <t>043010</t>
  </si>
  <si>
    <t>富谷市</t>
    <rPh sb="2" eb="3">
      <t>シ</t>
    </rPh>
    <phoneticPr fontId="2"/>
  </si>
  <si>
    <t>042161</t>
    <phoneticPr fontId="2"/>
  </si>
  <si>
    <t>大崎市</t>
  </si>
  <si>
    <t>042153</t>
  </si>
  <si>
    <t>東松島市</t>
  </si>
  <si>
    <t>042145</t>
  </si>
  <si>
    <t>栗原市</t>
  </si>
  <si>
    <t>042137</t>
  </si>
  <si>
    <t>登米市</t>
  </si>
  <si>
    <t>042129</t>
  </si>
  <si>
    <t>岩沼市</t>
  </si>
  <si>
    <t>042111</t>
  </si>
  <si>
    <t>多賀城市</t>
  </si>
  <si>
    <t>042099</t>
  </si>
  <si>
    <t>角田市</t>
  </si>
  <si>
    <t>042081</t>
  </si>
  <si>
    <t>名取市</t>
  </si>
  <si>
    <t>042072</t>
  </si>
  <si>
    <t>白石市</t>
  </si>
  <si>
    <t>042064</t>
  </si>
  <si>
    <t>気仙沼市</t>
  </si>
  <si>
    <t>042056</t>
  </si>
  <si>
    <t>塩竈市</t>
  </si>
  <si>
    <t>042030</t>
  </si>
  <si>
    <t>石巻市</t>
  </si>
  <si>
    <t>042021</t>
  </si>
  <si>
    <t>仙台市</t>
  </si>
  <si>
    <t>041050</t>
    <phoneticPr fontId="2"/>
  </si>
  <si>
    <t>太白区</t>
  </si>
  <si>
    <t>041041</t>
    <phoneticPr fontId="2"/>
  </si>
  <si>
    <t>若林区</t>
  </si>
  <si>
    <t>041033</t>
    <phoneticPr fontId="2"/>
  </si>
  <si>
    <t>宮城野区</t>
  </si>
  <si>
    <t>041025</t>
    <phoneticPr fontId="2"/>
  </si>
  <si>
    <t>041017</t>
    <phoneticPr fontId="2"/>
  </si>
  <si>
    <t>一戸町</t>
  </si>
  <si>
    <t>二戸郡</t>
  </si>
  <si>
    <t>岩手県</t>
  </si>
  <si>
    <t>035246</t>
  </si>
  <si>
    <t>洋野町</t>
  </si>
  <si>
    <t>九戸郡</t>
  </si>
  <si>
    <t>035076</t>
  </si>
  <si>
    <t>九戸村</t>
  </si>
  <si>
    <t>035068</t>
  </si>
  <si>
    <t>野田村</t>
  </si>
  <si>
    <t>035033</t>
  </si>
  <si>
    <t>軽米町</t>
  </si>
  <si>
    <t>035017</t>
  </si>
  <si>
    <t>普代村</t>
  </si>
  <si>
    <t>下閉伊郡</t>
  </si>
  <si>
    <t>034851</t>
  </si>
  <si>
    <t>田野畑村</t>
  </si>
  <si>
    <t>034843</t>
  </si>
  <si>
    <t>岩泉町</t>
  </si>
  <si>
    <t>034835</t>
  </si>
  <si>
    <t>山田町</t>
  </si>
  <si>
    <t>034827</t>
  </si>
  <si>
    <t>大槌町</t>
  </si>
  <si>
    <t>上閉伊郡</t>
  </si>
  <si>
    <t>034614</t>
  </si>
  <si>
    <t>住田町</t>
  </si>
  <si>
    <t>気仙郡</t>
  </si>
  <si>
    <t>034410</t>
  </si>
  <si>
    <t>平泉町</t>
  </si>
  <si>
    <t>西磐井郡</t>
  </si>
  <si>
    <t>034029</t>
  </si>
  <si>
    <t>金ケ崎町</t>
  </si>
  <si>
    <t>胆沢郡</t>
  </si>
  <si>
    <t>033812</t>
  </si>
  <si>
    <t>西和賀町</t>
  </si>
  <si>
    <t>和賀郡</t>
  </si>
  <si>
    <t>033669</t>
  </si>
  <si>
    <t>矢巾町</t>
  </si>
  <si>
    <t>紫波郡</t>
  </si>
  <si>
    <t>033227</t>
  </si>
  <si>
    <t>紫波町</t>
  </si>
  <si>
    <t>033219</t>
  </si>
  <si>
    <t>岩手町</t>
  </si>
  <si>
    <t>岩手郡</t>
  </si>
  <si>
    <t>033031</t>
  </si>
  <si>
    <t>葛巻町</t>
  </si>
  <si>
    <t>033022</t>
  </si>
  <si>
    <t>雫石町</t>
  </si>
  <si>
    <t>033014</t>
  </si>
  <si>
    <t>滝沢市</t>
    <rPh sb="2" eb="3">
      <t>シ</t>
    </rPh>
    <phoneticPr fontId="2"/>
  </si>
  <si>
    <t>032166</t>
    <phoneticPr fontId="2"/>
  </si>
  <si>
    <t>奥州市</t>
  </si>
  <si>
    <t>032158</t>
  </si>
  <si>
    <t>八幡平市</t>
  </si>
  <si>
    <t>032140</t>
  </si>
  <si>
    <t>二戸市</t>
  </si>
  <si>
    <t>032131</t>
  </si>
  <si>
    <t>釜石市</t>
  </si>
  <si>
    <t>032115</t>
  </si>
  <si>
    <t>陸前高田市</t>
  </si>
  <si>
    <t>032107</t>
  </si>
  <si>
    <t>一関市</t>
  </si>
  <si>
    <t>032093</t>
  </si>
  <si>
    <t>遠野市</t>
  </si>
  <si>
    <t>032085</t>
  </si>
  <si>
    <t>久慈市</t>
  </si>
  <si>
    <t>032077</t>
  </si>
  <si>
    <t>北上市</t>
  </si>
  <si>
    <t>032069</t>
  </si>
  <si>
    <t>花巻市</t>
  </si>
  <si>
    <t>032051</t>
  </si>
  <si>
    <t>大船渡市</t>
  </si>
  <si>
    <t>032034</t>
  </si>
  <si>
    <t>宮古市</t>
  </si>
  <si>
    <t>032026</t>
  </si>
  <si>
    <t>盛岡市</t>
  </si>
  <si>
    <t>032018</t>
  </si>
  <si>
    <t>新郷村</t>
  </si>
  <si>
    <t>三戸郡</t>
  </si>
  <si>
    <t>青森県</t>
  </si>
  <si>
    <t>024503</t>
  </si>
  <si>
    <t>階上町</t>
  </si>
  <si>
    <t>024465</t>
  </si>
  <si>
    <t>024457</t>
  </si>
  <si>
    <t>田子町</t>
  </si>
  <si>
    <t>024431</t>
  </si>
  <si>
    <t>五戸町</t>
  </si>
  <si>
    <t>024422</t>
  </si>
  <si>
    <t>三戸町</t>
  </si>
  <si>
    <t>024414</t>
  </si>
  <si>
    <t>佐井村</t>
  </si>
  <si>
    <t>下北郡</t>
  </si>
  <si>
    <t>024261</t>
  </si>
  <si>
    <t>風間浦村</t>
  </si>
  <si>
    <t>024252</t>
  </si>
  <si>
    <t>東通村</t>
  </si>
  <si>
    <t>024244</t>
  </si>
  <si>
    <t>大間町</t>
  </si>
  <si>
    <t>024236</t>
  </si>
  <si>
    <t>おいらせ町</t>
  </si>
  <si>
    <t>上北郡</t>
  </si>
  <si>
    <t>024121</t>
  </si>
  <si>
    <t>六ヶ所村</t>
  </si>
  <si>
    <t>024112</t>
  </si>
  <si>
    <t>東北町</t>
  </si>
  <si>
    <t>024082</t>
  </si>
  <si>
    <t>横浜町</t>
  </si>
  <si>
    <t>024066</t>
  </si>
  <si>
    <t>六戸町</t>
  </si>
  <si>
    <t>024058</t>
  </si>
  <si>
    <t>七戸町</t>
  </si>
  <si>
    <t>024023</t>
  </si>
  <si>
    <t>野辺地町</t>
  </si>
  <si>
    <t>024015</t>
  </si>
  <si>
    <t>中泊町</t>
  </si>
  <si>
    <t>北津軽郡</t>
  </si>
  <si>
    <t>023876</t>
  </si>
  <si>
    <t>鶴田町</t>
  </si>
  <si>
    <t>023841</t>
  </si>
  <si>
    <t>板柳町</t>
  </si>
  <si>
    <t>023817</t>
  </si>
  <si>
    <t>田舎館村</t>
  </si>
  <si>
    <t>南津軽郡</t>
  </si>
  <si>
    <t>023671</t>
  </si>
  <si>
    <t>大鰐町</t>
  </si>
  <si>
    <t>023621</t>
  </si>
  <si>
    <t>藤崎町</t>
  </si>
  <si>
    <t>023612</t>
  </si>
  <si>
    <t>西目屋村</t>
  </si>
  <si>
    <t>中津軽郡</t>
  </si>
  <si>
    <t>023434</t>
  </si>
  <si>
    <t>深浦町</t>
  </si>
  <si>
    <t>西津軽郡</t>
  </si>
  <si>
    <t>023230</t>
  </si>
  <si>
    <t>鰺ヶ沢町</t>
  </si>
  <si>
    <t>023213</t>
  </si>
  <si>
    <t>外ヶ浜町</t>
  </si>
  <si>
    <t>東津軽郡</t>
  </si>
  <si>
    <t>023078</t>
  </si>
  <si>
    <t>蓬田村</t>
  </si>
  <si>
    <t>023043</t>
  </si>
  <si>
    <t>今別町</t>
  </si>
  <si>
    <t>023035</t>
  </si>
  <si>
    <t>平内町</t>
  </si>
  <si>
    <t>023019</t>
  </si>
  <si>
    <t>平川市</t>
  </si>
  <si>
    <t>022101</t>
  </si>
  <si>
    <t>つがる市</t>
  </si>
  <si>
    <t>022098</t>
  </si>
  <si>
    <t>むつ市</t>
  </si>
  <si>
    <t>022080</t>
  </si>
  <si>
    <t>三沢市</t>
  </si>
  <si>
    <t>022071</t>
  </si>
  <si>
    <t>十和田市</t>
  </si>
  <si>
    <t>022063</t>
  </si>
  <si>
    <t>五所川原市</t>
  </si>
  <si>
    <t>022055</t>
  </si>
  <si>
    <t>黒石市</t>
  </si>
  <si>
    <t>022047</t>
  </si>
  <si>
    <t>八戸市</t>
  </si>
  <si>
    <t>022039</t>
  </si>
  <si>
    <t>弘前市</t>
  </si>
  <si>
    <t>022021</t>
  </si>
  <si>
    <t>青森市</t>
  </si>
  <si>
    <t>022012</t>
  </si>
  <si>
    <t>羅臼町</t>
  </si>
  <si>
    <t>目梨郡</t>
  </si>
  <si>
    <t>北海道</t>
  </si>
  <si>
    <t>016942</t>
  </si>
  <si>
    <t>標津町</t>
  </si>
  <si>
    <t>標津郡</t>
  </si>
  <si>
    <t>016934</t>
  </si>
  <si>
    <t>中標津町</t>
  </si>
  <si>
    <t>016926</t>
  </si>
  <si>
    <t>別海町</t>
    <phoneticPr fontId="2"/>
  </si>
  <si>
    <t>野付郡</t>
  </si>
  <si>
    <t>016918</t>
  </si>
  <si>
    <t>白糠町</t>
  </si>
  <si>
    <t>白糠郡</t>
  </si>
  <si>
    <t>016683</t>
  </si>
  <si>
    <t>鶴居村</t>
  </si>
  <si>
    <t>阿寒郡</t>
  </si>
  <si>
    <t>016675</t>
  </si>
  <si>
    <t>弟子屈町</t>
  </si>
  <si>
    <t>川上郡</t>
  </si>
  <si>
    <t>016659</t>
  </si>
  <si>
    <t>標茶町</t>
  </si>
  <si>
    <t>016641</t>
  </si>
  <si>
    <t>浜中町</t>
  </si>
  <si>
    <t>厚岸郡</t>
  </si>
  <si>
    <t>016632</t>
  </si>
  <si>
    <t>厚岸町</t>
  </si>
  <si>
    <t>016624</t>
  </si>
  <si>
    <t>釧路町</t>
  </si>
  <si>
    <t>釧路郡</t>
  </si>
  <si>
    <t>016616</t>
  </si>
  <si>
    <t>浦幌町</t>
  </si>
  <si>
    <t>十勝郡</t>
  </si>
  <si>
    <t>016497</t>
  </si>
  <si>
    <t>陸別町</t>
  </si>
  <si>
    <t>足寄郡</t>
  </si>
  <si>
    <t>016489</t>
  </si>
  <si>
    <t>足寄町</t>
  </si>
  <si>
    <t>016471</t>
  </si>
  <si>
    <t>本別町</t>
  </si>
  <si>
    <t>中川郡</t>
  </si>
  <si>
    <t>016462</t>
  </si>
  <si>
    <t>豊頃町</t>
  </si>
  <si>
    <t>016454</t>
  </si>
  <si>
    <t>016446</t>
  </si>
  <si>
    <t>幕別町</t>
  </si>
  <si>
    <t>016438</t>
  </si>
  <si>
    <t>広尾町</t>
  </si>
  <si>
    <t>広尾郡</t>
  </si>
  <si>
    <t>016420</t>
  </si>
  <si>
    <t>大樹町</t>
  </si>
  <si>
    <t>016411</t>
  </si>
  <si>
    <t>更別村</t>
  </si>
  <si>
    <t>河西郡</t>
  </si>
  <si>
    <t>016390</t>
  </si>
  <si>
    <t>中札内村</t>
  </si>
  <si>
    <t>016381</t>
  </si>
  <si>
    <t>芽室町</t>
  </si>
  <si>
    <t>016373</t>
  </si>
  <si>
    <t>上川郡</t>
  </si>
  <si>
    <t>016365</t>
  </si>
  <si>
    <t>新得町</t>
  </si>
  <si>
    <t>016357</t>
  </si>
  <si>
    <t>鹿追町</t>
  </si>
  <si>
    <t>河東郡</t>
  </si>
  <si>
    <t>016349</t>
  </si>
  <si>
    <t>上士幌町</t>
  </si>
  <si>
    <t>016331</t>
  </si>
  <si>
    <t>士幌町</t>
  </si>
  <si>
    <t>016322</t>
  </si>
  <si>
    <t>音更町</t>
  </si>
  <si>
    <t>016314</t>
  </si>
  <si>
    <t>新ひだか町</t>
  </si>
  <si>
    <t>016101</t>
  </si>
  <si>
    <t>えりも町</t>
  </si>
  <si>
    <t>幌泉郡</t>
  </si>
  <si>
    <t>016098</t>
  </si>
  <si>
    <t>様似町</t>
  </si>
  <si>
    <t>様似郡</t>
  </si>
  <si>
    <t>016080</t>
  </si>
  <si>
    <t>浦河町</t>
  </si>
  <si>
    <t>浦河郡</t>
  </si>
  <si>
    <t>016071</t>
  </si>
  <si>
    <t>新冠町</t>
  </si>
  <si>
    <t>新冠郡</t>
  </si>
  <si>
    <t>016047</t>
  </si>
  <si>
    <t>平取町</t>
  </si>
  <si>
    <t>沙流郡</t>
  </si>
  <si>
    <t>016021</t>
  </si>
  <si>
    <t>016012</t>
  </si>
  <si>
    <t>むかわ町</t>
  </si>
  <si>
    <t>勇払郡</t>
  </si>
  <si>
    <t>015865</t>
  </si>
  <si>
    <t>安平町</t>
  </si>
  <si>
    <t>015857</t>
  </si>
  <si>
    <t>洞爺湖町</t>
  </si>
  <si>
    <t>虻田郡</t>
  </si>
  <si>
    <t>015849</t>
  </si>
  <si>
    <t>厚真町</t>
  </si>
  <si>
    <t>015814</t>
  </si>
  <si>
    <t>白老町</t>
  </si>
  <si>
    <t>白老郡</t>
  </si>
  <si>
    <t>015784</t>
  </si>
  <si>
    <t>壮瞥町</t>
  </si>
  <si>
    <t>有珠郡</t>
  </si>
  <si>
    <t>015750</t>
  </si>
  <si>
    <t>豊浦町</t>
  </si>
  <si>
    <t>015717</t>
  </si>
  <si>
    <t>大空町</t>
  </si>
  <si>
    <t>網走郡</t>
  </si>
  <si>
    <t>015644</t>
  </si>
  <si>
    <t>雄武町</t>
  </si>
  <si>
    <t>紋別郡</t>
  </si>
  <si>
    <t>015636</t>
  </si>
  <si>
    <t>西興部村</t>
  </si>
  <si>
    <t>015628</t>
  </si>
  <si>
    <t>興部町</t>
  </si>
  <si>
    <t>015610</t>
  </si>
  <si>
    <t>滝上町</t>
  </si>
  <si>
    <t>015601</t>
  </si>
  <si>
    <t>湧別町</t>
  </si>
  <si>
    <t>015598</t>
  </si>
  <si>
    <t>遠軽町</t>
  </si>
  <si>
    <t>015555</t>
  </si>
  <si>
    <t>佐呂間町</t>
  </si>
  <si>
    <t>常呂郡</t>
  </si>
  <si>
    <t>015521</t>
  </si>
  <si>
    <t>置戸町</t>
  </si>
  <si>
    <t>015504</t>
  </si>
  <si>
    <t>訓子府町</t>
  </si>
  <si>
    <t>015491</t>
  </si>
  <si>
    <t>小清水町</t>
  </si>
  <si>
    <t>斜里郡</t>
  </si>
  <si>
    <t>015474</t>
  </si>
  <si>
    <t>清里町</t>
  </si>
  <si>
    <t>015466</t>
  </si>
  <si>
    <t>斜里町</t>
  </si>
  <si>
    <t>015458</t>
  </si>
  <si>
    <t>津別町</t>
  </si>
  <si>
    <t>015440</t>
  </si>
  <si>
    <t>美幌町</t>
  </si>
  <si>
    <t>015431</t>
  </si>
  <si>
    <t>幌延町</t>
  </si>
  <si>
    <t>天塩郡</t>
  </si>
  <si>
    <t>015202</t>
  </si>
  <si>
    <t>利尻富士町</t>
  </si>
  <si>
    <t>利尻郡</t>
  </si>
  <si>
    <t>015199</t>
  </si>
  <si>
    <t>利尻町</t>
  </si>
  <si>
    <t>015181</t>
  </si>
  <si>
    <t>礼文町</t>
  </si>
  <si>
    <t>礼文郡</t>
  </si>
  <si>
    <t>015172</t>
  </si>
  <si>
    <t>豊富町</t>
  </si>
  <si>
    <t>015164</t>
  </si>
  <si>
    <t>枝幸町</t>
  </si>
  <si>
    <t>枝幸郡</t>
  </si>
  <si>
    <t>015148</t>
  </si>
  <si>
    <t>中頓別町</t>
  </si>
  <si>
    <t>015130</t>
  </si>
  <si>
    <t>浜頓別町</t>
  </si>
  <si>
    <t>015121</t>
  </si>
  <si>
    <t>猿払村</t>
  </si>
  <si>
    <t>宗谷郡</t>
  </si>
  <si>
    <t>015113</t>
  </si>
  <si>
    <t>天塩町</t>
  </si>
  <si>
    <t>014877</t>
  </si>
  <si>
    <t>遠別町</t>
  </si>
  <si>
    <t>014869</t>
  </si>
  <si>
    <t>初山別村</t>
  </si>
  <si>
    <t>苫前郡</t>
  </si>
  <si>
    <t>014851</t>
  </si>
  <si>
    <t>羽幌町</t>
  </si>
  <si>
    <t>014842</t>
  </si>
  <si>
    <t>苫前町</t>
  </si>
  <si>
    <t>014834</t>
  </si>
  <si>
    <t>小平町</t>
  </si>
  <si>
    <t>留萌郡</t>
  </si>
  <si>
    <t>014826</t>
  </si>
  <si>
    <t>増毛町</t>
  </si>
  <si>
    <t>増毛郡</t>
  </si>
  <si>
    <t>014818</t>
  </si>
  <si>
    <t>幌加内町</t>
  </si>
  <si>
    <t>雨竜郡</t>
  </si>
  <si>
    <t>014729</t>
  </si>
  <si>
    <t>中川町</t>
  </si>
  <si>
    <t>014711</t>
  </si>
  <si>
    <t>音威子府村</t>
  </si>
  <si>
    <t>014702</t>
  </si>
  <si>
    <t>美深町</t>
  </si>
  <si>
    <t>014699</t>
  </si>
  <si>
    <t>下川町</t>
  </si>
  <si>
    <t>014681</t>
  </si>
  <si>
    <t>剣淵町</t>
  </si>
  <si>
    <t>014656</t>
  </si>
  <si>
    <t>和寒町</t>
  </si>
  <si>
    <t>014648</t>
  </si>
  <si>
    <t>占冠村</t>
  </si>
  <si>
    <t>014630</t>
  </si>
  <si>
    <t>南富良野町</t>
  </si>
  <si>
    <t>空知郡</t>
  </si>
  <si>
    <t>014621</t>
  </si>
  <si>
    <t>中富良野町</t>
  </si>
  <si>
    <t>014613</t>
  </si>
  <si>
    <t>上富良野町</t>
  </si>
  <si>
    <t>014605</t>
  </si>
  <si>
    <t>美瑛町</t>
  </si>
  <si>
    <t>014591</t>
  </si>
  <si>
    <t>東川町</t>
  </si>
  <si>
    <t>014583</t>
  </si>
  <si>
    <t>上川町</t>
  </si>
  <si>
    <t>014575</t>
  </si>
  <si>
    <t>愛別町</t>
  </si>
  <si>
    <t>014567</t>
  </si>
  <si>
    <t>比布町</t>
  </si>
  <si>
    <t>014559</t>
  </si>
  <si>
    <t>当麻町</t>
  </si>
  <si>
    <t>014541</t>
  </si>
  <si>
    <t>東神楽町</t>
  </si>
  <si>
    <t>014532</t>
  </si>
  <si>
    <t>鷹栖町</t>
  </si>
  <si>
    <t>014524</t>
  </si>
  <si>
    <t>沼田町</t>
  </si>
  <si>
    <t>014389</t>
  </si>
  <si>
    <t>北竜町</t>
  </si>
  <si>
    <t>014371</t>
  </si>
  <si>
    <t>雨竜町</t>
  </si>
  <si>
    <t>014362</t>
  </si>
  <si>
    <t>秩父別町</t>
  </si>
  <si>
    <t>014346</t>
  </si>
  <si>
    <t>妹背牛町</t>
  </si>
  <si>
    <t>014338</t>
  </si>
  <si>
    <t>新十津川町</t>
  </si>
  <si>
    <t>樺戸郡</t>
  </si>
  <si>
    <t>014320</t>
  </si>
  <si>
    <t>浦臼町</t>
  </si>
  <si>
    <t>014311</t>
  </si>
  <si>
    <t>月形町</t>
  </si>
  <si>
    <t>014303</t>
  </si>
  <si>
    <t>栗山町</t>
  </si>
  <si>
    <t>夕張郡</t>
  </si>
  <si>
    <t>014290</t>
  </si>
  <si>
    <t>長沼町</t>
  </si>
  <si>
    <t>014281</t>
  </si>
  <si>
    <t>由仁町</t>
  </si>
  <si>
    <t>014273</t>
  </si>
  <si>
    <t>上砂川町</t>
  </si>
  <si>
    <t>014257</t>
  </si>
  <si>
    <t>奈井江町</t>
  </si>
  <si>
    <t>014249</t>
  </si>
  <si>
    <t>南幌町</t>
  </si>
  <si>
    <t>014231</t>
  </si>
  <si>
    <t>赤井川村</t>
  </si>
  <si>
    <t>余市郡</t>
  </si>
  <si>
    <t>014095</t>
  </si>
  <si>
    <t>余市町</t>
  </si>
  <si>
    <t>014087</t>
  </si>
  <si>
    <t>仁木町</t>
  </si>
  <si>
    <t>014079</t>
  </si>
  <si>
    <t>古平町</t>
  </si>
  <si>
    <t>古平郡</t>
  </si>
  <si>
    <t>014061</t>
  </si>
  <si>
    <t>積丹町</t>
  </si>
  <si>
    <t>積丹郡</t>
  </si>
  <si>
    <t>014052</t>
  </si>
  <si>
    <t>神恵内村</t>
  </si>
  <si>
    <t>古宇郡</t>
  </si>
  <si>
    <t>014044</t>
  </si>
  <si>
    <t>泊村</t>
  </si>
  <si>
    <t>014036</t>
  </si>
  <si>
    <t>岩内町</t>
  </si>
  <si>
    <t>岩内郡</t>
  </si>
  <si>
    <t>014028</t>
  </si>
  <si>
    <t>共和町</t>
  </si>
  <si>
    <t>014010</t>
  </si>
  <si>
    <t>倶知安町</t>
  </si>
  <si>
    <t>014001</t>
  </si>
  <si>
    <t>京極町</t>
  </si>
  <si>
    <t>013994</t>
  </si>
  <si>
    <t>喜茂別町</t>
  </si>
  <si>
    <t>013986</t>
  </si>
  <si>
    <t>留寿都村</t>
  </si>
  <si>
    <t>013978</t>
  </si>
  <si>
    <t>真狩村</t>
  </si>
  <si>
    <t>013960</t>
  </si>
  <si>
    <t>ニセコ町</t>
  </si>
  <si>
    <t>013951</t>
  </si>
  <si>
    <t>蘭越町</t>
  </si>
  <si>
    <t>磯谷郡</t>
  </si>
  <si>
    <t>013943</t>
  </si>
  <si>
    <t>黒松内町</t>
  </si>
  <si>
    <t>寿都郡</t>
  </si>
  <si>
    <t>013935</t>
  </si>
  <si>
    <t>寿都町</t>
  </si>
  <si>
    <t>013927</t>
  </si>
  <si>
    <t>島牧村</t>
  </si>
  <si>
    <t>島牧郡</t>
  </si>
  <si>
    <t>013919</t>
  </si>
  <si>
    <t>せたな町</t>
  </si>
  <si>
    <t>久遠郡</t>
  </si>
  <si>
    <t>013714</t>
  </si>
  <si>
    <t>今金町</t>
  </si>
  <si>
    <t>瀬棚郡</t>
  </si>
  <si>
    <t>013706</t>
  </si>
  <si>
    <t>奥尻町</t>
  </si>
  <si>
    <t>奥尻郡</t>
  </si>
  <si>
    <t>013676</t>
  </si>
  <si>
    <t>乙部町</t>
  </si>
  <si>
    <t>爾志郡</t>
  </si>
  <si>
    <t>013641</t>
  </si>
  <si>
    <t>厚沢部町</t>
  </si>
  <si>
    <t>檜山郡</t>
  </si>
  <si>
    <t>013633</t>
  </si>
  <si>
    <t>上ノ国町</t>
  </si>
  <si>
    <t>013625</t>
  </si>
  <si>
    <t>江差町</t>
  </si>
  <si>
    <t>013617</t>
  </si>
  <si>
    <t>長万部町</t>
  </si>
  <si>
    <t>山越郡</t>
  </si>
  <si>
    <t>013471</t>
  </si>
  <si>
    <t>八雲町</t>
  </si>
  <si>
    <t>二海郡</t>
  </si>
  <si>
    <t>013463</t>
  </si>
  <si>
    <t>茅部郡</t>
  </si>
  <si>
    <t>013455</t>
  </si>
  <si>
    <t>鹿部町</t>
  </si>
  <si>
    <t>013439</t>
  </si>
  <si>
    <t>七飯町</t>
  </si>
  <si>
    <t>亀田郡</t>
  </si>
  <si>
    <t>013374</t>
  </si>
  <si>
    <t>木古内町</t>
  </si>
  <si>
    <t>上磯郡</t>
  </si>
  <si>
    <t>013340</t>
  </si>
  <si>
    <t>知内町</t>
  </si>
  <si>
    <t>013331</t>
  </si>
  <si>
    <t>福島町</t>
  </si>
  <si>
    <t>松前郡</t>
  </si>
  <si>
    <t>013323</t>
  </si>
  <si>
    <t>013315</t>
  </si>
  <si>
    <t>新篠津村</t>
  </si>
  <si>
    <t>石狩郡</t>
  </si>
  <si>
    <t>013048</t>
  </si>
  <si>
    <t>当別町</t>
  </si>
  <si>
    <t>013030</t>
  </si>
  <si>
    <t>北斗市</t>
  </si>
  <si>
    <t>012360</t>
  </si>
  <si>
    <t>石狩市</t>
  </si>
  <si>
    <t>012351</t>
  </si>
  <si>
    <t>北広島市</t>
  </si>
  <si>
    <t>012343</t>
  </si>
  <si>
    <t>012335</t>
  </si>
  <si>
    <t>恵庭市</t>
  </si>
  <si>
    <t>012319</t>
  </si>
  <si>
    <t>登別市</t>
  </si>
  <si>
    <t>012301</t>
  </si>
  <si>
    <t>富良野市</t>
  </si>
  <si>
    <t>012297</t>
  </si>
  <si>
    <t>深川市</t>
  </si>
  <si>
    <t>012289</t>
  </si>
  <si>
    <t>歌志内市</t>
  </si>
  <si>
    <t>012271</t>
  </si>
  <si>
    <t>砂川市</t>
  </si>
  <si>
    <t>012262</t>
  </si>
  <si>
    <t>滝川市</t>
  </si>
  <si>
    <t>012254</t>
  </si>
  <si>
    <t>千歳市</t>
  </si>
  <si>
    <t>012246</t>
  </si>
  <si>
    <t>根室市</t>
  </si>
  <si>
    <t>012238</t>
  </si>
  <si>
    <t>三笠市</t>
  </si>
  <si>
    <t>012220</t>
  </si>
  <si>
    <t>名寄市</t>
  </si>
  <si>
    <t>012211</t>
  </si>
  <si>
    <t>士別市</t>
  </si>
  <si>
    <t>012203</t>
  </si>
  <si>
    <t>紋別市</t>
  </si>
  <si>
    <t>012190</t>
  </si>
  <si>
    <t>赤平市</t>
  </si>
  <si>
    <t>012181</t>
  </si>
  <si>
    <t>江別市</t>
  </si>
  <si>
    <t>012173</t>
  </si>
  <si>
    <t>芦別市</t>
  </si>
  <si>
    <t>012165</t>
  </si>
  <si>
    <t>美唄市</t>
  </si>
  <si>
    <t>北海道</t>
    <phoneticPr fontId="2"/>
  </si>
  <si>
    <t>012157</t>
  </si>
  <si>
    <t>稚内市</t>
  </si>
  <si>
    <t>012149</t>
  </si>
  <si>
    <t>苫小牧市</t>
  </si>
  <si>
    <t>012131</t>
  </si>
  <si>
    <t>留萌市</t>
  </si>
  <si>
    <t>012122</t>
  </si>
  <si>
    <t>網走市</t>
  </si>
  <si>
    <t>012114</t>
  </si>
  <si>
    <t>岩見沢市</t>
  </si>
  <si>
    <t>012106</t>
  </si>
  <si>
    <t>夕張市</t>
  </si>
  <si>
    <t>012092</t>
  </si>
  <si>
    <t>北見市</t>
  </si>
  <si>
    <t>012084</t>
  </si>
  <si>
    <t>帯広市</t>
  </si>
  <si>
    <t>012076</t>
  </si>
  <si>
    <t>釧路市</t>
  </si>
  <si>
    <t>012068</t>
  </si>
  <si>
    <t>室蘭市</t>
  </si>
  <si>
    <t>012050</t>
  </si>
  <si>
    <t>旭川市</t>
  </si>
  <si>
    <t>012041</t>
  </si>
  <si>
    <t>小樽市</t>
  </si>
  <si>
    <t>012033</t>
  </si>
  <si>
    <t>函館市</t>
  </si>
  <si>
    <t>012025</t>
  </si>
  <si>
    <t>清田区</t>
  </si>
  <si>
    <t>札幌市</t>
  </si>
  <si>
    <t>011100</t>
    <phoneticPr fontId="2"/>
  </si>
  <si>
    <t>手稲区</t>
  </si>
  <si>
    <t>011096</t>
    <phoneticPr fontId="2"/>
  </si>
  <si>
    <t>厚別区</t>
  </si>
  <si>
    <t>011088</t>
    <phoneticPr fontId="2"/>
  </si>
  <si>
    <t>011070</t>
    <phoneticPr fontId="2"/>
  </si>
  <si>
    <t>011061</t>
    <phoneticPr fontId="2"/>
  </si>
  <si>
    <t>豊平区</t>
  </si>
  <si>
    <t>011053</t>
    <phoneticPr fontId="2"/>
  </si>
  <si>
    <t>白石区</t>
  </si>
  <si>
    <t>011045</t>
    <phoneticPr fontId="2"/>
  </si>
  <si>
    <t>011037</t>
    <phoneticPr fontId="2"/>
  </si>
  <si>
    <t>011029</t>
    <phoneticPr fontId="2"/>
  </si>
  <si>
    <t>011011</t>
    <phoneticPr fontId="2"/>
  </si>
  <si>
    <t>区町村</t>
    <rPh sb="0" eb="1">
      <t>ク</t>
    </rPh>
    <rPh sb="1" eb="3">
      <t>チョウソン</t>
    </rPh>
    <phoneticPr fontId="2"/>
  </si>
  <si>
    <t>市郡区</t>
    <rPh sb="0" eb="3">
      <t>シグンク</t>
    </rPh>
    <phoneticPr fontId="18"/>
  </si>
  <si>
    <t>団体コード</t>
    <rPh sb="0" eb="2">
      <t>ダンタイ</t>
    </rPh>
    <phoneticPr fontId="2"/>
  </si>
  <si>
    <t>検索</t>
    <rPh sb="0" eb="2">
      <t>ケンサク</t>
    </rPh>
    <phoneticPr fontId="2"/>
  </si>
  <si>
    <t>北海道開発局長　殿</t>
    <rPh sb="0" eb="3">
      <t>ホッカイドウ</t>
    </rPh>
    <rPh sb="3" eb="5">
      <t>カイハツ</t>
    </rPh>
    <phoneticPr fontId="2"/>
  </si>
  <si>
    <t>東北地方整備局長　殿</t>
    <rPh sb="0" eb="2">
      <t>トウホク</t>
    </rPh>
    <phoneticPr fontId="2"/>
  </si>
  <si>
    <t>北陸地方整備局長　殿</t>
    <rPh sb="0" eb="2">
      <t>ホクリク</t>
    </rPh>
    <phoneticPr fontId="2"/>
  </si>
  <si>
    <t>中部地方整備局長　殿</t>
    <rPh sb="0" eb="2">
      <t>チュウブ</t>
    </rPh>
    <phoneticPr fontId="2"/>
  </si>
  <si>
    <t>近畿地方整備局長　殿</t>
  </si>
  <si>
    <t>中国地方整備局長　殿</t>
    <rPh sb="0" eb="2">
      <t>チュウゴク</t>
    </rPh>
    <phoneticPr fontId="2"/>
  </si>
  <si>
    <t>四国地方整備局長　殿</t>
    <rPh sb="0" eb="2">
      <t>シコク</t>
    </rPh>
    <phoneticPr fontId="2"/>
  </si>
  <si>
    <t>九州地方整備局長　殿</t>
    <rPh sb="0" eb="2">
      <t>キュウシュウ</t>
    </rPh>
    <phoneticPr fontId="2"/>
  </si>
  <si>
    <t>(入力例：0123456)</t>
    <rPh sb="1" eb="4">
      <t>ニュウリョクレイ</t>
    </rPh>
    <phoneticPr fontId="2"/>
  </si>
  <si>
    <t>主たる事務所</t>
    <phoneticPr fontId="2"/>
  </si>
  <si>
    <t>の所在地</t>
    <phoneticPr fontId="2"/>
  </si>
  <si>
    <t>氏名（法人にあっては、代表者の氏名）</t>
    <phoneticPr fontId="2"/>
  </si>
  <si>
    <t>電話番号</t>
    <phoneticPr fontId="2"/>
  </si>
  <si>
    <t>ファクシミリ番号</t>
    <phoneticPr fontId="2"/>
  </si>
  <si>
    <t>(入力例：03-1234-5678)</t>
    <rPh sb="1" eb="4">
      <t>ニュウリョクレイ</t>
    </rPh>
    <phoneticPr fontId="2"/>
  </si>
  <si>
    <t>※変更事項のみチェックを入れてください</t>
    <rPh sb="1" eb="3">
      <t>ヘンコウ</t>
    </rPh>
    <rPh sb="3" eb="5">
      <t>ジコウ</t>
    </rPh>
    <rPh sb="12" eb="13">
      <t>イ</t>
    </rPh>
    <phoneticPr fontId="2"/>
  </si>
  <si>
    <t>申請時の免許証番号</t>
  </si>
  <si>
    <t>（</t>
    <phoneticPr fontId="2"/>
  </si>
  <si>
    <t>）</t>
    <phoneticPr fontId="2"/>
  </si>
  <si>
    <t>◎　商号又は名称</t>
    <rPh sb="2" eb="4">
      <t>ショウゴウ</t>
    </rPh>
    <rPh sb="4" eb="5">
      <t>マタ</t>
    </rPh>
    <rPh sb="6" eb="8">
      <t>メイショウ</t>
    </rPh>
    <phoneticPr fontId="2"/>
  </si>
  <si>
    <t>変更年月日</t>
    <rPh sb="0" eb="2">
      <t>ヘンコウ</t>
    </rPh>
    <rPh sb="2" eb="5">
      <t>ネンガッピ</t>
    </rPh>
    <phoneticPr fontId="2"/>
  </si>
  <si>
    <r>
      <t>【</t>
    </r>
    <r>
      <rPr>
        <b/>
        <sz val="9"/>
        <color rgb="FFFF0000"/>
        <rFont val="HG丸ｺﾞｼｯｸM-PRO"/>
        <family val="3"/>
        <charset val="128"/>
      </rPr>
      <t>変更後</t>
    </r>
    <r>
      <rPr>
        <sz val="9"/>
        <color rgb="FFFF0000"/>
        <rFont val="HG丸ｺﾞｼｯｸM-PRO"/>
        <family val="3"/>
        <charset val="128"/>
      </rPr>
      <t>】
　商号又は名称</t>
    </r>
    <rPh sb="1" eb="3">
      <t>ヘンコウ</t>
    </rPh>
    <rPh sb="3" eb="4">
      <t>ゴ</t>
    </rPh>
    <rPh sb="7" eb="9">
      <t>ショウゴウ</t>
    </rPh>
    <rPh sb="9" eb="10">
      <t>マタ</t>
    </rPh>
    <rPh sb="11" eb="13">
      <t>メイショウ</t>
    </rPh>
    <phoneticPr fontId="2"/>
  </si>
  <si>
    <r>
      <t>【</t>
    </r>
    <r>
      <rPr>
        <b/>
        <sz val="9"/>
        <color rgb="FFFF0000"/>
        <rFont val="HG丸ｺﾞｼｯｸM-PRO"/>
        <family val="3"/>
        <charset val="128"/>
      </rPr>
      <t>変更後</t>
    </r>
    <r>
      <rPr>
        <sz val="9"/>
        <color rgb="FFFF0000"/>
        <rFont val="HG丸ｺﾞｼｯｸM-PRO"/>
        <family val="3"/>
        <charset val="128"/>
      </rPr>
      <t>】
　フリガナ</t>
    </r>
    <rPh sb="1" eb="3">
      <t>ヘンコウ</t>
    </rPh>
    <rPh sb="3" eb="4">
      <t>ゴ</t>
    </rPh>
    <phoneticPr fontId="2"/>
  </si>
  <si>
    <t>　商号又は名称</t>
    <rPh sb="1" eb="4">
      <t>ショウゴウマタ</t>
    </rPh>
    <rPh sb="5" eb="7">
      <t>メイショウ</t>
    </rPh>
    <phoneticPr fontId="2"/>
  </si>
  <si>
    <t>　フリガナ</t>
    <phoneticPr fontId="2"/>
  </si>
  <si>
    <t>【変更前】</t>
    <rPh sb="1" eb="4">
      <t>ヘンコウマエ</t>
    </rPh>
    <phoneticPr fontId="2"/>
  </si>
  <si>
    <t>－</t>
    <phoneticPr fontId="2"/>
  </si>
  <si>
    <t>(入力例：１月→０１)</t>
    <rPh sb="1" eb="4">
      <t>ニュウリョクレイ</t>
    </rPh>
    <rPh sb="6" eb="7">
      <t>ガツ</t>
    </rPh>
    <phoneticPr fontId="2"/>
  </si>
  <si>
    <t>◎　代表者又は個人に関する事項</t>
    <rPh sb="2" eb="4">
      <t>ダイヒョウ</t>
    </rPh>
    <rPh sb="4" eb="5">
      <t>シャ</t>
    </rPh>
    <rPh sb="5" eb="6">
      <t>マタ</t>
    </rPh>
    <rPh sb="7" eb="9">
      <t>コジン</t>
    </rPh>
    <rPh sb="10" eb="11">
      <t>カン</t>
    </rPh>
    <rPh sb="13" eb="15">
      <t>ジコウ</t>
    </rPh>
    <phoneticPr fontId="2"/>
  </si>
  <si>
    <t>2.氏名</t>
    <rPh sb="2" eb="3">
      <t>シ</t>
    </rPh>
    <rPh sb="3" eb="4">
      <t>メイ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</si>
  <si>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登録番号</t>
    </r>
    <rPh sb="1" eb="4">
      <t>ヘンコウゴ</t>
    </rPh>
    <rPh sb="5" eb="7">
      <t>トウロク</t>
    </rPh>
    <rPh sb="7" eb="9">
      <t>バンゴウ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</si>
  <si>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フリガナ</t>
    </r>
    <rPh sb="1" eb="4">
      <t>ヘンコウゴ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</si>
  <si>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氏名</t>
    </r>
    <rPh sb="1" eb="4">
      <t>ヘンコウゴ</t>
    </rPh>
    <rPh sb="5" eb="7">
      <t>シメイ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</si>
  <si>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役名ｺｰﾄﾞ</t>
    </r>
    <rPh sb="1" eb="4">
      <t>ヘンコウゴ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</si>
  <si>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生年月日</t>
    </r>
    <rPh sb="1" eb="4">
      <t>ヘンコウゴ</t>
    </rPh>
    <rPh sb="5" eb="9">
      <t>セイネンガッピ</t>
    </rPh>
    <phoneticPr fontId="2"/>
  </si>
  <si>
    <t>(入力例：012345　※「0」も入力)</t>
    <rPh sb="1" eb="4">
      <t>ニュウリョクレイ</t>
    </rPh>
    <rPh sb="17" eb="19">
      <t>ニュウリョク</t>
    </rPh>
    <phoneticPr fontId="2"/>
  </si>
  <si>
    <t>－</t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</si>
  <si>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役名ｺｰﾄﾞ</t>
    </r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</si>
  <si>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登録番号</t>
    </r>
    <rPh sb="5" eb="7">
      <t>トウロク</t>
    </rPh>
    <rPh sb="7" eb="9">
      <t>バンゴウ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</si>
  <si>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フリガナ</t>
    </r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</si>
  <si>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氏名</t>
    </r>
    <rPh sb="5" eb="7">
      <t>シメイ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</si>
  <si>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生年月日</t>
    </r>
    <rPh sb="5" eb="9">
      <t>セイネンガッピ</t>
    </rPh>
    <phoneticPr fontId="2"/>
  </si>
  <si>
    <t>◎　役員に関する事項（法人の場合）</t>
    <rPh sb="2" eb="4">
      <t>ヤクイン</t>
    </rPh>
    <rPh sb="5" eb="6">
      <t>カン</t>
    </rPh>
    <rPh sb="8" eb="10">
      <t>ジコウ</t>
    </rPh>
    <rPh sb="11" eb="13">
      <t>ホウジン</t>
    </rPh>
    <rPh sb="14" eb="16">
      <t>バアイ</t>
    </rPh>
    <phoneticPr fontId="2"/>
  </si>
  <si>
    <t>◎　政令第２条の２で定める使用人に関する事項</t>
    <rPh sb="2" eb="4">
      <t>セイレイ</t>
    </rPh>
    <rPh sb="4" eb="5">
      <t>ダイ</t>
    </rPh>
    <rPh sb="6" eb="7">
      <t>ジョウ</t>
    </rPh>
    <rPh sb="10" eb="11">
      <t>サダ</t>
    </rPh>
    <rPh sb="13" eb="15">
      <t>シヨウ</t>
    </rPh>
    <rPh sb="15" eb="16">
      <t>ニン</t>
    </rPh>
    <rPh sb="17" eb="18">
      <t>カン</t>
    </rPh>
    <rPh sb="20" eb="22">
      <t>ジコウ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</si>
  <si>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事務所名称</t>
    </r>
    <rPh sb="5" eb="8">
      <t>ジムショ</t>
    </rPh>
    <rPh sb="8" eb="10">
      <t>メイショウ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</si>
  <si>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所在地</t>
    </r>
    <rPh sb="5" eb="8">
      <t>ショザイチ</t>
    </rPh>
    <phoneticPr fontId="2"/>
  </si>
  <si>
    <t>事務所の別</t>
    <phoneticPr fontId="2"/>
  </si>
  <si>
    <t>事務所の名称</t>
    <phoneticPr fontId="2"/>
  </si>
  <si>
    <t>◎　事務所に関する事項</t>
    <rPh sb="2" eb="4">
      <t>ジム</t>
    </rPh>
    <rPh sb="4" eb="5">
      <t>ショ</t>
    </rPh>
    <rPh sb="6" eb="7">
      <t>カン</t>
    </rPh>
    <rPh sb="9" eb="11">
      <t>ジコウ</t>
    </rPh>
    <phoneticPr fontId="2"/>
  </si>
  <si>
    <t>（自動入力）</t>
    <rPh sb="1" eb="3">
      <t>ジドウ</t>
    </rPh>
    <rPh sb="3" eb="5">
      <t>ニュウリョク</t>
    </rPh>
    <phoneticPr fontId="2"/>
  </si>
  <si>
    <t>変更区分１</t>
    <rPh sb="0" eb="2">
      <t>ヘンコウ</t>
    </rPh>
    <rPh sb="2" eb="4">
      <t>クブン</t>
    </rPh>
    <phoneticPr fontId="2"/>
  </si>
  <si>
    <t>変更区分２</t>
    <rPh sb="0" eb="2">
      <t>ヘンコウ</t>
    </rPh>
    <rPh sb="2" eb="4">
      <t>クブン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</si>
  <si>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事務所名称</t>
    </r>
    <rPh sb="1" eb="4">
      <t>ヘンコウゴ</t>
    </rPh>
    <rPh sb="5" eb="7">
      <t>ジム</t>
    </rPh>
    <rPh sb="7" eb="8">
      <t>ショ</t>
    </rPh>
    <rPh sb="8" eb="10">
      <t>メイショウ</t>
    </rPh>
    <phoneticPr fontId="2"/>
  </si>
  <si>
    <r>
      <t>【変更後】</t>
    </r>
    <r>
      <rPr>
        <sz val="9"/>
        <color rgb="FFFF0000"/>
        <rFont val="HG丸ｺﾞｼｯｸM-PRO"/>
        <family val="3"/>
        <charset val="128"/>
      </rPr>
      <t>郵便番号</t>
    </r>
    <rPh sb="1" eb="3">
      <t>ヘンコウ</t>
    </rPh>
    <rPh sb="3" eb="4">
      <t>ゴ</t>
    </rPh>
    <rPh sb="5" eb="9">
      <t>ユウビンバンゴウ</t>
    </rPh>
    <phoneticPr fontId="2"/>
  </si>
  <si>
    <t>－</t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</si>
  <si>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市区町村</t>
    </r>
    <rPh sb="1" eb="4">
      <t>ヘンコウゴ</t>
    </rPh>
    <rPh sb="5" eb="9">
      <t>シクチョウソン</t>
    </rPh>
    <phoneticPr fontId="2"/>
  </si>
  <si>
    <t>区町村</t>
    <rPh sb="0" eb="1">
      <t>ク</t>
    </rPh>
    <rPh sb="1" eb="3">
      <t>チョウソン</t>
    </rPh>
    <rPh sb="2" eb="3">
      <t>ソン</t>
    </rPh>
    <phoneticPr fontId="2"/>
  </si>
  <si>
    <t>(入力例：千葉県)</t>
    <rPh sb="1" eb="4">
      <t>ニュウリョクレイ</t>
    </rPh>
    <rPh sb="5" eb="7">
      <t>チバ</t>
    </rPh>
    <rPh sb="7" eb="8">
      <t>ケン</t>
    </rPh>
    <phoneticPr fontId="2"/>
  </si>
  <si>
    <t>(入力例：千葉市)</t>
    <rPh sb="1" eb="4">
      <t>ニュウリョクレイ</t>
    </rPh>
    <rPh sb="5" eb="7">
      <t>チバ</t>
    </rPh>
    <rPh sb="7" eb="8">
      <t>シ</t>
    </rPh>
    <phoneticPr fontId="2"/>
  </si>
  <si>
    <t>(入力例：中央区)</t>
    <rPh sb="1" eb="4">
      <t>ニュウリョクレイ</t>
    </rPh>
    <rPh sb="5" eb="7">
      <t>チュウオウ</t>
    </rPh>
    <rPh sb="7" eb="8">
      <t>ク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</si>
  <si>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所在地</t>
    </r>
    <rPh sb="3" eb="4">
      <t>ゴ</t>
    </rPh>
    <rPh sb="5" eb="8">
      <t>ショザイチ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</si>
  <si>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電話番号</t>
    </r>
    <rPh sb="1" eb="4">
      <t>ヘンコウゴ</t>
    </rPh>
    <rPh sb="5" eb="7">
      <t>デンワ</t>
    </rPh>
    <rPh sb="7" eb="9">
      <t>バンゴウ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</si>
  <si>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従事者数</t>
    </r>
    <rPh sb="1" eb="4">
      <t>ヘンコウゴ</t>
    </rPh>
    <rPh sb="5" eb="7">
      <t>ジュウジ</t>
    </rPh>
    <rPh sb="7" eb="8">
      <t>シャ</t>
    </rPh>
    <rPh sb="8" eb="9">
      <t>カズ</t>
    </rPh>
    <phoneticPr fontId="2"/>
  </si>
  <si>
    <t>(入力例：03-5253-8111)</t>
    <rPh sb="1" eb="4">
      <t>ニュウリョクレイ</t>
    </rPh>
    <phoneticPr fontId="2"/>
  </si>
  <si>
    <t>人</t>
    <rPh sb="0" eb="1">
      <t>ニン</t>
    </rPh>
    <phoneticPr fontId="2"/>
  </si>
  <si>
    <t>※半角入力</t>
    <rPh sb="1" eb="3">
      <t>ハンカク</t>
    </rPh>
    <rPh sb="3" eb="5">
      <t>ニュウリョク</t>
    </rPh>
    <phoneticPr fontId="2"/>
  </si>
  <si>
    <t>◎　専任の宅地建物取引士に関する事項</t>
    <rPh sb="2" eb="4">
      <t>センニン</t>
    </rPh>
    <rPh sb="5" eb="7">
      <t>タクチ</t>
    </rPh>
    <rPh sb="7" eb="9">
      <t>タテモノ</t>
    </rPh>
    <rPh sb="9" eb="11">
      <t>トリヒキ</t>
    </rPh>
    <rPh sb="11" eb="12">
      <t>シ</t>
    </rPh>
    <rPh sb="13" eb="14">
      <t>カン</t>
    </rPh>
    <rPh sb="16" eb="18">
      <t>ジコウ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</si>
  <si>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フリガナ</t>
    </r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</si>
  <si>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フリガナ</t>
    </r>
    <rPh sb="3" eb="4">
      <t>ゴ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</si>
  <si>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【変更後】</t>
    </r>
    <r>
      <rPr>
        <sz val="9"/>
        <color rgb="FFFF0000"/>
        <rFont val="HG丸ｺﾞｼｯｸM-PRO"/>
        <family val="3"/>
        <charset val="128"/>
      </rPr>
      <t>氏名</t>
    </r>
    <rPh sb="3" eb="4">
      <t>ゴ</t>
    </rPh>
    <rPh sb="5" eb="7">
      <t>シメイ</t>
    </rPh>
    <phoneticPr fontId="2"/>
  </si>
  <si>
    <r>
      <rPr>
        <b/>
        <sz val="9"/>
        <color rgb="FFFF0000"/>
        <rFont val="HG丸ｺﾞｼｯｸM-PRO"/>
        <family val="3"/>
        <charset val="128"/>
      </rPr>
      <t>【変更前】</t>
    </r>
    <r>
      <rPr>
        <sz val="9"/>
        <color rgb="FFFF0000"/>
        <rFont val="HG丸ｺﾞｼｯｸM-PRO"/>
        <family val="3"/>
        <charset val="128"/>
      </rPr>
      <t>登録番号</t>
    </r>
    <rPh sb="1" eb="3">
      <t>ヘンコウ</t>
    </rPh>
    <rPh sb="3" eb="4">
      <t>マエ</t>
    </rPh>
    <rPh sb="5" eb="7">
      <t>トウロク</t>
    </rPh>
    <rPh sb="7" eb="9">
      <t>バンゴウ</t>
    </rPh>
    <phoneticPr fontId="2"/>
  </si>
  <si>
    <t>51 北海道（石狩）</t>
  </si>
  <si>
    <t>52 北海道（渡島）</t>
  </si>
  <si>
    <t>53 北海道（檜山）</t>
  </si>
  <si>
    <t>54 北海道（後志）</t>
  </si>
  <si>
    <t>55 北海道（空知）</t>
  </si>
  <si>
    <t>56 北海道（上川）</t>
  </si>
  <si>
    <t>57 北海道（留萌）</t>
  </si>
  <si>
    <t>58 北海道（宗谷）</t>
  </si>
  <si>
    <t>59 北海道（オホ）</t>
  </si>
  <si>
    <t>60 北海道（胆振）</t>
  </si>
  <si>
    <t>61 北海道（日高）</t>
  </si>
  <si>
    <t>62 北海道（十勝）</t>
  </si>
  <si>
    <t>63 北海道（釧路）</t>
  </si>
  <si>
    <t>64 北海道（根室）</t>
  </si>
  <si>
    <t>変更区分２－２</t>
    <rPh sb="0" eb="2">
      <t>ヘンコウ</t>
    </rPh>
    <rPh sb="2" eb="4">
      <t>クブン</t>
    </rPh>
    <phoneticPr fontId="2"/>
  </si>
  <si>
    <t>新設</t>
    <rPh sb="0" eb="2">
      <t>シンセツ</t>
    </rPh>
    <phoneticPr fontId="2"/>
  </si>
  <si>
    <t>新設か否か</t>
    <rPh sb="0" eb="2">
      <t>シンセツ</t>
    </rPh>
    <rPh sb="3" eb="4">
      <t>イナ</t>
    </rPh>
    <phoneticPr fontId="2"/>
  </si>
  <si>
    <t>「新設」以外自動入力</t>
    <rPh sb="1" eb="3">
      <t>シンセツ</t>
    </rPh>
    <rPh sb="4" eb="6">
      <t>イガイ</t>
    </rPh>
    <rPh sb="6" eb="8">
      <t>ジドウ</t>
    </rPh>
    <rPh sb="8" eb="10">
      <t>ニュウリョク</t>
    </rPh>
    <phoneticPr fontId="2"/>
  </si>
  <si>
    <r>
      <rPr>
        <sz val="9"/>
        <rFont val="ＭＳ ゴシック"/>
        <family val="3"/>
        <charset val="128"/>
      </rPr>
      <t>様式第三号の四</t>
    </r>
    <r>
      <rPr>
        <sz val="9"/>
        <rFont val="ＭＳ 明朝"/>
        <family val="1"/>
        <charset val="128"/>
      </rPr>
      <t>（第五条の二関係）</t>
    </r>
    <rPh sb="0" eb="2">
      <t>ヨウシキ</t>
    </rPh>
    <rPh sb="2" eb="3">
      <t>ダイ</t>
    </rPh>
    <rPh sb="3" eb="4">
      <t>サン</t>
    </rPh>
    <rPh sb="4" eb="5">
      <t>ゴウ</t>
    </rPh>
    <rPh sb="6" eb="7">
      <t>シ</t>
    </rPh>
    <rPh sb="9" eb="10">
      <t>5</t>
    </rPh>
    <rPh sb="12" eb="13">
      <t>ニ</t>
    </rPh>
    <phoneticPr fontId="2"/>
  </si>
  <si>
    <t>変更届出書</t>
    <rPh sb="0" eb="3">
      <t>ヘンコウトドケ</t>
    </rPh>
    <rPh sb="3" eb="4">
      <t>デ</t>
    </rPh>
    <rPh sb="4" eb="5">
      <t>ショ</t>
    </rPh>
    <phoneticPr fontId="2"/>
  </si>
  <si>
    <t>下記のとおり、</t>
    <rPh sb="0" eb="2">
      <t>カキ</t>
    </rPh>
    <phoneticPr fontId="2"/>
  </si>
  <si>
    <t>大分県知事　殿</t>
    <rPh sb="0" eb="3">
      <t>オオイタケン</t>
    </rPh>
    <rPh sb="3" eb="5">
      <t>チジ</t>
    </rPh>
    <rPh sb="6" eb="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</si>
</sst>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;"/>
    <numFmt numFmtId="177" formatCode="[$-411]ggge&quot;年&quot;m&quot;月&quot;d&quot;日&quot;;@"/>
    <numFmt numFmtId="178" formatCode="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name val="ＭＳ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321">
    <xf numFmtId="0" fontId="0" fillId="0" borderId="0" xfId="0">
      <alignment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7" fillId="3" borderId="0" xfId="2" applyFill="1">
      <alignment vertical="center"/>
    </xf>
    <xf numFmtId="49" fontId="13" fillId="0" borderId="4" xfId="0" applyNumberFormat="1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176" fontId="13" fillId="0" borderId="0" xfId="0" applyNumberFormat="1" applyFont="1">
      <alignment vertical="center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177" fontId="16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/>
    </xf>
    <xf numFmtId="49" fontId="16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4" fillId="0" borderId="0" xfId="0" applyFont="1" applyAlignment="1">
      <alignment horizontal="right" vertical="center"/>
    </xf>
    <xf numFmtId="0" fontId="13" fillId="0" borderId="0" xfId="0" applyFont="1" applyProtection="1">
      <alignment vertical="center"/>
      <protection locked="0"/>
    </xf>
    <xf numFmtId="0" fontId="13" fillId="0" borderId="20" xfId="0" applyFont="1" applyBorder="1" applyProtection="1">
      <alignment vertical="center"/>
      <protection locked="0"/>
    </xf>
    <xf numFmtId="0" fontId="13" fillId="0" borderId="46" xfId="0" applyFont="1" applyBorder="1" applyProtection="1">
      <alignment vertical="center"/>
      <protection locked="0"/>
    </xf>
    <xf numFmtId="0" fontId="13" fillId="0" borderId="47" xfId="0" applyFont="1" applyBorder="1" applyProtection="1">
      <alignment vertical="center"/>
      <protection locked="0"/>
    </xf>
    <xf numFmtId="0" fontId="13" fillId="0" borderId="44" xfId="0" applyFont="1" applyBorder="1" applyProtection="1">
      <alignment vertical="center"/>
      <protection locked="0"/>
    </xf>
    <xf numFmtId="0" fontId="13" fillId="0" borderId="27" xfId="0" applyFont="1" applyBorder="1" applyProtection="1">
      <alignment vertical="center"/>
      <protection locked="0"/>
    </xf>
    <xf numFmtId="0" fontId="13" fillId="0" borderId="45" xfId="0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38" xfId="0" applyFont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49" fontId="14" fillId="0" borderId="0" xfId="0" applyNumberFormat="1" applyFont="1" applyAlignment="1">
      <alignment horizontal="right" vertical="center"/>
    </xf>
    <xf numFmtId="49" fontId="16" fillId="0" borderId="28" xfId="0" applyNumberFormat="1" applyFont="1" applyBorder="1">
      <alignment vertical="center"/>
    </xf>
    <xf numFmtId="0" fontId="4" fillId="0" borderId="29" xfId="0" applyFont="1" applyBorder="1">
      <alignment vertical="center"/>
    </xf>
    <xf numFmtId="176" fontId="4" fillId="0" borderId="0" xfId="0" applyNumberFormat="1" applyFont="1">
      <alignment vertical="center"/>
    </xf>
    <xf numFmtId="49" fontId="13" fillId="0" borderId="0" xfId="0" applyNumberFormat="1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177" fontId="1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3" fillId="0" borderId="0" xfId="0" applyNumberFormat="1" applyFont="1" applyProtection="1">
      <alignment vertical="center"/>
      <protection locked="0"/>
    </xf>
    <xf numFmtId="0" fontId="4" fillId="4" borderId="0" xfId="0" applyFont="1" applyFill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distributed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8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49" fontId="5" fillId="4" borderId="18" xfId="0" applyNumberFormat="1" applyFont="1" applyFill="1" applyBorder="1" applyAlignment="1">
      <alignment horizontal="left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8" fontId="4" fillId="4" borderId="1" xfId="0" applyNumberFormat="1" applyFont="1" applyFill="1" applyBorder="1" applyAlignment="1" applyProtection="1">
      <alignment horizontal="center" vertical="center"/>
      <protection locked="0"/>
    </xf>
    <xf numFmtId="178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>
      <alignment vertical="center"/>
    </xf>
    <xf numFmtId="0" fontId="3" fillId="4" borderId="0" xfId="0" applyFont="1" applyFill="1">
      <alignment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>
      <alignment vertical="center"/>
    </xf>
    <xf numFmtId="0" fontId="5" fillId="4" borderId="19" xfId="0" applyFont="1" applyFill="1" applyBorder="1">
      <alignment vertical="center"/>
    </xf>
    <xf numFmtId="0" fontId="4" fillId="4" borderId="0" xfId="0" applyFont="1" applyFill="1" applyAlignment="1">
      <alignment vertical="top"/>
    </xf>
    <xf numFmtId="49" fontId="4" fillId="4" borderId="12" xfId="0" applyNumberFormat="1" applyFont="1" applyFill="1" applyBorder="1">
      <alignment vertical="center"/>
    </xf>
    <xf numFmtId="49" fontId="4" fillId="4" borderId="13" xfId="0" applyNumberFormat="1" applyFont="1" applyFill="1" applyBorder="1">
      <alignment vertical="center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>
      <alignment horizontal="center" vertical="center"/>
    </xf>
    <xf numFmtId="0" fontId="4" fillId="4" borderId="12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8" fillId="4" borderId="0" xfId="0" applyFont="1" applyFill="1">
      <alignment vertical="center"/>
    </xf>
    <xf numFmtId="49" fontId="4" fillId="4" borderId="3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textRotation="255"/>
    </xf>
    <xf numFmtId="49" fontId="8" fillId="4" borderId="0" xfId="0" applyNumberFormat="1" applyFont="1" applyFill="1" applyAlignment="1">
      <alignment horizontal="center" vertical="center"/>
    </xf>
    <xf numFmtId="0" fontId="4" fillId="4" borderId="14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49" fontId="6" fillId="4" borderId="0" xfId="0" applyNumberFormat="1" applyFont="1" applyFill="1" applyAlignment="1">
      <alignment vertical="center" wrapText="1"/>
    </xf>
    <xf numFmtId="49" fontId="6" fillId="4" borderId="31" xfId="0" applyNumberFormat="1" applyFont="1" applyFill="1" applyBorder="1">
      <alignment vertical="center"/>
    </xf>
    <xf numFmtId="49" fontId="6" fillId="4" borderId="0" xfId="0" applyNumberFormat="1" applyFont="1" applyFill="1">
      <alignment vertical="center"/>
    </xf>
    <xf numFmtId="49" fontId="5" fillId="4" borderId="20" xfId="0" applyNumberFormat="1" applyFont="1" applyFill="1" applyBorder="1">
      <alignment vertical="center"/>
    </xf>
    <xf numFmtId="49" fontId="6" fillId="4" borderId="21" xfId="0" applyNumberFormat="1" applyFont="1" applyFill="1" applyBorder="1">
      <alignment vertical="center"/>
    </xf>
    <xf numFmtId="49" fontId="6" fillId="4" borderId="22" xfId="0" applyNumberFormat="1" applyFont="1" applyFill="1" applyBorder="1">
      <alignment vertical="center"/>
    </xf>
    <xf numFmtId="49" fontId="6" fillId="4" borderId="23" xfId="0" applyNumberFormat="1" applyFont="1" applyFill="1" applyBorder="1">
      <alignment vertical="center"/>
    </xf>
    <xf numFmtId="49" fontId="4" fillId="4" borderId="0" xfId="0" applyNumberFormat="1" applyFont="1" applyFill="1">
      <alignment vertical="center"/>
    </xf>
    <xf numFmtId="0" fontId="4" fillId="4" borderId="38" xfId="0" applyFont="1" applyFill="1" applyBorder="1">
      <alignment vertical="center"/>
    </xf>
    <xf numFmtId="0" fontId="4" fillId="4" borderId="38" xfId="0" applyFont="1" applyFill="1" applyBorder="1" applyAlignment="1">
      <alignment horizontal="center" vertical="center"/>
    </xf>
    <xf numFmtId="49" fontId="4" fillId="4" borderId="21" xfId="0" applyNumberFormat="1" applyFont="1" applyFill="1" applyBorder="1">
      <alignment vertical="center"/>
    </xf>
    <xf numFmtId="49" fontId="4" fillId="4" borderId="22" xfId="0" applyNumberFormat="1" applyFont="1" applyFill="1" applyBorder="1">
      <alignment vertical="center"/>
    </xf>
    <xf numFmtId="49" fontId="4" fillId="4" borderId="23" xfId="0" applyNumberFormat="1" applyFont="1" applyFill="1" applyBorder="1">
      <alignment vertical="center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49" fontId="4" fillId="4" borderId="24" xfId="0" applyNumberFormat="1" applyFont="1" applyFill="1" applyBorder="1" applyAlignment="1">
      <alignment horizontal="distributed" vertical="center"/>
    </xf>
    <xf numFmtId="49" fontId="4" fillId="4" borderId="24" xfId="0" applyNumberFormat="1" applyFont="1" applyFill="1" applyBorder="1" applyAlignment="1">
      <alignment horizontal="center" vertical="center"/>
    </xf>
    <xf numFmtId="49" fontId="4" fillId="4" borderId="29" xfId="0" applyNumberFormat="1" applyFont="1" applyFill="1" applyBorder="1" applyAlignment="1">
      <alignment horizontal="center" vertical="center"/>
    </xf>
    <xf numFmtId="49" fontId="5" fillId="4" borderId="0" xfId="0" applyNumberFormat="1" applyFont="1" applyFill="1">
      <alignment vertical="center"/>
    </xf>
    <xf numFmtId="49" fontId="4" fillId="4" borderId="34" xfId="0" applyNumberFormat="1" applyFont="1" applyFill="1" applyBorder="1">
      <alignment vertical="center"/>
    </xf>
    <xf numFmtId="49" fontId="4" fillId="4" borderId="35" xfId="0" applyNumberFormat="1" applyFont="1" applyFill="1" applyBorder="1">
      <alignment vertical="center"/>
    </xf>
    <xf numFmtId="49" fontId="4" fillId="4" borderId="31" xfId="0" applyNumberFormat="1" applyFont="1" applyFill="1" applyBorder="1" applyAlignment="1" applyProtection="1">
      <alignment horizontal="center" vertical="center"/>
      <protection locked="0"/>
    </xf>
    <xf numFmtId="49" fontId="4" fillId="4" borderId="0" xfId="0" applyNumberFormat="1" applyFont="1" applyFill="1" applyAlignment="1">
      <alignment vertical="top"/>
    </xf>
    <xf numFmtId="49" fontId="6" fillId="4" borderId="51" xfId="0" applyNumberFormat="1" applyFont="1" applyFill="1" applyBorder="1">
      <alignment vertical="center"/>
    </xf>
    <xf numFmtId="49" fontId="4" fillId="4" borderId="34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>
      <alignment vertical="center"/>
    </xf>
    <xf numFmtId="0" fontId="0" fillId="4" borderId="0" xfId="0" applyFill="1">
      <alignment vertical="center"/>
    </xf>
    <xf numFmtId="0" fontId="0" fillId="4" borderId="19" xfId="0" applyFill="1" applyBorder="1">
      <alignment vertical="center"/>
    </xf>
    <xf numFmtId="0" fontId="17" fillId="4" borderId="0" xfId="2" applyFill="1">
      <alignment vertical="center"/>
    </xf>
    <xf numFmtId="49" fontId="17" fillId="4" borderId="19" xfId="2" applyNumberFormat="1" applyFill="1" applyBorder="1">
      <alignment vertical="center"/>
    </xf>
    <xf numFmtId="0" fontId="17" fillId="4" borderId="19" xfId="2" applyFill="1" applyBorder="1">
      <alignment vertical="center"/>
    </xf>
    <xf numFmtId="49" fontId="17" fillId="4" borderId="50" xfId="2" applyNumberFormat="1" applyFill="1" applyBorder="1">
      <alignment vertical="center"/>
    </xf>
    <xf numFmtId="0" fontId="17" fillId="4" borderId="48" xfId="2" applyFill="1" applyBorder="1">
      <alignment vertical="center"/>
    </xf>
    <xf numFmtId="49" fontId="17" fillId="4" borderId="43" xfId="2" applyNumberFormat="1" applyFill="1" applyBorder="1">
      <alignment vertical="center"/>
    </xf>
    <xf numFmtId="49" fontId="17" fillId="4" borderId="42" xfId="2" applyNumberFormat="1" applyFill="1" applyBorder="1">
      <alignment vertical="center"/>
    </xf>
    <xf numFmtId="0" fontId="17" fillId="4" borderId="50" xfId="2" applyFill="1" applyBorder="1">
      <alignment vertical="center"/>
    </xf>
    <xf numFmtId="0" fontId="17" fillId="4" borderId="49" xfId="2" applyFill="1" applyBorder="1">
      <alignment vertical="center"/>
    </xf>
    <xf numFmtId="49" fontId="17" fillId="4" borderId="49" xfId="2" applyNumberFormat="1" applyFill="1" applyBorder="1">
      <alignment vertical="center"/>
    </xf>
    <xf numFmtId="0" fontId="17" fillId="4" borderId="50" xfId="2" applyFill="1" applyBorder="1" applyAlignment="1">
      <alignment horizontal="left" vertical="center"/>
    </xf>
    <xf numFmtId="49" fontId="17" fillId="5" borderId="19" xfId="2" applyNumberFormat="1" applyFill="1" applyBorder="1">
      <alignment vertical="center"/>
    </xf>
    <xf numFmtId="49" fontId="17" fillId="5" borderId="19" xfId="2" applyNumberFormat="1" applyFill="1" applyBorder="1" applyAlignment="1">
      <alignment vertical="center" wrapText="1"/>
    </xf>
    <xf numFmtId="49" fontId="17" fillId="5" borderId="42" xfId="2" applyNumberFormat="1" applyFill="1" applyBorder="1" applyAlignment="1">
      <alignment vertical="center" wrapText="1"/>
    </xf>
    <xf numFmtId="0" fontId="20" fillId="4" borderId="0" xfId="0" applyFont="1" applyFill="1">
      <alignment vertical="center"/>
    </xf>
    <xf numFmtId="49" fontId="13" fillId="0" borderId="12" xfId="0" applyNumberFormat="1" applyFont="1" applyBorder="1" applyProtection="1">
      <alignment vertical="center"/>
      <protection locked="0"/>
    </xf>
    <xf numFmtId="49" fontId="13" fillId="0" borderId="24" xfId="0" applyNumberFormat="1" applyFont="1" applyBorder="1" applyProtection="1">
      <alignment vertical="center"/>
      <protection locked="0"/>
    </xf>
    <xf numFmtId="49" fontId="13" fillId="0" borderId="13" xfId="0" applyNumberFormat="1" applyFont="1" applyBorder="1" applyProtection="1">
      <alignment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2" xfId="0" applyFont="1" applyBorder="1" applyProtection="1">
      <alignment vertical="center"/>
      <protection locked="0"/>
    </xf>
    <xf numFmtId="0" fontId="13" fillId="0" borderId="24" xfId="0" applyFont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shrinkToFi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distributed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vertical="center" shrinkToFit="1"/>
      <protection locked="0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49" fontId="13" fillId="0" borderId="28" xfId="0" applyNumberFormat="1" applyFont="1" applyBorder="1" applyAlignment="1" applyProtection="1">
      <alignment vertical="center" wrapText="1"/>
      <protection locked="0"/>
    </xf>
    <xf numFmtId="49" fontId="13" fillId="0" borderId="29" xfId="0" applyNumberFormat="1" applyFont="1" applyBorder="1" applyAlignment="1" applyProtection="1">
      <alignment vertical="center" wrapText="1"/>
      <protection locked="0"/>
    </xf>
    <xf numFmtId="49" fontId="13" fillId="0" borderId="30" xfId="0" applyNumberFormat="1" applyFont="1" applyBorder="1" applyAlignment="1" applyProtection="1">
      <alignment vertical="center" wrapText="1"/>
      <protection locked="0"/>
    </xf>
    <xf numFmtId="49" fontId="13" fillId="0" borderId="34" xfId="0" applyNumberFormat="1" applyFont="1" applyBorder="1" applyAlignment="1" applyProtection="1">
      <alignment vertical="center" wrapText="1"/>
      <protection locked="0"/>
    </xf>
    <xf numFmtId="49" fontId="13" fillId="0" borderId="33" xfId="0" applyNumberFormat="1" applyFont="1" applyBorder="1" applyAlignment="1" applyProtection="1">
      <alignment vertical="center" wrapText="1"/>
      <protection locked="0"/>
    </xf>
    <xf numFmtId="49" fontId="13" fillId="0" borderId="35" xfId="0" applyNumberFormat="1" applyFont="1" applyBorder="1" applyAlignment="1" applyProtection="1">
      <alignment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shrinkToFit="1"/>
      <protection locked="0"/>
    </xf>
    <xf numFmtId="0" fontId="4" fillId="4" borderId="32" xfId="0" applyFont="1" applyFill="1" applyBorder="1" applyAlignment="1" applyProtection="1">
      <alignment horizontal="center" vertical="center" shrinkToFit="1"/>
      <protection locked="0"/>
    </xf>
    <xf numFmtId="0" fontId="4" fillId="4" borderId="33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 applyAlignment="1" applyProtection="1">
      <alignment horizontal="distributed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4" borderId="12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distributed" vertical="center"/>
    </xf>
    <xf numFmtId="0" fontId="4" fillId="4" borderId="29" xfId="0" applyFont="1" applyFill="1" applyBorder="1" applyAlignment="1">
      <alignment horizontal="distributed" vertical="center"/>
    </xf>
    <xf numFmtId="0" fontId="4" fillId="4" borderId="30" xfId="0" applyFont="1" applyFill="1" applyBorder="1" applyAlignment="1">
      <alignment horizontal="distributed" vertical="center"/>
    </xf>
    <xf numFmtId="0" fontId="4" fillId="4" borderId="34" xfId="0" applyFont="1" applyFill="1" applyBorder="1" applyAlignment="1">
      <alignment horizontal="distributed" vertical="center"/>
    </xf>
    <xf numFmtId="0" fontId="4" fillId="4" borderId="33" xfId="0" applyFont="1" applyFill="1" applyBorder="1" applyAlignment="1">
      <alignment horizontal="distributed" vertical="center"/>
    </xf>
    <xf numFmtId="0" fontId="4" fillId="4" borderId="35" xfId="0" applyFont="1" applyFill="1" applyBorder="1" applyAlignment="1">
      <alignment horizontal="distributed" vertical="center"/>
    </xf>
    <xf numFmtId="0" fontId="4" fillId="4" borderId="12" xfId="0" applyFont="1" applyFill="1" applyBorder="1" applyProtection="1">
      <alignment vertical="center"/>
      <protection locked="0"/>
    </xf>
    <xf numFmtId="0" fontId="4" fillId="4" borderId="24" xfId="0" applyFont="1" applyFill="1" applyBorder="1" applyProtection="1">
      <alignment vertical="center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26" xfId="0" applyFont="1" applyFill="1" applyBorder="1" applyAlignment="1">
      <alignment horizontal="center" vertical="center" textRotation="255"/>
    </xf>
    <xf numFmtId="0" fontId="4" fillId="4" borderId="12" xfId="0" applyFont="1" applyFill="1" applyBorder="1" applyAlignment="1">
      <alignment horizontal="center" vertical="center" readingOrder="1"/>
    </xf>
    <xf numFmtId="0" fontId="4" fillId="4" borderId="24" xfId="0" applyFont="1" applyFill="1" applyBorder="1" applyAlignment="1">
      <alignment horizontal="center" vertical="center" readingOrder="1"/>
    </xf>
    <xf numFmtId="0" fontId="4" fillId="4" borderId="13" xfId="0" applyFont="1" applyFill="1" applyBorder="1" applyAlignment="1">
      <alignment horizontal="center" vertical="center" readingOrder="1"/>
    </xf>
    <xf numFmtId="0" fontId="4" fillId="4" borderId="0" xfId="0" applyFont="1" applyFill="1" applyAlignment="1">
      <alignment horizontal="left" vertical="center" shrinkToFit="1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>
      <alignment horizontal="center" vertical="center" textRotation="255"/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0" fontId="4" fillId="4" borderId="24" xfId="0" applyFont="1" applyFill="1" applyBorder="1" applyAlignment="1">
      <alignment horizontal="distributed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textRotation="255" shrinkToFit="1"/>
    </xf>
    <xf numFmtId="0" fontId="4" fillId="4" borderId="26" xfId="0" applyFont="1" applyFill="1" applyBorder="1" applyAlignment="1">
      <alignment horizontal="center" vertical="center" textRotation="255" shrinkToFit="1"/>
    </xf>
    <xf numFmtId="49" fontId="4" fillId="4" borderId="24" xfId="0" applyNumberFormat="1" applyFont="1" applyFill="1" applyBorder="1" applyAlignment="1">
      <alignment horizontal="distributed" vertical="center"/>
    </xf>
    <xf numFmtId="177" fontId="13" fillId="0" borderId="12" xfId="0" applyNumberFormat="1" applyFont="1" applyBorder="1" applyAlignment="1" applyProtection="1">
      <alignment horizontal="center" vertical="center" shrinkToFit="1"/>
      <protection locked="0"/>
    </xf>
    <xf numFmtId="177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13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49" fontId="13" fillId="0" borderId="12" xfId="0" applyNumberFormat="1" applyFont="1" applyBorder="1" applyAlignment="1" applyProtection="1">
      <alignment horizontal="left" vertical="center" shrinkToFit="1"/>
      <protection locked="0"/>
    </xf>
    <xf numFmtId="49" fontId="13" fillId="0" borderId="24" xfId="0" applyNumberFormat="1" applyFont="1" applyBorder="1" applyAlignment="1" applyProtection="1">
      <alignment horizontal="left" vertical="center" shrinkToFit="1"/>
      <protection locked="0"/>
    </xf>
    <xf numFmtId="49" fontId="13" fillId="0" borderId="13" xfId="0" applyNumberFormat="1" applyFont="1" applyBorder="1" applyAlignment="1" applyProtection="1">
      <alignment horizontal="left" vertical="center" shrinkToFit="1"/>
      <protection locked="0"/>
    </xf>
    <xf numFmtId="49" fontId="13" fillId="0" borderId="34" xfId="0" applyNumberFormat="1" applyFont="1" applyBorder="1" applyAlignment="1" applyProtection="1">
      <alignment horizontal="left" vertical="center" shrinkToFit="1"/>
      <protection locked="0"/>
    </xf>
    <xf numFmtId="49" fontId="13" fillId="0" borderId="33" xfId="0" applyNumberFormat="1" applyFont="1" applyBorder="1" applyAlignment="1" applyProtection="1">
      <alignment horizontal="left" vertical="center" shrinkToFit="1"/>
      <protection locked="0"/>
    </xf>
    <xf numFmtId="49" fontId="13" fillId="0" borderId="35" xfId="0" applyNumberFormat="1" applyFont="1" applyBorder="1" applyAlignment="1" applyProtection="1">
      <alignment horizontal="left" vertical="center" shrinkToFi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49" fontId="4" fillId="4" borderId="34" xfId="0" applyNumberFormat="1" applyFont="1" applyFill="1" applyBorder="1" applyAlignment="1">
      <alignment horizontal="distributed" vertical="center"/>
    </xf>
    <xf numFmtId="49" fontId="4" fillId="4" borderId="33" xfId="0" applyNumberFormat="1" applyFont="1" applyFill="1" applyBorder="1" applyAlignment="1">
      <alignment horizontal="distributed" vertical="center"/>
    </xf>
    <xf numFmtId="49" fontId="4" fillId="4" borderId="35" xfId="0" applyNumberFormat="1" applyFont="1" applyFill="1" applyBorder="1" applyAlignment="1">
      <alignment horizontal="distributed" vertical="center"/>
    </xf>
    <xf numFmtId="49" fontId="4" fillId="4" borderId="34" xfId="0" applyNumberFormat="1" applyFont="1" applyFill="1" applyBorder="1" applyAlignment="1">
      <alignment horizontal="left" vertical="center"/>
    </xf>
    <xf numFmtId="49" fontId="4" fillId="4" borderId="33" xfId="0" applyNumberFormat="1" applyFont="1" applyFill="1" applyBorder="1" applyAlignment="1">
      <alignment horizontal="left" vertical="center"/>
    </xf>
    <xf numFmtId="49" fontId="4" fillId="4" borderId="41" xfId="0" applyNumberFormat="1" applyFont="1" applyFill="1" applyBorder="1" applyAlignment="1">
      <alignment horizontal="left" vertical="center"/>
    </xf>
    <xf numFmtId="49" fontId="4" fillId="4" borderId="39" xfId="0" applyNumberFormat="1" applyFont="1" applyFill="1" applyBorder="1" applyAlignment="1">
      <alignment horizontal="left" vertical="center"/>
    </xf>
    <xf numFmtId="49" fontId="4" fillId="4" borderId="40" xfId="0" applyNumberFormat="1" applyFont="1" applyFill="1" applyBorder="1" applyAlignment="1">
      <alignment horizontal="left" vertical="center"/>
    </xf>
    <xf numFmtId="49" fontId="4" fillId="4" borderId="12" xfId="0" applyNumberFormat="1" applyFont="1" applyFill="1" applyBorder="1" applyAlignment="1">
      <alignment horizontal="distributed" vertical="center"/>
    </xf>
    <xf numFmtId="49" fontId="4" fillId="4" borderId="13" xfId="0" applyNumberFormat="1" applyFont="1" applyFill="1" applyBorder="1" applyAlignment="1">
      <alignment horizontal="distributed" vertical="center"/>
    </xf>
    <xf numFmtId="49" fontId="4" fillId="4" borderId="29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 shrinkToFit="1"/>
    </xf>
    <xf numFmtId="49" fontId="4" fillId="4" borderId="24" xfId="0" applyNumberFormat="1" applyFont="1" applyFill="1" applyBorder="1" applyAlignment="1">
      <alignment horizontal="center" vertical="center" shrinkToFit="1"/>
    </xf>
    <xf numFmtId="49" fontId="4" fillId="4" borderId="13" xfId="0" applyNumberFormat="1" applyFont="1" applyFill="1" applyBorder="1" applyAlignment="1">
      <alignment horizontal="center" vertical="center" shrinkToFit="1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0" fillId="4" borderId="0" xfId="0" applyFill="1" applyProtection="1">
      <alignment vertical="center"/>
      <protection locked="0"/>
    </xf>
    <xf numFmtId="49" fontId="6" fillId="4" borderId="12" xfId="0" applyNumberFormat="1" applyFont="1" applyFill="1" applyBorder="1" applyAlignment="1">
      <alignment horizontal="distributed" vertical="center"/>
    </xf>
    <xf numFmtId="49" fontId="6" fillId="4" borderId="24" xfId="0" applyNumberFormat="1" applyFont="1" applyFill="1" applyBorder="1" applyAlignment="1">
      <alignment horizontal="distributed" vertical="center"/>
    </xf>
    <xf numFmtId="49" fontId="6" fillId="4" borderId="13" xfId="0" applyNumberFormat="1" applyFont="1" applyFill="1" applyBorder="1" applyAlignment="1">
      <alignment horizontal="distributed" vertical="center"/>
    </xf>
    <xf numFmtId="0" fontId="6" fillId="4" borderId="28" xfId="0" applyFont="1" applyFill="1" applyBorder="1" applyProtection="1">
      <alignment vertical="center"/>
      <protection locked="0"/>
    </xf>
    <xf numFmtId="0" fontId="6" fillId="4" borderId="29" xfId="0" applyFont="1" applyFill="1" applyBorder="1" applyProtection="1">
      <alignment vertical="center"/>
      <protection locked="0"/>
    </xf>
    <xf numFmtId="0" fontId="6" fillId="4" borderId="30" xfId="0" applyFont="1" applyFill="1" applyBorder="1" applyProtection="1">
      <alignment vertical="center"/>
      <protection locked="0"/>
    </xf>
    <xf numFmtId="0" fontId="6" fillId="4" borderId="34" xfId="0" applyFont="1" applyFill="1" applyBorder="1" applyProtection="1">
      <alignment vertical="center"/>
      <protection locked="0"/>
    </xf>
    <xf numFmtId="0" fontId="6" fillId="4" borderId="33" xfId="0" applyFont="1" applyFill="1" applyBorder="1" applyProtection="1">
      <alignment vertical="center"/>
      <protection locked="0"/>
    </xf>
    <xf numFmtId="0" fontId="6" fillId="4" borderId="35" xfId="0" applyFont="1" applyFill="1" applyBorder="1" applyProtection="1">
      <alignment vertical="center"/>
      <protection locked="0"/>
    </xf>
    <xf numFmtId="49" fontId="4" fillId="4" borderId="39" xfId="0" applyNumberFormat="1" applyFont="1" applyFill="1" applyBorder="1" applyAlignment="1">
      <alignment horizontal="center" vertical="center"/>
    </xf>
    <xf numFmtId="49" fontId="4" fillId="4" borderId="40" xfId="0" applyNumberFormat="1" applyFont="1" applyFill="1" applyBorder="1" applyAlignment="1">
      <alignment horizontal="center" vertical="center"/>
    </xf>
    <xf numFmtId="49" fontId="4" fillId="4" borderId="34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49" fontId="4" fillId="4" borderId="35" xfId="0" applyNumberFormat="1" applyFont="1" applyFill="1" applyBorder="1" applyAlignment="1">
      <alignment horizontal="center" vertical="center"/>
    </xf>
    <xf numFmtId="49" fontId="6" fillId="4" borderId="28" xfId="0" applyNumberFormat="1" applyFont="1" applyFill="1" applyBorder="1" applyAlignment="1">
      <alignment horizontal="distributed" vertical="center"/>
    </xf>
    <xf numFmtId="49" fontId="6" fillId="4" borderId="29" xfId="0" applyNumberFormat="1" applyFont="1" applyFill="1" applyBorder="1" applyAlignment="1">
      <alignment horizontal="distributed" vertical="center"/>
    </xf>
    <xf numFmtId="49" fontId="6" fillId="4" borderId="30" xfId="0" applyNumberFormat="1" applyFont="1" applyFill="1" applyBorder="1" applyAlignment="1">
      <alignment horizontal="distributed" vertical="center"/>
    </xf>
    <xf numFmtId="49" fontId="6" fillId="4" borderId="34" xfId="0" applyNumberFormat="1" applyFont="1" applyFill="1" applyBorder="1" applyAlignment="1">
      <alignment horizontal="distributed" vertical="center"/>
    </xf>
    <xf numFmtId="49" fontId="6" fillId="4" borderId="33" xfId="0" applyNumberFormat="1" applyFont="1" applyFill="1" applyBorder="1" applyAlignment="1">
      <alignment horizontal="distributed" vertical="center"/>
    </xf>
    <xf numFmtId="49" fontId="6" fillId="4" borderId="35" xfId="0" applyNumberFormat="1" applyFont="1" applyFill="1" applyBorder="1" applyAlignment="1">
      <alignment horizontal="distributed" vertical="center"/>
    </xf>
    <xf numFmtId="49" fontId="4" fillId="4" borderId="28" xfId="0" applyNumberFormat="1" applyFont="1" applyFill="1" applyBorder="1" applyAlignment="1">
      <alignment horizontal="distributed" vertical="center"/>
    </xf>
    <xf numFmtId="49" fontId="4" fillId="4" borderId="29" xfId="0" applyNumberFormat="1" applyFont="1" applyFill="1" applyBorder="1" applyAlignment="1">
      <alignment horizontal="distributed" vertical="center"/>
    </xf>
    <xf numFmtId="49" fontId="4" fillId="4" borderId="30" xfId="0" applyNumberFormat="1" applyFont="1" applyFill="1" applyBorder="1" applyAlignment="1">
      <alignment horizontal="distributed" vertical="center"/>
    </xf>
    <xf numFmtId="0" fontId="13" fillId="0" borderId="12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28" xfId="0" applyFont="1" applyBorder="1" applyProtection="1">
      <alignment vertical="center"/>
      <protection locked="0"/>
    </xf>
    <xf numFmtId="0" fontId="13" fillId="0" borderId="29" xfId="0" applyFont="1" applyBorder="1" applyProtection="1">
      <alignment vertical="center"/>
      <protection locked="0"/>
    </xf>
    <xf numFmtId="0" fontId="13" fillId="0" borderId="30" xfId="0" applyFont="1" applyBorder="1" applyProtection="1">
      <alignment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0" fontId="13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 shrinkToFit="1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vertical="top"/>
    </xf>
    <xf numFmtId="178" fontId="13" fillId="0" borderId="34" xfId="0" applyNumberFormat="1" applyFont="1" applyBorder="1" applyAlignment="1" applyProtection="1">
      <alignment horizontal="center" vertical="center"/>
      <protection locked="0"/>
    </xf>
    <xf numFmtId="178" fontId="13" fillId="0" borderId="33" xfId="0" applyNumberFormat="1" applyFont="1" applyBorder="1" applyAlignment="1" applyProtection="1">
      <alignment horizontal="center" vertical="center"/>
      <protection locked="0"/>
    </xf>
    <xf numFmtId="178" fontId="13" fillId="0" borderId="35" xfId="0" applyNumberFormat="1" applyFont="1" applyBorder="1" applyAlignment="1" applyProtection="1">
      <alignment horizontal="center" vertical="center"/>
      <protection locked="0"/>
    </xf>
    <xf numFmtId="49" fontId="15" fillId="0" borderId="29" xfId="0" applyNumberFormat="1" applyFont="1" applyBorder="1" applyAlignment="1">
      <alignment horizontal="right" vertical="center"/>
    </xf>
    <xf numFmtId="49" fontId="15" fillId="0" borderId="29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6" fillId="4" borderId="39" xfId="0" applyNumberFormat="1" applyFont="1" applyFill="1" applyBorder="1" applyAlignment="1">
      <alignment horizontal="center" vertical="center"/>
    </xf>
    <xf numFmtId="49" fontId="6" fillId="4" borderId="40" xfId="0" applyNumberFormat="1" applyFont="1" applyFill="1" applyBorder="1" applyAlignment="1">
      <alignment horizontal="center" vertical="center"/>
    </xf>
    <xf numFmtId="49" fontId="6" fillId="4" borderId="34" xfId="0" applyNumberFormat="1" applyFont="1" applyFill="1" applyBorder="1" applyAlignment="1">
      <alignment horizontal="left" vertical="center"/>
    </xf>
    <xf numFmtId="49" fontId="6" fillId="4" borderId="33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left" vertical="center"/>
    </xf>
    <xf numFmtId="177" fontId="4" fillId="4" borderId="24" xfId="0" applyNumberFormat="1" applyFont="1" applyFill="1" applyBorder="1" applyAlignment="1" applyProtection="1">
      <alignment horizontal="distributed" vertical="center"/>
      <protection locked="0"/>
    </xf>
    <xf numFmtId="177" fontId="4" fillId="4" borderId="12" xfId="0" applyNumberFormat="1" applyFont="1" applyFill="1" applyBorder="1" applyAlignment="1" applyProtection="1">
      <alignment horizontal="center" vertical="center"/>
      <protection locked="0"/>
    </xf>
    <xf numFmtId="177" fontId="4" fillId="4" borderId="24" xfId="0" applyNumberFormat="1" applyFont="1" applyFill="1" applyBorder="1" applyAlignment="1" applyProtection="1">
      <alignment horizontal="center" vertical="center"/>
      <protection locked="0"/>
    </xf>
    <xf numFmtId="177" fontId="4" fillId="4" borderId="13" xfId="0" applyNumberFormat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H$5" noThreeD="1"/>
</file>

<file path=xl/ctrlProps/ctrlProp2.xml><?xml version="1.0" encoding="utf-8"?>
<formControlPr xmlns="http://schemas.microsoft.com/office/spreadsheetml/2009/9/main" objectType="CheckBox" checked="Checked" fmlaLink="$AI$5" noThreeD="1"/>
</file>

<file path=xl/ctrlProps/ctrlProp3.xml><?xml version="1.0" encoding="utf-8"?>
<formControlPr xmlns="http://schemas.microsoft.com/office/spreadsheetml/2009/9/main" objectType="CheckBox" checked="Checked" fmlaLink="$AJ$5" noThreeD="1"/>
</file>

<file path=xl/ctrlProps/ctrlProp4.xml><?xml version="1.0" encoding="utf-8"?>
<formControlPr xmlns="http://schemas.microsoft.com/office/spreadsheetml/2009/9/main" objectType="CheckBox" checked="Checked" fmlaLink="$AK$5" noThreeD="1"/>
</file>

<file path=xl/ctrlProps/ctrlProp5.xml><?xml version="1.0" encoding="utf-8"?>
<formControlPr xmlns="http://schemas.microsoft.com/office/spreadsheetml/2009/9/main" objectType="CheckBox" checked="Checked" fmlaLink="$AL$5" noThreeD="1"/>
</file>

<file path=xl/ctrlProps/ctrlProp6.xml><?xml version="1.0" encoding="utf-8"?>
<formControlPr xmlns="http://schemas.microsoft.com/office/spreadsheetml/2009/9/main" objectType="CheckBox" checked="Checked" fmlaLink="$AM$5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33</xdr:row>
      <xdr:rowOff>19050</xdr:rowOff>
    </xdr:from>
    <xdr:to>
      <xdr:col>2</xdr:col>
      <xdr:colOff>209550</xdr:colOff>
      <xdr:row>35</xdr:row>
      <xdr:rowOff>38100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419100" y="6515100"/>
          <a:ext cx="419100" cy="190500"/>
        </a:xfrm>
        <a:prstGeom prst="bentConnector3">
          <a:avLst>
            <a:gd name="adj1" fmla="val -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44</xdr:row>
      <xdr:rowOff>9525</xdr:rowOff>
    </xdr:from>
    <xdr:to>
      <xdr:col>2</xdr:col>
      <xdr:colOff>190500</xdr:colOff>
      <xdr:row>48</xdr:row>
      <xdr:rowOff>76200</xdr:rowOff>
    </xdr:to>
    <xdr:cxnSp macro="">
      <xdr:nvCxn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85737" y="8939213"/>
          <a:ext cx="866775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190500</xdr:colOff>
      <xdr:row>19</xdr:row>
      <xdr:rowOff>9525</xdr:rowOff>
    </xdr:from>
    <xdr:to>
      <xdr:col>29</xdr:col>
      <xdr:colOff>200025</xdr:colOff>
      <xdr:row>19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81725" y="3514725"/>
          <a:ext cx="228600" cy="1809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9525</xdr:colOff>
      <xdr:row>5</xdr:row>
      <xdr:rowOff>161925</xdr:rowOff>
    </xdr:from>
    <xdr:to>
      <xdr:col>38</xdr:col>
      <xdr:colOff>76200</xdr:colOff>
      <xdr:row>7</xdr:row>
      <xdr:rowOff>28575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(1)商号又は名称</a:t>
          </a:r>
        </a:p>
      </xdr:txBody>
    </xdr:sp>
    <xdr:clientData fLocksWithSheet="0"/>
  </xdr:twoCellAnchor>
  <xdr:twoCellAnchor editAs="oneCell">
    <xdr:from>
      <xdr:col>39</xdr:col>
      <xdr:colOff>76200</xdr:colOff>
      <xdr:row>5</xdr:row>
      <xdr:rowOff>152400</xdr:rowOff>
    </xdr:from>
    <xdr:to>
      <xdr:col>45</xdr:col>
      <xdr:colOff>19050</xdr:colOff>
      <xdr:row>7</xdr:row>
      <xdr:rowOff>47625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(2)代表者又は個人</a:t>
          </a:r>
        </a:p>
      </xdr:txBody>
    </xdr:sp>
    <xdr:clientData fLocksWithSheet="0"/>
  </xdr:twoCellAnchor>
  <xdr:twoCellAnchor editAs="oneCell">
    <xdr:from>
      <xdr:col>46</xdr:col>
      <xdr:colOff>9525</xdr:colOff>
      <xdr:row>6</xdr:row>
      <xdr:rowOff>0</xdr:rowOff>
    </xdr:from>
    <xdr:to>
      <xdr:col>49</xdr:col>
      <xdr:colOff>180975</xdr:colOff>
      <xdr:row>7</xdr:row>
      <xdr:rowOff>0</xdr:rowOff>
    </xdr:to>
    <xdr:sp macro="" textlink="">
      <xdr:nvSpPr>
        <xdr:cNvPr id="1029" name="Check Box 5" descr="(3)役員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(3)役員</a:t>
          </a:r>
        </a:p>
      </xdr:txBody>
    </xdr:sp>
    <xdr:clientData fLocksWithSheet="0"/>
  </xdr:twoCellAnchor>
  <xdr:twoCellAnchor editAs="oneCell">
    <xdr:from>
      <xdr:col>50</xdr:col>
      <xdr:colOff>0</xdr:colOff>
      <xdr:row>6</xdr:row>
      <xdr:rowOff>0</xdr:rowOff>
    </xdr:from>
    <xdr:to>
      <xdr:col>53</xdr:col>
      <xdr:colOff>114300</xdr:colOff>
      <xdr:row>7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(4)事務所</a:t>
          </a:r>
        </a:p>
      </xdr:txBody>
    </xdr:sp>
    <xdr:clientData fLocksWithSheet="0"/>
  </xdr:twoCellAnchor>
  <xdr:twoCellAnchor editAs="oneCell">
    <xdr:from>
      <xdr:col>33</xdr:col>
      <xdr:colOff>9525</xdr:colOff>
      <xdr:row>6</xdr:row>
      <xdr:rowOff>238125</xdr:rowOff>
    </xdr:from>
    <xdr:to>
      <xdr:col>40</xdr:col>
      <xdr:colOff>171450</xdr:colOff>
      <xdr:row>7</xdr:row>
      <xdr:rowOff>238125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(5)政令第2条の2で定める使用人</a:t>
          </a:r>
        </a:p>
      </xdr:txBody>
    </xdr:sp>
    <xdr:clientData fLocksWithSheet="0"/>
  </xdr:twoCellAnchor>
  <xdr:twoCellAnchor editAs="oneCell">
    <xdr:from>
      <xdr:col>43</xdr:col>
      <xdr:colOff>9525</xdr:colOff>
      <xdr:row>6</xdr:row>
      <xdr:rowOff>238125</xdr:rowOff>
    </xdr:from>
    <xdr:to>
      <xdr:col>50</xdr:col>
      <xdr:colOff>152400</xdr:colOff>
      <xdr:row>7</xdr:row>
      <xdr:rowOff>238125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(6)専任の宅地建物取引士</a:t>
          </a:r>
        </a:p>
      </xdr:txBody>
    </xdr:sp>
    <xdr:clientData fLocksWithSheet="0"/>
  </xdr:twoCellAnchor>
  <xdr:twoCellAnchor>
    <xdr:from>
      <xdr:col>31</xdr:col>
      <xdr:colOff>29632</xdr:colOff>
      <xdr:row>0</xdr:row>
      <xdr:rowOff>10584</xdr:rowOff>
    </xdr:from>
    <xdr:to>
      <xdr:col>57</xdr:col>
      <xdr:colOff>172507</xdr:colOff>
      <xdr:row>4</xdr:row>
      <xdr:rowOff>162984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82882" y="10584"/>
          <a:ext cx="6482292" cy="10731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↓こちらに入力ください↓</a:t>
          </a:r>
          <a:endParaRPr kumimoji="1" lang="en-US" altLang="ja-JP" sz="2800"/>
        </a:p>
        <a:p>
          <a:pPr algn="ctr"/>
          <a:r>
            <a:rPr kumimoji="1" lang="ja-JP" altLang="en-US" sz="2800"/>
            <a:t>（左側に自動的に反映されます。）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</xdr:row>
          <xdr:rowOff>161925</xdr:rowOff>
        </xdr:from>
        <xdr:to>
          <xdr:col>38</xdr:col>
          <xdr:colOff>76200</xdr:colOff>
          <xdr:row>7</xdr:row>
          <xdr:rowOff>28575</xdr:rowOff>
        </xdr:to>
        <xdr:sp macro="" textlink="">
          <xdr:nvSpPr>
            <xdr:cNvPr id="4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(1)商号又は名称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</xdr:row>
          <xdr:rowOff>152400</xdr:rowOff>
        </xdr:from>
        <xdr:to>
          <xdr:col>45</xdr:col>
          <xdr:colOff>19050</xdr:colOff>
          <xdr:row>7</xdr:row>
          <xdr:rowOff>47625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(2)代表者又は個人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6</xdr:row>
          <xdr:rowOff>0</xdr:rowOff>
        </xdr:from>
        <xdr:to>
          <xdr:col>49</xdr:col>
          <xdr:colOff>180975</xdr:colOff>
          <xdr:row>7</xdr:row>
          <xdr:rowOff>0</xdr:rowOff>
        </xdr:to>
        <xdr:sp macro="" textlink="">
          <xdr:nvSpPr>
            <xdr:cNvPr id="7" name="Check Box 5" descr="(3)役員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(3)役員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6</xdr:row>
          <xdr:rowOff>0</xdr:rowOff>
        </xdr:from>
        <xdr:to>
          <xdr:col>53</xdr:col>
          <xdr:colOff>114300</xdr:colOff>
          <xdr:row>7</xdr:row>
          <xdr:rowOff>0</xdr:rowOff>
        </xdr:to>
        <xdr:sp macro="" textlink="">
          <xdr:nvSpPr>
            <xdr:cNvPr id="8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(4)事務所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</xdr:row>
          <xdr:rowOff>238125</xdr:rowOff>
        </xdr:from>
        <xdr:to>
          <xdr:col>40</xdr:col>
          <xdr:colOff>171450</xdr:colOff>
          <xdr:row>7</xdr:row>
          <xdr:rowOff>238125</xdr:rowOff>
        </xdr:to>
        <xdr:sp macro="" textlink="">
          <xdr:nvSpPr>
            <xdr:cNvPr id="9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(5)政令第2条の2で定める使用人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6</xdr:row>
          <xdr:rowOff>238125</xdr:rowOff>
        </xdr:from>
        <xdr:to>
          <xdr:col>50</xdr:col>
          <xdr:colOff>152400</xdr:colOff>
          <xdr:row>7</xdr:row>
          <xdr:rowOff>238125</xdr:rowOff>
        </xdr:to>
        <xdr:sp macro="" textlink="">
          <xdr:nvSpPr>
            <xdr:cNvPr id="10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(6)専任の宅地建物取引士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15</xdr:row>
      <xdr:rowOff>9525</xdr:rowOff>
    </xdr:from>
    <xdr:to>
      <xdr:col>2</xdr:col>
      <xdr:colOff>190500</xdr:colOff>
      <xdr:row>19</xdr:row>
      <xdr:rowOff>76200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28587" y="3614738"/>
          <a:ext cx="981075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33</xdr:row>
      <xdr:rowOff>9525</xdr:rowOff>
    </xdr:from>
    <xdr:to>
      <xdr:col>2</xdr:col>
      <xdr:colOff>190500</xdr:colOff>
      <xdr:row>37</xdr:row>
      <xdr:rowOff>76200</xdr:rowOff>
    </xdr:to>
    <xdr:cxnSp macro="">
      <xdr:nvCxn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28587" y="7729538"/>
          <a:ext cx="981075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28575</xdr:colOff>
      <xdr:row>2</xdr:row>
      <xdr:rowOff>179916</xdr:rowOff>
    </xdr:from>
    <xdr:to>
      <xdr:col>57</xdr:col>
      <xdr:colOff>129117</xdr:colOff>
      <xdr:row>7</xdr:row>
      <xdr:rowOff>210608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81825" y="582083"/>
          <a:ext cx="6524625" cy="1078442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↓こちらに入力ください↓</a:t>
          </a:r>
          <a:endParaRPr kumimoji="1" lang="en-US" altLang="ja-JP" sz="2800"/>
        </a:p>
        <a:p>
          <a:pPr algn="ctr"/>
          <a:r>
            <a:rPr kumimoji="1" lang="ja-JP" altLang="en-US" sz="2800"/>
            <a:t>（左側に自動的に反映されます。）</a:t>
          </a:r>
        </a:p>
      </xdr:txBody>
    </xdr:sp>
    <xdr:clientData/>
  </xdr:twoCellAnchor>
  <xdr:twoCellAnchor>
    <xdr:from>
      <xdr:col>31</xdr:col>
      <xdr:colOff>21167</xdr:colOff>
      <xdr:row>0</xdr:row>
      <xdr:rowOff>42332</xdr:rowOff>
    </xdr:from>
    <xdr:to>
      <xdr:col>57</xdr:col>
      <xdr:colOff>137584</xdr:colOff>
      <xdr:row>2</xdr:row>
      <xdr:rowOff>169332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974417" y="42332"/>
          <a:ext cx="6540500" cy="52916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/>
            <a:t>必要に応じてコピーしてください。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23</xdr:row>
      <xdr:rowOff>9525</xdr:rowOff>
    </xdr:from>
    <xdr:to>
      <xdr:col>2</xdr:col>
      <xdr:colOff>190500</xdr:colOff>
      <xdr:row>26</xdr:row>
      <xdr:rowOff>76200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242887" y="5186363"/>
          <a:ext cx="752475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36</xdr:row>
      <xdr:rowOff>38100</xdr:rowOff>
    </xdr:from>
    <xdr:to>
      <xdr:col>2</xdr:col>
      <xdr:colOff>190500</xdr:colOff>
      <xdr:row>40</xdr:row>
      <xdr:rowOff>76200</xdr:rowOff>
    </xdr:to>
    <xdr:cxnSp macro="">
      <xdr:nvCxn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42875" y="8286750"/>
          <a:ext cx="952500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57150</xdr:colOff>
      <xdr:row>18</xdr:row>
      <xdr:rowOff>190500</xdr:rowOff>
    </xdr:from>
    <xdr:to>
      <xdr:col>16</xdr:col>
      <xdr:colOff>209550</xdr:colOff>
      <xdr:row>18</xdr:row>
      <xdr:rowOff>190500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3200400" y="40290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18</xdr:row>
      <xdr:rowOff>190500</xdr:rowOff>
    </xdr:from>
    <xdr:to>
      <xdr:col>22</xdr:col>
      <xdr:colOff>209550</xdr:colOff>
      <xdr:row>18</xdr:row>
      <xdr:rowOff>190500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3200400" y="40290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57150</xdr:colOff>
      <xdr:row>18</xdr:row>
      <xdr:rowOff>190500</xdr:rowOff>
    </xdr:from>
    <xdr:to>
      <xdr:col>27</xdr:col>
      <xdr:colOff>209550</xdr:colOff>
      <xdr:row>18</xdr:row>
      <xdr:rowOff>190500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4514850" y="40290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13</xdr:row>
      <xdr:rowOff>10581</xdr:rowOff>
    </xdr:from>
    <xdr:to>
      <xdr:col>45</xdr:col>
      <xdr:colOff>201084</xdr:colOff>
      <xdr:row>13</xdr:row>
      <xdr:rowOff>179916</xdr:rowOff>
    </xdr:to>
    <xdr:sp macro="" textlink="">
      <xdr:nvSpPr>
        <xdr:cNvPr id="15" name="左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9186333" y="2709331"/>
          <a:ext cx="1439334" cy="16933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31750</xdr:colOff>
      <xdr:row>24</xdr:row>
      <xdr:rowOff>222251</xdr:rowOff>
    </xdr:from>
    <xdr:to>
      <xdr:col>60</xdr:col>
      <xdr:colOff>42334</xdr:colOff>
      <xdr:row>25</xdr:row>
      <xdr:rowOff>201085</xdr:rowOff>
    </xdr:to>
    <xdr:sp macro="" textlink="">
      <xdr:nvSpPr>
        <xdr:cNvPr id="16" name="左矢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2742333" y="5482168"/>
          <a:ext cx="1534584" cy="211667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222251</xdr:colOff>
      <xdr:row>13</xdr:row>
      <xdr:rowOff>74083</xdr:rowOff>
    </xdr:from>
    <xdr:to>
      <xdr:col>60</xdr:col>
      <xdr:colOff>63500</xdr:colOff>
      <xdr:row>25</xdr:row>
      <xdr:rowOff>148166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202834" y="2772833"/>
          <a:ext cx="95249" cy="286808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42333</xdr:colOff>
      <xdr:row>13</xdr:row>
      <xdr:rowOff>63502</xdr:rowOff>
    </xdr:from>
    <xdr:to>
      <xdr:col>60</xdr:col>
      <xdr:colOff>42334</xdr:colOff>
      <xdr:row>13</xdr:row>
      <xdr:rowOff>169334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228916" y="2762252"/>
          <a:ext cx="3048001" cy="105832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21166</xdr:colOff>
      <xdr:row>1</xdr:row>
      <xdr:rowOff>137582</xdr:rowOff>
    </xdr:from>
    <xdr:to>
      <xdr:col>58</xdr:col>
      <xdr:colOff>222250</xdr:colOff>
      <xdr:row>5</xdr:row>
      <xdr:rowOff>169332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974416" y="338665"/>
          <a:ext cx="6974417" cy="83608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/>
            <a:t>↓こちらに入力ください↓</a:t>
          </a:r>
          <a:endParaRPr kumimoji="1" lang="en-US" altLang="ja-JP" sz="2200"/>
        </a:p>
        <a:p>
          <a:pPr algn="ctr"/>
          <a:r>
            <a:rPr kumimoji="1" lang="ja-JP" altLang="en-US" sz="2200"/>
            <a:t>（左側に自動的に反映されます。）</a:t>
          </a:r>
        </a:p>
      </xdr:txBody>
    </xdr:sp>
    <xdr:clientData/>
  </xdr:twoCellAnchor>
  <xdr:twoCellAnchor>
    <xdr:from>
      <xdr:col>31</xdr:col>
      <xdr:colOff>21167</xdr:colOff>
      <xdr:row>0</xdr:row>
      <xdr:rowOff>0</xdr:rowOff>
    </xdr:from>
    <xdr:to>
      <xdr:col>58</xdr:col>
      <xdr:colOff>212990</xdr:colOff>
      <xdr:row>1</xdr:row>
      <xdr:rowOff>201083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974417" y="0"/>
          <a:ext cx="6965156" cy="402166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/>
            <a:t>必要に応じてコピーしてください。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34</xdr:row>
      <xdr:rowOff>38100</xdr:rowOff>
    </xdr:from>
    <xdr:to>
      <xdr:col>2</xdr:col>
      <xdr:colOff>190500</xdr:colOff>
      <xdr:row>38</xdr:row>
      <xdr:rowOff>76200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42875" y="8029575"/>
          <a:ext cx="952500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20</xdr:row>
      <xdr:rowOff>38100</xdr:rowOff>
    </xdr:from>
    <xdr:to>
      <xdr:col>2</xdr:col>
      <xdr:colOff>190500</xdr:colOff>
      <xdr:row>24</xdr:row>
      <xdr:rowOff>76200</xdr:rowOff>
    </xdr:to>
    <xdr:cxnSp macro="">
      <xdr:nvCxnSpPr>
        <xdr:cNvPr id="3" name="Auto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42875" y="4600575"/>
          <a:ext cx="952500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190500</xdr:colOff>
      <xdr:row>38</xdr:row>
      <xdr:rowOff>76200</xdr:rowOff>
    </xdr:to>
    <xdr:cxnSp macro="">
      <xdr:nvCxn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 rot="5400000" flipH="1">
          <a:off x="142875" y="4695825"/>
          <a:ext cx="952500" cy="1714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21167</xdr:colOff>
      <xdr:row>1</xdr:row>
      <xdr:rowOff>148167</xdr:rowOff>
    </xdr:from>
    <xdr:to>
      <xdr:col>58</xdr:col>
      <xdr:colOff>148167</xdr:colOff>
      <xdr:row>5</xdr:row>
      <xdr:rowOff>179917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974417" y="349250"/>
          <a:ext cx="6974417" cy="83608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/>
            <a:t>↓こちらに入力ください↓</a:t>
          </a:r>
          <a:endParaRPr kumimoji="1" lang="en-US" altLang="ja-JP" sz="2200"/>
        </a:p>
        <a:p>
          <a:pPr algn="ctr"/>
          <a:r>
            <a:rPr kumimoji="1" lang="ja-JP" altLang="en-US" sz="2200"/>
            <a:t>（左側に自動的に反映されます。）</a:t>
          </a:r>
        </a:p>
      </xdr:txBody>
    </xdr:sp>
    <xdr:clientData/>
  </xdr:twoCellAnchor>
  <xdr:twoCellAnchor>
    <xdr:from>
      <xdr:col>31</xdr:col>
      <xdr:colOff>31750</xdr:colOff>
      <xdr:row>0</xdr:row>
      <xdr:rowOff>0</xdr:rowOff>
    </xdr:from>
    <xdr:to>
      <xdr:col>58</xdr:col>
      <xdr:colOff>149489</xdr:colOff>
      <xdr:row>1</xdr:row>
      <xdr:rowOff>201083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985000" y="0"/>
          <a:ext cx="6965156" cy="402166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/>
            <a:t>必要に応じてコピーしてください。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53"/>
  <sheetViews>
    <sheetView tabSelected="1" view="pageBreakPreview" topLeftCell="D22" zoomScaleNormal="100" zoomScaleSheetLayoutView="100" workbookViewId="0">
      <selection activeCell="AO29" sqref="AO29"/>
    </sheetView>
  </sheetViews>
  <sheetFormatPr defaultColWidth="3.375" defaultRowHeight="15.95" customHeight="1" x14ac:dyDescent="0.15"/>
  <cols>
    <col min="1" max="1" width="4.625" style="7" customWidth="1"/>
    <col min="2" max="2" width="2.125" style="7" customWidth="1"/>
    <col min="3" max="31" width="2.875" style="7" customWidth="1"/>
    <col min="32" max="32" width="1.125" style="8" customWidth="1"/>
    <col min="33" max="37" width="2.875" style="8" customWidth="1"/>
    <col min="38" max="40" width="4.125" style="8" customWidth="1"/>
    <col min="41" max="41" width="3.375" style="8" customWidth="1"/>
    <col min="42" max="45" width="2.875" style="8" customWidth="1"/>
    <col min="46" max="55" width="3.375" style="8"/>
    <col min="56" max="16384" width="3.375" style="7"/>
  </cols>
  <sheetData>
    <row r="1" spans="1:56" ht="15.95" customHeight="1" thickBot="1" x14ac:dyDescent="0.2">
      <c r="A1" s="155" t="s">
        <v>4474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187" t="s">
        <v>26</v>
      </c>
      <c r="AC1" s="187"/>
      <c r="AD1" s="187"/>
      <c r="AE1" s="55"/>
      <c r="AH1" s="9"/>
      <c r="BD1" s="10" t="s">
        <v>4385</v>
      </c>
    </row>
    <row r="2" spans="1:56" ht="15.9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6" t="s">
        <v>27</v>
      </c>
      <c r="AC2" s="57" t="s">
        <v>28</v>
      </c>
      <c r="AD2" s="58" t="s">
        <v>29</v>
      </c>
      <c r="AE2" s="55"/>
      <c r="BD2" s="10" t="s">
        <v>4386</v>
      </c>
    </row>
    <row r="3" spans="1:56" ht="15.95" customHeight="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BD3" s="10" t="s">
        <v>90</v>
      </c>
    </row>
    <row r="4" spans="1:56" ht="24.95" customHeight="1" x14ac:dyDescent="0.15">
      <c r="A4" s="188" t="s">
        <v>4475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0"/>
      <c r="AG4" s="10"/>
      <c r="AH4" s="54" t="str">
        <f>IF(AH5=FALSE,"","(1)商号又は名称")</f>
        <v>(1)商号又は名称</v>
      </c>
      <c r="AI4" s="54" t="str">
        <f>IF(AI5=FALSE,"","(2)代表者又は個人")</f>
        <v>(2)代表者又は個人</v>
      </c>
      <c r="AJ4" s="54" t="str">
        <f>IF(AJ5=FALSE,"","(3)役員")</f>
        <v>(3)役員</v>
      </c>
      <c r="AK4" s="54" t="str">
        <f>IF(AK5=FALSE,"","(4)事務所")</f>
        <v>(4)事務所</v>
      </c>
      <c r="AL4" s="54" t="str">
        <f>IF(AL5=FALSE,"","(5)政令第2条の2で定める使用人")</f>
        <v>(5)政令第2条の2で定める使用人</v>
      </c>
      <c r="AM4" s="54" t="str">
        <f>IF(AM5=FALSE,"","(6)専任の宅地建物取引士")</f>
        <v>(6)専任の宅地建物取引士</v>
      </c>
      <c r="AN4" s="10"/>
      <c r="AO4" s="10"/>
      <c r="AP4" s="10"/>
      <c r="BD4" s="10" t="s">
        <v>4387</v>
      </c>
    </row>
    <row r="5" spans="1:56" ht="18.75" customHeight="1" x14ac:dyDescent="0.15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0"/>
      <c r="AG5" s="10"/>
      <c r="AH5" s="54" t="b">
        <v>1</v>
      </c>
      <c r="AI5" s="54" t="b">
        <v>1</v>
      </c>
      <c r="AJ5" s="54" t="b">
        <v>1</v>
      </c>
      <c r="AK5" s="54" t="b">
        <v>1</v>
      </c>
      <c r="AL5" s="54" t="b">
        <v>1</v>
      </c>
      <c r="AM5" s="54" t="b">
        <v>1</v>
      </c>
      <c r="AN5" s="10"/>
      <c r="AO5" s="10"/>
      <c r="AP5" s="10"/>
      <c r="BD5" s="10" t="s">
        <v>4388</v>
      </c>
    </row>
    <row r="6" spans="1:56" ht="15.95" customHeight="1" x14ac:dyDescent="0.15">
      <c r="A6" s="59"/>
      <c r="B6" s="60" t="s">
        <v>4476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11" t="s">
        <v>4400</v>
      </c>
      <c r="AG6" s="11"/>
      <c r="BD6" s="10" t="s">
        <v>4389</v>
      </c>
    </row>
    <row r="7" spans="1:56" ht="20.100000000000001" customHeight="1" x14ac:dyDescent="0.15">
      <c r="A7" s="55"/>
      <c r="B7" s="191" t="str">
        <f>AH4&amp;"　"&amp;AI4&amp;"　"&amp;AJ4&amp;"　"&amp;AK4&amp;"　"&amp;AL4&amp;"　"&amp;AM4&amp;"　"&amp;"について変更がありましたので、宅地建物取引業法第9条の規定により届け出ます。"</f>
        <v>(1)商号又は名称　(2)代表者又は個人　(3)役員　(4)事務所　(5)政令第2条の2で定める使用人　(6)専任の宅地建物取引士　について変更がありましたので、宅地建物取引業法第9条の規定により届け出ます。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61"/>
      <c r="AE7" s="61"/>
      <c r="AG7" s="25"/>
      <c r="AH7" s="26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8"/>
      <c r="BD7" s="10" t="s">
        <v>4390</v>
      </c>
    </row>
    <row r="8" spans="1:56" ht="20.100000000000001" customHeight="1" x14ac:dyDescent="0.15">
      <c r="A8" s="55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61"/>
      <c r="AE8" s="61"/>
      <c r="AG8" s="25"/>
      <c r="AH8" s="29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1"/>
      <c r="BD8" s="10" t="s">
        <v>4391</v>
      </c>
    </row>
    <row r="9" spans="1:56" ht="15.95" customHeight="1" thickBo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BD9" s="10" t="s">
        <v>4392</v>
      </c>
    </row>
    <row r="10" spans="1:56" ht="15.95" customHeight="1" thickBot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90" t="str">
        <f>IF(AL10="","　　年　　月　　日",AL10)</f>
        <v>　　年　　月　　日</v>
      </c>
      <c r="Y10" s="190"/>
      <c r="Z10" s="190"/>
      <c r="AA10" s="190"/>
      <c r="AB10" s="190"/>
      <c r="AC10" s="190"/>
      <c r="AD10" s="190"/>
      <c r="AE10" s="55"/>
      <c r="AF10" s="12" t="s">
        <v>85</v>
      </c>
      <c r="AL10" s="228"/>
      <c r="AM10" s="229"/>
      <c r="AN10" s="229"/>
      <c r="AO10" s="230"/>
      <c r="AP10" s="13" t="s">
        <v>86</v>
      </c>
      <c r="BD10" s="14" t="s">
        <v>87</v>
      </c>
    </row>
    <row r="11" spans="1:56" ht="15.95" customHeight="1" thickBo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9"/>
      <c r="Y11" s="59"/>
      <c r="Z11" s="59"/>
      <c r="AA11" s="59"/>
      <c r="AB11" s="59"/>
      <c r="AC11" s="59"/>
      <c r="AD11" s="59"/>
      <c r="AE11" s="55"/>
      <c r="AF11" s="12" t="s">
        <v>89</v>
      </c>
      <c r="AL11" s="161" t="s">
        <v>4477</v>
      </c>
      <c r="AM11" s="162"/>
      <c r="AN11" s="162"/>
      <c r="AO11" s="163"/>
      <c r="AP11" s="15"/>
    </row>
    <row r="12" spans="1:56" ht="15.95" customHeight="1" x14ac:dyDescent="0.15">
      <c r="A12" s="55"/>
      <c r="B12" s="55"/>
      <c r="C12" s="55"/>
      <c r="D12" s="170" t="str">
        <f>IF(AL11="","○○○○局長　殿",AL11)</f>
        <v>大分県知事　殿</v>
      </c>
      <c r="E12" s="170"/>
      <c r="F12" s="170"/>
      <c r="G12" s="170"/>
      <c r="H12" s="170"/>
      <c r="I12" s="170"/>
      <c r="J12" s="170"/>
      <c r="K12" s="60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12"/>
    </row>
    <row r="13" spans="1:56" ht="15.95" customHeight="1" thickBo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56" ht="18" customHeight="1" thickBo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171" t="s">
        <v>70</v>
      </c>
      <c r="K14" s="171"/>
      <c r="L14" s="171"/>
      <c r="M14" s="172" t="s">
        <v>2</v>
      </c>
      <c r="N14" s="172"/>
      <c r="O14" s="172"/>
      <c r="P14" s="172"/>
      <c r="Q14" s="172"/>
      <c r="R14" s="55"/>
      <c r="S14" s="170" t="str">
        <f>IF(AL14="","",AL14)</f>
        <v/>
      </c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6" t="s">
        <v>2</v>
      </c>
      <c r="AL14" s="156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8"/>
      <c r="BC14" s="15" t="s">
        <v>88</v>
      </c>
    </row>
    <row r="15" spans="1:56" ht="15.95" customHeight="1" thickBo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172" t="s">
        <v>3</v>
      </c>
      <c r="N15" s="172"/>
      <c r="O15" s="172"/>
      <c r="P15" s="172"/>
      <c r="Q15" s="172"/>
      <c r="R15" s="55"/>
      <c r="S15" s="170" t="str">
        <f>IF(AL15="","（　　　　）","〒"&amp;LEFT(AL15,3)&amp;"-"&amp;RIGHT(AL15,4))</f>
        <v>（　　　　）</v>
      </c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2" t="s">
        <v>92</v>
      </c>
      <c r="AL15" s="175"/>
      <c r="AM15" s="176"/>
      <c r="AN15" s="176"/>
      <c r="AO15" s="177"/>
      <c r="AP15" s="17" t="s">
        <v>4393</v>
      </c>
      <c r="BC15" s="15" t="s">
        <v>88</v>
      </c>
    </row>
    <row r="16" spans="1:56" ht="8.1" customHeight="1" thickBo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</row>
    <row r="17" spans="1:110" ht="15.95" customHeight="1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172" t="s">
        <v>4</v>
      </c>
      <c r="N17" s="172"/>
      <c r="O17" s="172"/>
      <c r="P17" s="172"/>
      <c r="Q17" s="172"/>
      <c r="R17" s="55"/>
      <c r="S17" s="178" t="str">
        <f>IF(AL17="","",AL17)</f>
        <v/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8" t="s">
        <v>4394</v>
      </c>
      <c r="AL17" s="179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1"/>
      <c r="BC17" s="15" t="s">
        <v>88</v>
      </c>
    </row>
    <row r="18" spans="1:110" ht="15.95" customHeight="1" thickBo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72" t="s">
        <v>5</v>
      </c>
      <c r="N18" s="172"/>
      <c r="O18" s="172"/>
      <c r="P18" s="172"/>
      <c r="Q18" s="172"/>
      <c r="R18" s="55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2" t="s">
        <v>4395</v>
      </c>
      <c r="AL18" s="182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4"/>
      <c r="BC18" s="7"/>
    </row>
    <row r="19" spans="1:110" ht="8.1" customHeight="1" thickBo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63"/>
      <c r="N19" s="63"/>
      <c r="O19" s="63"/>
      <c r="P19" s="63"/>
      <c r="Q19" s="63"/>
      <c r="R19" s="55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110" ht="15.95" customHeight="1" thickBo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172" t="s">
        <v>6</v>
      </c>
      <c r="N20" s="172"/>
      <c r="O20" s="172"/>
      <c r="P20" s="172"/>
      <c r="Q20" s="172"/>
      <c r="R20" s="55"/>
      <c r="S20" s="174" t="str">
        <f>IF(AL20="","",AL20)</f>
        <v/>
      </c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65" t="s">
        <v>49</v>
      </c>
      <c r="AE20" s="66"/>
      <c r="AF20" s="232" t="s">
        <v>4396</v>
      </c>
      <c r="AG20" s="232"/>
      <c r="AH20" s="232"/>
      <c r="AI20" s="232"/>
      <c r="AJ20" s="232"/>
      <c r="AK20" s="232"/>
      <c r="AL20" s="156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8"/>
      <c r="BC20" s="15" t="s">
        <v>88</v>
      </c>
    </row>
    <row r="21" spans="1:110" ht="15.95" customHeight="1" thickBo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212" t="s">
        <v>50</v>
      </c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67"/>
      <c r="AD21" s="67"/>
      <c r="AE21" s="55"/>
      <c r="AF21" s="232"/>
      <c r="AG21" s="232"/>
      <c r="AH21" s="232"/>
      <c r="AI21" s="232"/>
      <c r="AJ21" s="232"/>
      <c r="AK21" s="232"/>
    </row>
    <row r="22" spans="1:110" ht="15.95" customHeight="1" thickBo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72" t="s">
        <v>7</v>
      </c>
      <c r="N22" s="172"/>
      <c r="O22" s="172"/>
      <c r="P22" s="172"/>
      <c r="Q22" s="172"/>
      <c r="R22" s="55"/>
      <c r="S22" s="170" t="str">
        <f>IF(AL22="","（　　　　）　　　　－",AL22)</f>
        <v>（　　　　）　　　　－</v>
      </c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6" t="s">
        <v>4397</v>
      </c>
      <c r="AG22" s="19"/>
      <c r="AL22" s="233"/>
      <c r="AM22" s="234"/>
      <c r="AN22" s="234"/>
      <c r="AO22" s="235"/>
      <c r="AP22" s="20" t="s">
        <v>4399</v>
      </c>
      <c r="BC22" s="15" t="s">
        <v>88</v>
      </c>
    </row>
    <row r="23" spans="1:110" ht="15.95" customHeight="1" thickBo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172" t="s">
        <v>8</v>
      </c>
      <c r="N23" s="172"/>
      <c r="O23" s="172"/>
      <c r="P23" s="172"/>
      <c r="Q23" s="172"/>
      <c r="R23" s="55"/>
      <c r="S23" s="170" t="str">
        <f>IF(AL23="","（　　　　）　　　　－",AL23)</f>
        <v>（　　　　）　　　　－</v>
      </c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2" t="s">
        <v>4398</v>
      </c>
      <c r="AL23" s="236"/>
      <c r="AM23" s="237"/>
      <c r="AN23" s="237"/>
      <c r="AO23" s="238"/>
      <c r="AP23" s="20" t="s">
        <v>4399</v>
      </c>
      <c r="BC23" s="15" t="s">
        <v>88</v>
      </c>
    </row>
    <row r="24" spans="1:110" ht="15.95" customHeight="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63"/>
      <c r="N24" s="63"/>
      <c r="O24" s="63"/>
      <c r="P24" s="63"/>
      <c r="Q24" s="63"/>
      <c r="R24" s="55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</row>
    <row r="25" spans="1:110" ht="15.95" customHeight="1" thickBot="1" x14ac:dyDescent="0.2">
      <c r="A25" s="55"/>
      <c r="B25" s="55"/>
      <c r="C25" s="55"/>
      <c r="D25" s="173" t="s">
        <v>9</v>
      </c>
      <c r="E25" s="173"/>
      <c r="F25" s="173"/>
      <c r="G25" s="173"/>
      <c r="H25" s="55"/>
      <c r="I25" s="55"/>
      <c r="J25" s="55"/>
      <c r="K25" s="173" t="s">
        <v>10</v>
      </c>
      <c r="L25" s="173"/>
      <c r="M25" s="173"/>
      <c r="N25" s="173"/>
      <c r="O25" s="173"/>
      <c r="P25" s="55"/>
      <c r="Q25" s="55"/>
      <c r="R25" s="55"/>
      <c r="S25" s="55"/>
      <c r="T25" s="68" t="s">
        <v>30</v>
      </c>
      <c r="U25" s="68"/>
      <c r="V25" s="68"/>
      <c r="W25" s="68"/>
      <c r="X25" s="68"/>
      <c r="Y25" s="68"/>
      <c r="Z25" s="68"/>
      <c r="AA25" s="68"/>
      <c r="AB25" s="55"/>
      <c r="AC25" s="55"/>
      <c r="AD25" s="55"/>
      <c r="AE25" s="55"/>
      <c r="AL25" s="15" t="s">
        <v>91</v>
      </c>
      <c r="AM25" s="7"/>
      <c r="AN25" s="7"/>
    </row>
    <row r="26" spans="1:110" ht="15.95" customHeight="1" thickBot="1" x14ac:dyDescent="0.2">
      <c r="A26" s="55"/>
      <c r="B26" s="55"/>
      <c r="C26" s="69" t="s">
        <v>31</v>
      </c>
      <c r="D26" s="70"/>
      <c r="E26" s="70"/>
      <c r="F26" s="70"/>
      <c r="G26" s="70"/>
      <c r="H26" s="71"/>
      <c r="I26" s="72"/>
      <c r="J26" s="69" t="s">
        <v>31</v>
      </c>
      <c r="K26" s="70"/>
      <c r="L26" s="70"/>
      <c r="M26" s="70"/>
      <c r="N26" s="70"/>
      <c r="O26" s="70"/>
      <c r="P26" s="71"/>
      <c r="Q26" s="72"/>
      <c r="R26" s="55"/>
      <c r="S26" s="73" t="str">
        <f>IF(AL26="","",LEFT(AL26))</f>
        <v>4</v>
      </c>
      <c r="T26" s="74" t="str">
        <f>IF(AL26="","",MID(AL26,2,1))</f>
        <v>4</v>
      </c>
      <c r="U26" s="185" t="str">
        <f>IF(AQ26="","(　　）","（ "&amp;AQ26&amp;" ）")</f>
        <v>(　　）</v>
      </c>
      <c r="V26" s="186"/>
      <c r="W26" s="75" t="str">
        <f>IF(AT26&gt;=100000,LEFT(AX26,1),"")</f>
        <v/>
      </c>
      <c r="X26" s="76" t="str">
        <f>IF(AT26&gt;=10000,MID(AX26,2,1),"")</f>
        <v/>
      </c>
      <c r="Y26" s="76" t="str">
        <f>IF(AT26&gt;=1000,MID(AX26,3,1),"")</f>
        <v/>
      </c>
      <c r="Z26" s="76" t="str">
        <f>IF(AT26&gt;=100,MID(AX26,4,1),"")</f>
        <v/>
      </c>
      <c r="AA26" s="76" t="str">
        <f>IF(AT26&gt;=10,MID(AX26,5,1),"")</f>
        <v/>
      </c>
      <c r="AB26" s="77" t="str">
        <f>IF(AT26&gt;=1,RIGHT(AX26),"")</f>
        <v/>
      </c>
      <c r="AC26" s="55"/>
      <c r="AD26" s="55"/>
      <c r="AE26" s="55"/>
      <c r="AF26" s="16" t="s">
        <v>4401</v>
      </c>
      <c r="AL26" s="161" t="s">
        <v>125</v>
      </c>
      <c r="AM26" s="162"/>
      <c r="AN26" s="162"/>
      <c r="AO26" s="163"/>
      <c r="AP26" s="32" t="s">
        <v>4402</v>
      </c>
      <c r="AQ26" s="213"/>
      <c r="AR26" s="214"/>
      <c r="AS26" s="33" t="s">
        <v>4403</v>
      </c>
      <c r="AT26" s="164"/>
      <c r="AU26" s="165"/>
      <c r="AV26" s="165"/>
      <c r="AW26" s="166"/>
      <c r="AX26" s="10" t="str">
        <f>RIGHT("000000"&amp;AT26,6)</f>
        <v>000000</v>
      </c>
      <c r="BC26" s="15" t="s">
        <v>88</v>
      </c>
    </row>
    <row r="27" spans="1:110" ht="15.95" customHeight="1" x14ac:dyDescent="0.1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5"/>
      <c r="AD27" s="55"/>
      <c r="AE27" s="55"/>
    </row>
    <row r="28" spans="1:110" ht="15.95" customHeight="1" thickBot="1" x14ac:dyDescent="0.2">
      <c r="A28" s="59" t="s">
        <v>0</v>
      </c>
      <c r="B28" s="55"/>
      <c r="C28" s="78" t="s">
        <v>65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79"/>
      <c r="AB28" s="79"/>
      <c r="AC28" s="79"/>
      <c r="AD28" s="55"/>
      <c r="AE28" s="55"/>
      <c r="AF28" s="8" t="s">
        <v>4404</v>
      </c>
      <c r="AL28" s="15" t="s">
        <v>91</v>
      </c>
    </row>
    <row r="29" spans="1:110" ht="15.95" customHeight="1" thickBot="1" x14ac:dyDescent="0.2">
      <c r="A29" s="80" t="s">
        <v>72</v>
      </c>
      <c r="B29" s="55"/>
      <c r="C29" s="192" t="s">
        <v>51</v>
      </c>
      <c r="D29" s="193"/>
      <c r="E29" s="193"/>
      <c r="F29" s="193"/>
      <c r="G29" s="193"/>
      <c r="H29" s="194"/>
      <c r="I29" s="81" t="str">
        <f>IF(AL29="","",LEFT(AL29))</f>
        <v/>
      </c>
      <c r="J29" s="82" t="s">
        <v>32</v>
      </c>
      <c r="K29" s="75" t="str">
        <f>IF(AO29="","",LEFT(AO29))</f>
        <v/>
      </c>
      <c r="L29" s="77" t="str">
        <f>IF(AO29="","",MID(AO29,2,1))</f>
        <v/>
      </c>
      <c r="M29" s="83" t="s">
        <v>25</v>
      </c>
      <c r="N29" s="75" t="str">
        <f>IF(AQ29="","",LEFT(AQ29))</f>
        <v/>
      </c>
      <c r="O29" s="77" t="str">
        <f>IF(AQ29="","",MID(AQ29,2,1))</f>
        <v/>
      </c>
      <c r="P29" s="83" t="s">
        <v>33</v>
      </c>
      <c r="Q29" s="75" t="str">
        <f>IF(AS29="","",LEFT(AS29))</f>
        <v/>
      </c>
      <c r="R29" s="77" t="str">
        <f>IF(AS29="","",MID(AS29,2,1))</f>
        <v/>
      </c>
      <c r="S29" s="59" t="s">
        <v>15</v>
      </c>
      <c r="T29" s="55"/>
      <c r="U29" s="55"/>
      <c r="V29" s="55"/>
      <c r="W29" s="55"/>
      <c r="X29" s="55"/>
      <c r="Y29" s="55"/>
      <c r="Z29" s="55"/>
      <c r="AA29" s="55"/>
      <c r="AB29" s="55"/>
      <c r="AC29" s="79"/>
      <c r="AD29" s="79"/>
      <c r="AE29" s="55"/>
      <c r="AF29" s="16" t="s">
        <v>4405</v>
      </c>
      <c r="AL29" s="159"/>
      <c r="AM29" s="160"/>
      <c r="AN29" s="34" t="s">
        <v>4411</v>
      </c>
      <c r="AO29" s="5"/>
      <c r="AP29" s="25" t="s">
        <v>25</v>
      </c>
      <c r="AQ29" s="5"/>
      <c r="AR29" s="25" t="s">
        <v>14</v>
      </c>
      <c r="AS29" s="5"/>
      <c r="AT29" s="8" t="s">
        <v>15</v>
      </c>
      <c r="AU29" s="20" t="s">
        <v>4412</v>
      </c>
    </row>
    <row r="30" spans="1:110" ht="15.95" customHeight="1" x14ac:dyDescent="0.15">
      <c r="A30" s="55"/>
      <c r="B30" s="55"/>
      <c r="C30" s="215" t="s">
        <v>34</v>
      </c>
      <c r="D30" s="195" t="s">
        <v>71</v>
      </c>
      <c r="E30" s="196"/>
      <c r="F30" s="196"/>
      <c r="G30" s="196"/>
      <c r="H30" s="197"/>
      <c r="I30" s="84" t="str">
        <f>BH30</f>
        <v/>
      </c>
      <c r="J30" s="85" t="str">
        <f t="shared" ref="J30:AB30" si="0">BI30</f>
        <v/>
      </c>
      <c r="K30" s="85" t="str">
        <f t="shared" si="0"/>
        <v/>
      </c>
      <c r="L30" s="85" t="str">
        <f t="shared" si="0"/>
        <v/>
      </c>
      <c r="M30" s="85" t="str">
        <f t="shared" si="0"/>
        <v/>
      </c>
      <c r="N30" s="85" t="str">
        <f t="shared" si="0"/>
        <v/>
      </c>
      <c r="O30" s="85" t="str">
        <f t="shared" si="0"/>
        <v/>
      </c>
      <c r="P30" s="85" t="str">
        <f t="shared" si="0"/>
        <v/>
      </c>
      <c r="Q30" s="85" t="str">
        <f t="shared" si="0"/>
        <v/>
      </c>
      <c r="R30" s="85" t="str">
        <f t="shared" si="0"/>
        <v/>
      </c>
      <c r="S30" s="85" t="str">
        <f t="shared" si="0"/>
        <v/>
      </c>
      <c r="T30" s="85" t="str">
        <f t="shared" si="0"/>
        <v/>
      </c>
      <c r="U30" s="85" t="str">
        <f t="shared" si="0"/>
        <v/>
      </c>
      <c r="V30" s="85" t="str">
        <f t="shared" si="0"/>
        <v/>
      </c>
      <c r="W30" s="85" t="str">
        <f t="shared" si="0"/>
        <v/>
      </c>
      <c r="X30" s="85" t="str">
        <f t="shared" si="0"/>
        <v/>
      </c>
      <c r="Y30" s="85" t="str">
        <f t="shared" si="0"/>
        <v/>
      </c>
      <c r="Z30" s="85" t="str">
        <f t="shared" si="0"/>
        <v/>
      </c>
      <c r="AA30" s="85" t="str">
        <f t="shared" si="0"/>
        <v/>
      </c>
      <c r="AB30" s="86" t="str">
        <f t="shared" si="0"/>
        <v/>
      </c>
      <c r="AC30" s="79"/>
      <c r="AD30" s="79"/>
      <c r="AE30" s="55"/>
      <c r="AF30" s="231" t="s">
        <v>4407</v>
      </c>
      <c r="AG30" s="231"/>
      <c r="AH30" s="231"/>
      <c r="AI30" s="231"/>
      <c r="AJ30" s="231"/>
      <c r="AK30" s="231"/>
      <c r="AL30" s="179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1"/>
      <c r="BC30" s="15" t="s">
        <v>88</v>
      </c>
      <c r="BF30" s="22" t="str">
        <f>ASC(AL30)</f>
        <v/>
      </c>
      <c r="BG30" s="22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BF30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30" s="22" t="str">
        <f>DBCS(MID($BG30,COLUMNS($BB30:BB30),1))</f>
        <v/>
      </c>
      <c r="BI30" s="22" t="str">
        <f>DBCS(MID($BG30,COLUMNS($BB30:BC30),1))</f>
        <v/>
      </c>
      <c r="BJ30" s="22" t="str">
        <f>DBCS(MID($BG30,COLUMNS($BB30:BD30),1))</f>
        <v/>
      </c>
      <c r="BK30" s="22" t="str">
        <f>DBCS(MID($BG30,COLUMNS($BB30:BE30),1))</f>
        <v/>
      </c>
      <c r="BL30" s="22" t="str">
        <f>DBCS(MID($BG30,COLUMNS($BB30:BF30),1))</f>
        <v/>
      </c>
      <c r="BM30" s="22" t="str">
        <f>DBCS(MID($BG30,COLUMNS($BB30:BG30),1))</f>
        <v/>
      </c>
      <c r="BN30" s="22" t="str">
        <f>DBCS(MID($BG30,COLUMNS($BB30:BH30),1))</f>
        <v/>
      </c>
      <c r="BO30" s="22" t="str">
        <f>DBCS(MID($BG30,COLUMNS($BB30:BI30),1))</f>
        <v/>
      </c>
      <c r="BP30" s="22" t="str">
        <f>DBCS(MID($BG30,COLUMNS($BB30:BJ30),1))</f>
        <v/>
      </c>
      <c r="BQ30" s="22" t="str">
        <f>DBCS(MID($BG30,COLUMNS($BB30:BK30),1))</f>
        <v/>
      </c>
      <c r="BR30" s="22" t="str">
        <f>DBCS(MID($BG30,COLUMNS($BB30:BL30),1))</f>
        <v/>
      </c>
      <c r="BS30" s="22" t="str">
        <f>DBCS(MID($BG30,COLUMNS($BB30:BM30),1))</f>
        <v/>
      </c>
      <c r="BT30" s="22" t="str">
        <f>DBCS(MID($BG30,COLUMNS($BB30:BN30),1))</f>
        <v/>
      </c>
      <c r="BU30" s="22" t="str">
        <f>DBCS(MID($BG30,COLUMNS($BB30:BO30),1))</f>
        <v/>
      </c>
      <c r="BV30" s="22" t="str">
        <f>DBCS(MID($BG30,COLUMNS($BB30:BP30),1))</f>
        <v/>
      </c>
      <c r="BW30" s="22" t="str">
        <f>DBCS(MID($BG30,COLUMNS($BB30:BQ30),1))</f>
        <v/>
      </c>
      <c r="BX30" s="22" t="str">
        <f>DBCS(MID($BG30,COLUMNS($BB30:BR30),1))</f>
        <v/>
      </c>
      <c r="BY30" s="22" t="str">
        <f>DBCS(MID($BG30,COLUMNS($BB30:BS30),1))</f>
        <v/>
      </c>
      <c r="BZ30" s="22" t="str">
        <f>DBCS(MID($BG30,COLUMNS($BB30:BT30),1))</f>
        <v/>
      </c>
      <c r="CA30" s="22" t="str">
        <f>DBCS(MID($BG30,COLUMNS($BB30:BU30),1))</f>
        <v/>
      </c>
      <c r="CB30" s="22" t="str">
        <f>DBCS(MID($BG30,COLUMNS($BB30:BV30),1))</f>
        <v/>
      </c>
      <c r="CC30" s="22" t="str">
        <f>DBCS(MID($BG30,COLUMNS($BB30:BW30),1))</f>
        <v/>
      </c>
      <c r="CD30" s="22" t="str">
        <f>DBCS(MID($BG30,COLUMNS($BB30:BX30),1))</f>
        <v/>
      </c>
      <c r="CE30" s="22" t="str">
        <f>DBCS(MID($BG30,COLUMNS($BB30:BY30),1))</f>
        <v/>
      </c>
      <c r="CF30" s="22" t="str">
        <f>DBCS(MID($BG30,COLUMNS($BB30:BZ30),1))</f>
        <v/>
      </c>
      <c r="CG30" s="22" t="str">
        <f>DBCS(MID($BG30,COLUMNS($BB30:CA30),1))</f>
        <v/>
      </c>
      <c r="CH30" s="22" t="str">
        <f>DBCS(MID($BG30,COLUMNS($BB30:CB30),1))</f>
        <v/>
      </c>
      <c r="CI30" s="22" t="str">
        <f>DBCS(MID($BG30,COLUMNS($BB30:CC30),1))</f>
        <v/>
      </c>
      <c r="CJ30" s="22" t="str">
        <f>DBCS(MID($BG30,COLUMNS($BB30:CD30),1))</f>
        <v/>
      </c>
      <c r="CK30" s="22" t="str">
        <f>DBCS(MID($BG30,COLUMNS($BB30:CE30),1))</f>
        <v/>
      </c>
      <c r="CL30" s="22" t="str">
        <f>DBCS(MID($BG30,COLUMNS($BB30:CF30),1))</f>
        <v/>
      </c>
      <c r="CM30" s="22" t="str">
        <f>DBCS(MID($BG30,COLUMNS($BB30:CG30),1))</f>
        <v/>
      </c>
      <c r="CN30" s="22" t="str">
        <f>DBCS(MID($BG30,COLUMNS($BB30:CH30),1))</f>
        <v/>
      </c>
      <c r="CO30" s="22" t="str">
        <f>DBCS(MID($BG30,COLUMNS($BB30:CI30),1))</f>
        <v/>
      </c>
      <c r="CP30" s="22" t="str">
        <f>DBCS(MID($BG30,COLUMNS($BB30:CJ30),1))</f>
        <v/>
      </c>
      <c r="CQ30" s="22" t="str">
        <f>DBCS(MID($BG30,COLUMNS($BB30:CK30),1))</f>
        <v/>
      </c>
      <c r="CR30" s="22" t="str">
        <f>DBCS(MID($BG30,COLUMNS($BB30:CL30),1))</f>
        <v/>
      </c>
      <c r="CS30" s="22" t="str">
        <f>DBCS(MID($BG30,COLUMNS($BB30:CM30),1))</f>
        <v/>
      </c>
      <c r="CT30" s="22" t="str">
        <f>DBCS(MID($BG30,COLUMNS($BB30:CN30),1))</f>
        <v/>
      </c>
      <c r="CU30" s="22" t="str">
        <f>DBCS(MID($BG30,COLUMNS($BB30:CO30),1))</f>
        <v/>
      </c>
      <c r="CV30"/>
      <c r="CW30"/>
      <c r="CX30"/>
      <c r="CY30"/>
      <c r="CZ30"/>
      <c r="DA30"/>
      <c r="DB30"/>
      <c r="DC30"/>
      <c r="DD30"/>
      <c r="DE30"/>
      <c r="DF30"/>
    </row>
    <row r="31" spans="1:110" ht="15.95" customHeight="1" thickBot="1" x14ac:dyDescent="0.2">
      <c r="A31" s="55"/>
      <c r="B31" s="55"/>
      <c r="C31" s="216"/>
      <c r="D31" s="198"/>
      <c r="E31" s="199"/>
      <c r="F31" s="199"/>
      <c r="G31" s="199"/>
      <c r="H31" s="200"/>
      <c r="I31" s="87" t="str">
        <f>CB30</f>
        <v/>
      </c>
      <c r="J31" s="88" t="str">
        <f t="shared" ref="J31:AB31" si="1">CC30</f>
        <v/>
      </c>
      <c r="K31" s="88" t="str">
        <f t="shared" si="1"/>
        <v/>
      </c>
      <c r="L31" s="88" t="str">
        <f t="shared" si="1"/>
        <v/>
      </c>
      <c r="M31" s="88" t="str">
        <f t="shared" si="1"/>
        <v/>
      </c>
      <c r="N31" s="88" t="str">
        <f t="shared" si="1"/>
        <v/>
      </c>
      <c r="O31" s="88" t="str">
        <f t="shared" si="1"/>
        <v/>
      </c>
      <c r="P31" s="88" t="str">
        <f t="shared" si="1"/>
        <v/>
      </c>
      <c r="Q31" s="88" t="str">
        <f t="shared" si="1"/>
        <v/>
      </c>
      <c r="R31" s="88" t="str">
        <f t="shared" si="1"/>
        <v/>
      </c>
      <c r="S31" s="88" t="str">
        <f t="shared" si="1"/>
        <v/>
      </c>
      <c r="T31" s="88" t="str">
        <f t="shared" si="1"/>
        <v/>
      </c>
      <c r="U31" s="88" t="str">
        <f t="shared" si="1"/>
        <v/>
      </c>
      <c r="V31" s="88" t="str">
        <f t="shared" si="1"/>
        <v/>
      </c>
      <c r="W31" s="88" t="str">
        <f t="shared" si="1"/>
        <v/>
      </c>
      <c r="X31" s="88" t="str">
        <f t="shared" si="1"/>
        <v/>
      </c>
      <c r="Y31" s="88" t="str">
        <f t="shared" si="1"/>
        <v/>
      </c>
      <c r="Z31" s="88" t="str">
        <f t="shared" si="1"/>
        <v/>
      </c>
      <c r="AA31" s="88" t="str">
        <f t="shared" si="1"/>
        <v/>
      </c>
      <c r="AB31" s="89" t="str">
        <f t="shared" si="1"/>
        <v/>
      </c>
      <c r="AC31" s="79"/>
      <c r="AD31" s="79"/>
      <c r="AE31" s="55"/>
      <c r="AF31" s="231"/>
      <c r="AG31" s="231"/>
      <c r="AH31" s="231"/>
      <c r="AI31" s="231"/>
      <c r="AJ31" s="231"/>
      <c r="AK31" s="231"/>
      <c r="AL31" s="182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4"/>
    </row>
    <row r="32" spans="1:110" ht="15.95" customHeight="1" x14ac:dyDescent="0.15">
      <c r="A32" s="55"/>
      <c r="B32" s="55"/>
      <c r="C32" s="216"/>
      <c r="D32" s="195" t="s">
        <v>2</v>
      </c>
      <c r="E32" s="196"/>
      <c r="F32" s="196"/>
      <c r="G32" s="196"/>
      <c r="H32" s="197"/>
      <c r="I32" s="84" t="str">
        <f>BH32</f>
        <v/>
      </c>
      <c r="J32" s="85" t="str">
        <f t="shared" ref="J32" si="2">BI32</f>
        <v/>
      </c>
      <c r="K32" s="85" t="str">
        <f t="shared" ref="K32" si="3">BJ32</f>
        <v/>
      </c>
      <c r="L32" s="85" t="str">
        <f t="shared" ref="L32" si="4">BK32</f>
        <v/>
      </c>
      <c r="M32" s="85" t="str">
        <f t="shared" ref="M32" si="5">BL32</f>
        <v/>
      </c>
      <c r="N32" s="85" t="str">
        <f t="shared" ref="N32" si="6">BM32</f>
        <v/>
      </c>
      <c r="O32" s="85" t="str">
        <f t="shared" ref="O32" si="7">BN32</f>
        <v/>
      </c>
      <c r="P32" s="85" t="str">
        <f t="shared" ref="P32" si="8">BO32</f>
        <v/>
      </c>
      <c r="Q32" s="85" t="str">
        <f t="shared" ref="Q32" si="9">BP32</f>
        <v/>
      </c>
      <c r="R32" s="85" t="str">
        <f t="shared" ref="R32" si="10">BQ32</f>
        <v/>
      </c>
      <c r="S32" s="85" t="str">
        <f t="shared" ref="S32" si="11">BR32</f>
        <v/>
      </c>
      <c r="T32" s="85" t="str">
        <f t="shared" ref="T32" si="12">BS32</f>
        <v/>
      </c>
      <c r="U32" s="85" t="str">
        <f t="shared" ref="U32" si="13">BT32</f>
        <v/>
      </c>
      <c r="V32" s="85" t="str">
        <f t="shared" ref="V32" si="14">BU32</f>
        <v/>
      </c>
      <c r="W32" s="85" t="str">
        <f t="shared" ref="W32" si="15">BV32</f>
        <v/>
      </c>
      <c r="X32" s="85" t="str">
        <f t="shared" ref="X32" si="16">BW32</f>
        <v/>
      </c>
      <c r="Y32" s="85" t="str">
        <f t="shared" ref="Y32" si="17">BX32</f>
        <v/>
      </c>
      <c r="Z32" s="85" t="str">
        <f t="shared" ref="Z32" si="18">BY32</f>
        <v/>
      </c>
      <c r="AA32" s="85" t="str">
        <f t="shared" ref="AA32" si="19">BZ32</f>
        <v/>
      </c>
      <c r="AB32" s="86" t="str">
        <f t="shared" ref="AB32" si="20">CA32</f>
        <v/>
      </c>
      <c r="AC32" s="55"/>
      <c r="AD32" s="55"/>
      <c r="AE32" s="55"/>
      <c r="AF32" s="231" t="s">
        <v>4406</v>
      </c>
      <c r="AG32" s="231"/>
      <c r="AH32" s="231"/>
      <c r="AI32" s="231"/>
      <c r="AJ32" s="231"/>
      <c r="AK32" s="231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1"/>
      <c r="BC32" s="15" t="s">
        <v>88</v>
      </c>
      <c r="BF32" s="22" t="str">
        <f>ASC(AL32)</f>
        <v/>
      </c>
      <c r="BG32" s="22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BF32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32" s="22" t="str">
        <f>DBCS(MID($BG32,COLUMNS($BB32:BB32),1))</f>
        <v/>
      </c>
      <c r="BI32" s="22" t="str">
        <f>DBCS(MID($BG32,COLUMNS($BB32:BC32),1))</f>
        <v/>
      </c>
      <c r="BJ32" s="22" t="str">
        <f>DBCS(MID($BG32,COLUMNS($BB32:BD32),1))</f>
        <v/>
      </c>
      <c r="BK32" s="22" t="str">
        <f>DBCS(MID($BG32,COLUMNS($BB32:BE32),1))</f>
        <v/>
      </c>
      <c r="BL32" s="22" t="str">
        <f>DBCS(MID($BG32,COLUMNS($BB32:BF32),1))</f>
        <v/>
      </c>
      <c r="BM32" s="22" t="str">
        <f>DBCS(MID($BG32,COLUMNS($BB32:BG32),1))</f>
        <v/>
      </c>
      <c r="BN32" s="22" t="str">
        <f>DBCS(MID($BG32,COLUMNS($BB32:BH32),1))</f>
        <v/>
      </c>
      <c r="BO32" s="22" t="str">
        <f>DBCS(MID($BG32,COLUMNS($BB32:BI32),1))</f>
        <v/>
      </c>
      <c r="BP32" s="22" t="str">
        <f>DBCS(MID($BG32,COLUMNS($BB32:BJ32),1))</f>
        <v/>
      </c>
      <c r="BQ32" s="22" t="str">
        <f>DBCS(MID($BG32,COLUMNS($BB32:BK32),1))</f>
        <v/>
      </c>
      <c r="BR32" s="22" t="str">
        <f>DBCS(MID($BG32,COLUMNS($BB32:BL32),1))</f>
        <v/>
      </c>
      <c r="BS32" s="22" t="str">
        <f>DBCS(MID($BG32,COLUMNS($BB32:BM32),1))</f>
        <v/>
      </c>
      <c r="BT32" s="22" t="str">
        <f>DBCS(MID($BG32,COLUMNS($BB32:BN32),1))</f>
        <v/>
      </c>
      <c r="BU32" s="22" t="str">
        <f>DBCS(MID($BG32,COLUMNS($BB32:BO32),1))</f>
        <v/>
      </c>
      <c r="BV32" s="22" t="str">
        <f>DBCS(MID($BG32,COLUMNS($BB32:BP32),1))</f>
        <v/>
      </c>
      <c r="BW32" s="22" t="str">
        <f>DBCS(MID($BG32,COLUMNS($BB32:BQ32),1))</f>
        <v/>
      </c>
      <c r="BX32" s="22" t="str">
        <f>DBCS(MID($BG32,COLUMNS($BB32:BR32),1))</f>
        <v/>
      </c>
      <c r="BY32" s="22" t="str">
        <f>DBCS(MID($BG32,COLUMNS($BB32:BS32),1))</f>
        <v/>
      </c>
      <c r="BZ32" s="22" t="str">
        <f>DBCS(MID($BG32,COLUMNS($BB32:BT32),1))</f>
        <v/>
      </c>
      <c r="CA32" s="22" t="str">
        <f>DBCS(MID($BG32,COLUMNS($BB32:BU32),1))</f>
        <v/>
      </c>
      <c r="CB32" s="22" t="str">
        <f>DBCS(MID($BG32,COLUMNS($BB32:BV32),1))</f>
        <v/>
      </c>
      <c r="CC32" s="22" t="str">
        <f>DBCS(MID($BG32,COLUMNS($BB32:BW32),1))</f>
        <v/>
      </c>
      <c r="CD32" s="22" t="str">
        <f>DBCS(MID($BG32,COLUMNS($BB32:BX32),1))</f>
        <v/>
      </c>
      <c r="CE32" s="22" t="str">
        <f>DBCS(MID($BG32,COLUMNS($BB32:BY32),1))</f>
        <v/>
      </c>
      <c r="CF32" s="22" t="str">
        <f>DBCS(MID($BG32,COLUMNS($BB32:BZ32),1))</f>
        <v/>
      </c>
      <c r="CG32" s="22" t="str">
        <f>DBCS(MID($BG32,COLUMNS($BB32:CA32),1))</f>
        <v/>
      </c>
      <c r="CH32" s="22" t="str">
        <f>DBCS(MID($BG32,COLUMNS($BB32:CB32),1))</f>
        <v/>
      </c>
      <c r="CI32" s="22" t="str">
        <f>DBCS(MID($BG32,COLUMNS($BB32:CC32),1))</f>
        <v/>
      </c>
      <c r="CJ32" s="22" t="str">
        <f>DBCS(MID($BG32,COLUMNS($BB32:CD32),1))</f>
        <v/>
      </c>
      <c r="CK32" s="22" t="str">
        <f>DBCS(MID($BG32,COLUMNS($BB32:CE32),1))</f>
        <v/>
      </c>
      <c r="CL32" s="22" t="str">
        <f>DBCS(MID($BG32,COLUMNS($BB32:CF32),1))</f>
        <v/>
      </c>
      <c r="CM32" s="22" t="str">
        <f>DBCS(MID($BG32,COLUMNS($BB32:CG32),1))</f>
        <v/>
      </c>
      <c r="CN32" s="22" t="str">
        <f>DBCS(MID($BG32,COLUMNS($BB32:CH32),1))</f>
        <v/>
      </c>
      <c r="CO32" s="22" t="str">
        <f>DBCS(MID($BG32,COLUMNS($BB32:CI32),1))</f>
        <v/>
      </c>
      <c r="CP32" s="22" t="str">
        <f>DBCS(MID($BG32,COLUMNS($BB32:CJ32),1))</f>
        <v/>
      </c>
      <c r="CQ32" s="22" t="str">
        <f>DBCS(MID($BG32,COLUMNS($BB32:CK32),1))</f>
        <v/>
      </c>
      <c r="CR32" s="22" t="str">
        <f>DBCS(MID($BG32,COLUMNS($BB32:CL32),1))</f>
        <v/>
      </c>
      <c r="CS32" s="22" t="str">
        <f>DBCS(MID($BG32,COLUMNS($BB32:CM32),1))</f>
        <v/>
      </c>
      <c r="CT32" s="22" t="str">
        <f>DBCS(MID($BG32,COLUMNS($BB32:CN32),1))</f>
        <v/>
      </c>
      <c r="CU32" s="22" t="str">
        <f>DBCS(MID($BG32,COLUMNS($BB32:CO32),1))</f>
        <v/>
      </c>
      <c r="CV32" t="str">
        <f>DBCS(MID($BG32,COLUMNS($BB32:CP32),1))</f>
        <v/>
      </c>
      <c r="CW32" t="str">
        <f>DBCS(MID($BG32,COLUMNS($BB32:CQ32),1))</f>
        <v/>
      </c>
      <c r="CX32" t="str">
        <f>DBCS(MID($BG32,COLUMNS($BB32:CR32),1))</f>
        <v/>
      </c>
      <c r="CY32" t="str">
        <f>DBCS(MID($BG32,COLUMNS($BB32:CS32),1))</f>
        <v/>
      </c>
      <c r="CZ32" t="str">
        <f>DBCS(MID($BG32,COLUMNS($BB32:CT32),1))</f>
        <v/>
      </c>
      <c r="DA32" t="str">
        <f>DBCS(MID($BG32,COLUMNS($BB32:CU32),1))</f>
        <v/>
      </c>
      <c r="DB32" t="str">
        <f>DBCS(MID($BG32,COLUMNS($BB32:CV32),1))</f>
        <v/>
      </c>
      <c r="DC32" t="str">
        <f>DBCS(MID($BG32,COLUMNS($BB32:CW32),1))</f>
        <v/>
      </c>
      <c r="DD32" t="str">
        <f>DBCS(MID($BG32,COLUMNS($BB32:CX32),1))</f>
        <v/>
      </c>
      <c r="DE32" t="str">
        <f>DBCS(MID($BG32,COLUMNS($BB32:CY32),1))</f>
        <v/>
      </c>
      <c r="DF32" t="str">
        <f>DBCS(MID($BG32,COLUMNS($BB32:CZ32),1))</f>
        <v/>
      </c>
    </row>
    <row r="33" spans="1:79" ht="15.95" customHeight="1" thickBot="1" x14ac:dyDescent="0.2">
      <c r="A33" s="55"/>
      <c r="B33" s="55"/>
      <c r="C33" s="217"/>
      <c r="D33" s="198"/>
      <c r="E33" s="199"/>
      <c r="F33" s="199"/>
      <c r="G33" s="199"/>
      <c r="H33" s="200"/>
      <c r="I33" s="87" t="str">
        <f>CB32</f>
        <v/>
      </c>
      <c r="J33" s="88" t="str">
        <f t="shared" ref="J33" si="21">CC32</f>
        <v/>
      </c>
      <c r="K33" s="88" t="str">
        <f t="shared" ref="K33" si="22">CD32</f>
        <v/>
      </c>
      <c r="L33" s="88" t="str">
        <f t="shared" ref="L33" si="23">CE32</f>
        <v/>
      </c>
      <c r="M33" s="88" t="str">
        <f t="shared" ref="M33" si="24">CF32</f>
        <v/>
      </c>
      <c r="N33" s="88" t="str">
        <f t="shared" ref="N33" si="25">CG32</f>
        <v/>
      </c>
      <c r="O33" s="88" t="str">
        <f t="shared" ref="O33" si="26">CH32</f>
        <v/>
      </c>
      <c r="P33" s="88" t="str">
        <f t="shared" ref="P33" si="27">CI32</f>
        <v/>
      </c>
      <c r="Q33" s="88" t="str">
        <f t="shared" ref="Q33" si="28">CJ32</f>
        <v/>
      </c>
      <c r="R33" s="88" t="str">
        <f t="shared" ref="R33" si="29">CK32</f>
        <v/>
      </c>
      <c r="S33" s="88" t="str">
        <f t="shared" ref="S33" si="30">CL32</f>
        <v/>
      </c>
      <c r="T33" s="88" t="str">
        <f t="shared" ref="T33" si="31">CM32</f>
        <v/>
      </c>
      <c r="U33" s="88" t="str">
        <f t="shared" ref="U33" si="32">CN32</f>
        <v/>
      </c>
      <c r="V33" s="88" t="str">
        <f t="shared" ref="V33" si="33">CO32</f>
        <v/>
      </c>
      <c r="W33" s="88" t="str">
        <f t="shared" ref="W33" si="34">CP32</f>
        <v/>
      </c>
      <c r="X33" s="88" t="str">
        <f t="shared" ref="X33" si="35">CQ32</f>
        <v/>
      </c>
      <c r="Y33" s="88" t="str">
        <f t="shared" ref="Y33" si="36">CR32</f>
        <v/>
      </c>
      <c r="Z33" s="88" t="str">
        <f t="shared" ref="Z33" si="37">CS32</f>
        <v/>
      </c>
      <c r="AA33" s="88" t="str">
        <f t="shared" ref="AA33" si="38">CT32</f>
        <v/>
      </c>
      <c r="AB33" s="89" t="str">
        <f t="shared" ref="AB33" si="39">CU32</f>
        <v/>
      </c>
      <c r="AC33" s="55"/>
      <c r="AD33" s="55"/>
      <c r="AE33" s="55"/>
      <c r="AF33" s="231"/>
      <c r="AG33" s="231"/>
      <c r="AH33" s="231"/>
      <c r="AI33" s="231"/>
      <c r="AJ33" s="231"/>
      <c r="AK33" s="231"/>
      <c r="AL33" s="182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4"/>
    </row>
    <row r="34" spans="1:79" ht="15.95" customHeight="1" thickBot="1" x14ac:dyDescent="0.2">
      <c r="A34" s="55"/>
      <c r="B34" s="55"/>
      <c r="C34" s="63"/>
      <c r="D34" s="63"/>
      <c r="E34" s="63"/>
      <c r="F34" s="72"/>
      <c r="G34" s="72"/>
      <c r="H34" s="55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55"/>
      <c r="AB34" s="55"/>
      <c r="AC34" s="55"/>
      <c r="AD34" s="90"/>
      <c r="AE34" s="55"/>
      <c r="AF34" s="23" t="s">
        <v>4410</v>
      </c>
    </row>
    <row r="35" spans="1:79" ht="15.95" customHeight="1" thickBot="1" x14ac:dyDescent="0.2">
      <c r="A35" s="55"/>
      <c r="B35" s="55"/>
      <c r="C35" s="63"/>
      <c r="D35" s="225" t="s">
        <v>36</v>
      </c>
      <c r="E35" s="192" t="s">
        <v>52</v>
      </c>
      <c r="F35" s="193"/>
      <c r="G35" s="193"/>
      <c r="H35" s="194"/>
      <c r="I35" s="201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3"/>
      <c r="AC35" s="189" t="s">
        <v>13</v>
      </c>
      <c r="AD35" s="189"/>
      <c r="AE35" s="189"/>
      <c r="AF35" s="16" t="s">
        <v>4409</v>
      </c>
      <c r="AL35" s="156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8"/>
      <c r="BC35" s="15" t="s">
        <v>88</v>
      </c>
    </row>
    <row r="36" spans="1:79" ht="15.95" customHeight="1" thickBot="1" x14ac:dyDescent="0.2">
      <c r="A36" s="55"/>
      <c r="B36" s="55"/>
      <c r="C36" s="63"/>
      <c r="D36" s="226"/>
      <c r="E36" s="204" t="s">
        <v>2</v>
      </c>
      <c r="F36" s="205"/>
      <c r="G36" s="205"/>
      <c r="H36" s="206"/>
      <c r="I36" s="201" t="str">
        <f>IF(AL36="","",AL36)</f>
        <v/>
      </c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3"/>
      <c r="AC36" s="55"/>
      <c r="AD36" s="91" t="s">
        <v>37</v>
      </c>
      <c r="AE36" s="55"/>
      <c r="AF36" s="16" t="s">
        <v>4408</v>
      </c>
      <c r="AL36" s="156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8"/>
      <c r="BC36" s="15" t="s">
        <v>88</v>
      </c>
    </row>
    <row r="37" spans="1:79" ht="15.95" customHeight="1" x14ac:dyDescent="0.1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79" ht="15.95" customHeight="1" thickBot="1" x14ac:dyDescent="0.2">
      <c r="A38" s="55"/>
      <c r="B38" s="55"/>
      <c r="C38" s="78" t="s">
        <v>66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9" t="s">
        <v>38</v>
      </c>
      <c r="X38" s="55"/>
      <c r="Y38" s="55"/>
      <c r="Z38" s="55"/>
      <c r="AA38" s="55"/>
      <c r="AB38" s="55"/>
      <c r="AC38" s="55"/>
      <c r="AD38" s="55"/>
      <c r="AE38" s="55"/>
      <c r="AF38" s="8" t="s">
        <v>4413</v>
      </c>
      <c r="AL38" s="15"/>
      <c r="BC38" s="15" t="s">
        <v>91</v>
      </c>
    </row>
    <row r="39" spans="1:79" ht="15.95" customHeight="1" thickBot="1" x14ac:dyDescent="0.2">
      <c r="A39" s="80" t="s">
        <v>73</v>
      </c>
      <c r="B39" s="55"/>
      <c r="C39" s="192" t="s">
        <v>51</v>
      </c>
      <c r="D39" s="193"/>
      <c r="E39" s="193"/>
      <c r="F39" s="193"/>
      <c r="G39" s="193"/>
      <c r="H39" s="194"/>
      <c r="I39" s="81" t="str">
        <f>IF(AL39="","",LEFT(AL39))</f>
        <v/>
      </c>
      <c r="J39" s="82" t="s">
        <v>32</v>
      </c>
      <c r="K39" s="75" t="str">
        <f>IF(AO39="","",LEFT(AO39))</f>
        <v/>
      </c>
      <c r="L39" s="77" t="str">
        <f>IF(AO39="","",MID(AO39,2,1))</f>
        <v/>
      </c>
      <c r="M39" s="83" t="s">
        <v>25</v>
      </c>
      <c r="N39" s="75" t="str">
        <f>IF(AQ39="","",LEFT(AQ39))</f>
        <v/>
      </c>
      <c r="O39" s="77" t="str">
        <f>IF(AQ39="","",MID(AQ39,2,1))</f>
        <v/>
      </c>
      <c r="P39" s="83" t="s">
        <v>33</v>
      </c>
      <c r="Q39" s="75" t="str">
        <f>IF(AS39="","",LEFT(AS39))</f>
        <v/>
      </c>
      <c r="R39" s="77" t="str">
        <f>IF(AS39="","",MID(AS39,2,1))</f>
        <v/>
      </c>
      <c r="S39" s="59" t="s">
        <v>15</v>
      </c>
      <c r="T39" s="55"/>
      <c r="U39" s="55"/>
      <c r="V39" s="55"/>
      <c r="W39" s="81" t="str">
        <f>IF(BC39="","",LEFT(BC39))</f>
        <v/>
      </c>
      <c r="X39" s="55" t="s">
        <v>74</v>
      </c>
      <c r="Y39" s="55"/>
      <c r="Z39" s="55"/>
      <c r="AA39" s="55"/>
      <c r="AB39" s="55"/>
      <c r="AC39" s="55"/>
      <c r="AD39" s="55"/>
      <c r="AE39" s="55"/>
      <c r="AF39" s="16" t="s">
        <v>4405</v>
      </c>
      <c r="AL39" s="159"/>
      <c r="AM39" s="160"/>
      <c r="AN39" s="34" t="s">
        <v>4411</v>
      </c>
      <c r="AO39" s="5"/>
      <c r="AP39" s="25" t="s">
        <v>25</v>
      </c>
      <c r="AQ39" s="5"/>
      <c r="AR39" s="25" t="s">
        <v>14</v>
      </c>
      <c r="AS39" s="5"/>
      <c r="AT39" s="8" t="s">
        <v>15</v>
      </c>
      <c r="AU39" s="20" t="s">
        <v>4412</v>
      </c>
      <c r="BA39" s="16"/>
      <c r="BB39" s="24" t="s">
        <v>38</v>
      </c>
      <c r="BC39" s="168"/>
      <c r="BD39" s="169"/>
      <c r="BE39" s="8"/>
    </row>
    <row r="40" spans="1:79" ht="15.95" customHeight="1" thickBot="1" x14ac:dyDescent="0.2">
      <c r="A40" s="55"/>
      <c r="B40" s="55"/>
      <c r="C40" s="207" t="s">
        <v>54</v>
      </c>
      <c r="D40" s="219" t="s">
        <v>11</v>
      </c>
      <c r="E40" s="220"/>
      <c r="F40" s="220"/>
      <c r="G40" s="220"/>
      <c r="H40" s="221"/>
      <c r="I40" s="75" t="str">
        <f>IF(AL40="","",LEFT(AL40))</f>
        <v/>
      </c>
      <c r="J40" s="77" t="str">
        <f>IF(AL40="","",MID(AL40,2,1))</f>
        <v/>
      </c>
      <c r="K40" s="59"/>
      <c r="L40" s="59"/>
      <c r="M40" s="59"/>
      <c r="N40" s="59"/>
      <c r="O40" s="55"/>
      <c r="P40" s="55"/>
      <c r="Q40" s="55"/>
      <c r="R40" s="55"/>
      <c r="S40" s="55"/>
      <c r="T40" s="55"/>
      <c r="U40" s="55"/>
      <c r="V40" s="55"/>
      <c r="W40" s="55"/>
      <c r="X40" s="92" t="s">
        <v>75</v>
      </c>
      <c r="Y40" s="55"/>
      <c r="Z40" s="55"/>
      <c r="AA40" s="55"/>
      <c r="AB40" s="55"/>
      <c r="AC40" s="55"/>
      <c r="AD40" s="55"/>
      <c r="AE40" s="55"/>
      <c r="AF40" s="167" t="s">
        <v>4418</v>
      </c>
      <c r="AG40" s="167"/>
      <c r="AH40" s="167"/>
      <c r="AI40" s="167"/>
      <c r="AJ40" s="167"/>
      <c r="AK40" s="167"/>
      <c r="AL40" s="161"/>
      <c r="AM40" s="162"/>
      <c r="AN40" s="163"/>
      <c r="AO40" s="15"/>
    </row>
    <row r="41" spans="1:79" ht="15.95" customHeight="1" thickBot="1" x14ac:dyDescent="0.2">
      <c r="A41" s="55"/>
      <c r="B41" s="55"/>
      <c r="C41" s="207"/>
      <c r="D41" s="93"/>
      <c r="E41" s="227" t="s">
        <v>39</v>
      </c>
      <c r="F41" s="227"/>
      <c r="G41" s="227"/>
      <c r="H41" s="94"/>
      <c r="I41" s="95" t="str">
        <f>IF(AL41="","",LEFT(AL41))</f>
        <v/>
      </c>
      <c r="J41" s="96" t="str">
        <f>IF(AL41="","",MID(AL41,2,1))</f>
        <v/>
      </c>
      <c r="K41" s="97" t="s">
        <v>32</v>
      </c>
      <c r="L41" s="95" t="str">
        <f>IF(LEFT($AP41,1)="","",LEFT($AP41,1))</f>
        <v/>
      </c>
      <c r="M41" s="98" t="str">
        <f>IF(MID($AP41,2,1)="","",MID($AP41,2,1))</f>
        <v/>
      </c>
      <c r="N41" s="98" t="str">
        <f>IF(MID($AP41,3,1)="","",MID($AP41,3,1))</f>
        <v/>
      </c>
      <c r="O41" s="98" t="str">
        <f>IF(MID($AP41,4,1)="","",MID($AP41,4,1))</f>
        <v/>
      </c>
      <c r="P41" s="98" t="str">
        <f>IF(MID($AP41,5,1)="","",MID($AP41,5,1))</f>
        <v/>
      </c>
      <c r="Q41" s="96" t="str">
        <f>IF(RIGHT(AP41)="","",RIGHT(AP41))</f>
        <v/>
      </c>
      <c r="R41" s="82" t="s">
        <v>4421</v>
      </c>
      <c r="S41" s="99" t="str">
        <f>IF(AV41="","",AV41)</f>
        <v/>
      </c>
      <c r="T41" s="100"/>
      <c r="U41" s="59"/>
      <c r="V41" s="59"/>
      <c r="W41" s="59"/>
      <c r="X41" s="59"/>
      <c r="Y41" s="59"/>
      <c r="Z41" s="59"/>
      <c r="AA41" s="59"/>
      <c r="AB41" s="72"/>
      <c r="AC41" s="55"/>
      <c r="AD41" s="72"/>
      <c r="AE41" s="55"/>
      <c r="AF41" s="167" t="s">
        <v>4415</v>
      </c>
      <c r="AG41" s="167"/>
      <c r="AH41" s="167"/>
      <c r="AI41" s="167"/>
      <c r="AJ41" s="167"/>
      <c r="AK41" s="167"/>
      <c r="AL41" s="161"/>
      <c r="AM41" s="162"/>
      <c r="AN41" s="163"/>
      <c r="AO41" s="21" t="s">
        <v>4411</v>
      </c>
      <c r="AP41" s="164"/>
      <c r="AQ41" s="165"/>
      <c r="AR41" s="165"/>
      <c r="AS41" s="165"/>
      <c r="AT41" s="166"/>
      <c r="AU41" s="34" t="s">
        <v>4411</v>
      </c>
      <c r="AV41" s="6"/>
      <c r="AW41" s="20" t="s">
        <v>4420</v>
      </c>
    </row>
    <row r="42" spans="1:79" ht="15.95" customHeight="1" thickBot="1" x14ac:dyDescent="0.2">
      <c r="A42" s="55"/>
      <c r="B42" s="55"/>
      <c r="C42" s="207"/>
      <c r="D42" s="101"/>
      <c r="E42" s="218" t="s">
        <v>35</v>
      </c>
      <c r="F42" s="218"/>
      <c r="G42" s="218"/>
      <c r="H42" s="102"/>
      <c r="I42" s="75" t="str">
        <f>BH42</f>
        <v/>
      </c>
      <c r="J42" s="76" t="str">
        <f t="shared" ref="J42" si="40">BI42</f>
        <v/>
      </c>
      <c r="K42" s="76" t="str">
        <f t="shared" ref="K42" si="41">BJ42</f>
        <v/>
      </c>
      <c r="L42" s="76" t="str">
        <f t="shared" ref="L42" si="42">BK42</f>
        <v/>
      </c>
      <c r="M42" s="76" t="str">
        <f t="shared" ref="M42" si="43">BL42</f>
        <v/>
      </c>
      <c r="N42" s="76" t="str">
        <f t="shared" ref="N42" si="44">BM42</f>
        <v/>
      </c>
      <c r="O42" s="76" t="str">
        <f t="shared" ref="O42" si="45">BN42</f>
        <v/>
      </c>
      <c r="P42" s="76" t="str">
        <f t="shared" ref="P42" si="46">BO42</f>
        <v/>
      </c>
      <c r="Q42" s="76" t="str">
        <f t="shared" ref="Q42" si="47">BP42</f>
        <v/>
      </c>
      <c r="R42" s="76" t="str">
        <f t="shared" ref="R42" si="48">BQ42</f>
        <v/>
      </c>
      <c r="S42" s="76" t="str">
        <f t="shared" ref="S42" si="49">BR42</f>
        <v/>
      </c>
      <c r="T42" s="76" t="str">
        <f t="shared" ref="T42" si="50">BS42</f>
        <v/>
      </c>
      <c r="U42" s="76" t="str">
        <f t="shared" ref="U42" si="51">BT42</f>
        <v/>
      </c>
      <c r="V42" s="76" t="str">
        <f t="shared" ref="V42" si="52">BU42</f>
        <v/>
      </c>
      <c r="W42" s="76" t="str">
        <f t="shared" ref="W42" si="53">BV42</f>
        <v/>
      </c>
      <c r="X42" s="76" t="str">
        <f t="shared" ref="X42" si="54">BW42</f>
        <v/>
      </c>
      <c r="Y42" s="76" t="str">
        <f t="shared" ref="Y42" si="55">BX42</f>
        <v/>
      </c>
      <c r="Z42" s="76" t="str">
        <f t="shared" ref="Z42" si="56">BY42</f>
        <v/>
      </c>
      <c r="AA42" s="76" t="str">
        <f t="shared" ref="AA42" si="57">BZ42</f>
        <v/>
      </c>
      <c r="AB42" s="77" t="str">
        <f t="shared" ref="AB42" si="58">CA42</f>
        <v/>
      </c>
      <c r="AC42" s="55"/>
      <c r="AD42" s="55"/>
      <c r="AE42" s="55"/>
      <c r="AF42" s="167" t="s">
        <v>4416</v>
      </c>
      <c r="AG42" s="167"/>
      <c r="AH42" s="167"/>
      <c r="AI42" s="167"/>
      <c r="AJ42" s="167"/>
      <c r="AK42" s="167"/>
      <c r="AL42" s="156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  <c r="BC42" s="15" t="s">
        <v>88</v>
      </c>
      <c r="BF42" s="22" t="str">
        <f t="shared" ref="BF42:BF43" si="59">ASC(AL42)</f>
        <v/>
      </c>
      <c r="BG42" s="22" t="str">
        <f t="shared" ref="BG42:BG43" si="60">SUBSTITUTE(SUBSTITUTE(SUBSTITUTE(SUBSTITUTE(SUBSTITUTE(SUBSTITUTE(SUBSTITUTE(SUBSTITUTE(SUBSTITUTE(SUBSTITUTE(SUBSTITUTE(SUBSTITUTE(SUBSTITUTE(SUBSTITUTE(SUBSTITUTE(SUBSTITUTE(SUBSTITUTE(SUBSTITUTE(SUBSTITUTE(SUBSTITUTE(SUBSTITUTE(SUBSTITUTE(SUBSTITUTE(SUBSTITUTE(SUBSTITUTE(BF42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42" s="22" t="str">
        <f>DBCS(MID($BG42,COLUMNS($BB42:BB42),1))</f>
        <v/>
      </c>
      <c r="BI42" s="22" t="str">
        <f>DBCS(MID($BG42,COLUMNS($BB42:BC42),1))</f>
        <v/>
      </c>
      <c r="BJ42" s="22" t="str">
        <f>DBCS(MID($BG42,COLUMNS($BB42:BD42),1))</f>
        <v/>
      </c>
      <c r="BK42" s="22" t="str">
        <f>DBCS(MID($BG42,COLUMNS($BB42:BE42),1))</f>
        <v/>
      </c>
      <c r="BL42" s="22" t="str">
        <f>DBCS(MID($BG42,COLUMNS($BB42:BF42),1))</f>
        <v/>
      </c>
      <c r="BM42" s="22" t="str">
        <f>DBCS(MID($BG42,COLUMNS($BB42:BG42),1))</f>
        <v/>
      </c>
      <c r="BN42" s="22" t="str">
        <f>DBCS(MID($BG42,COLUMNS($BB42:BH42),1))</f>
        <v/>
      </c>
      <c r="BO42" s="22" t="str">
        <f>DBCS(MID($BG42,COLUMNS($BB42:BI42),1))</f>
        <v/>
      </c>
      <c r="BP42" s="22" t="str">
        <f>DBCS(MID($BG42,COLUMNS($BB42:BJ42),1))</f>
        <v/>
      </c>
      <c r="BQ42" s="22" t="str">
        <f>DBCS(MID($BG42,COLUMNS($BB42:BK42),1))</f>
        <v/>
      </c>
      <c r="BR42" s="22" t="str">
        <f>DBCS(MID($BG42,COLUMNS($BB42:BL42),1))</f>
        <v/>
      </c>
      <c r="BS42" s="22" t="str">
        <f>DBCS(MID($BG42,COLUMNS($BB42:BM42),1))</f>
        <v/>
      </c>
      <c r="BT42" s="22" t="str">
        <f>DBCS(MID($BG42,COLUMNS($BB42:BN42),1))</f>
        <v/>
      </c>
      <c r="BU42" s="22" t="str">
        <f>DBCS(MID($BG42,COLUMNS($BB42:BO42),1))</f>
        <v/>
      </c>
      <c r="BV42" s="22" t="str">
        <f>DBCS(MID($BG42,COLUMNS($BB42:BP42),1))</f>
        <v/>
      </c>
      <c r="BW42" s="22" t="str">
        <f>DBCS(MID($BG42,COLUMNS($BB42:BQ42),1))</f>
        <v/>
      </c>
      <c r="BX42" s="22" t="str">
        <f>DBCS(MID($BG42,COLUMNS($BB42:BR42),1))</f>
        <v/>
      </c>
      <c r="BY42" s="22" t="str">
        <f>DBCS(MID($BG42,COLUMNS($BB42:BS42),1))</f>
        <v/>
      </c>
      <c r="BZ42" s="22" t="str">
        <f>DBCS(MID($BG42,COLUMNS($BB42:BT42),1))</f>
        <v/>
      </c>
      <c r="CA42" s="22" t="str">
        <f>DBCS(MID($BG42,COLUMNS($BB42:BU42),1))</f>
        <v/>
      </c>
    </row>
    <row r="43" spans="1:79" ht="15.95" customHeight="1" thickBot="1" x14ac:dyDescent="0.2">
      <c r="A43" s="55"/>
      <c r="B43" s="55"/>
      <c r="C43" s="207"/>
      <c r="D43" s="101"/>
      <c r="E43" s="218" t="s">
        <v>6</v>
      </c>
      <c r="F43" s="218"/>
      <c r="G43" s="218"/>
      <c r="H43" s="102"/>
      <c r="I43" s="75" t="str">
        <f>BH43</f>
        <v/>
      </c>
      <c r="J43" s="76" t="str">
        <f t="shared" ref="J43" si="61">BI43</f>
        <v/>
      </c>
      <c r="K43" s="76" t="str">
        <f t="shared" ref="K43" si="62">BJ43</f>
        <v/>
      </c>
      <c r="L43" s="76" t="str">
        <f t="shared" ref="L43" si="63">BK43</f>
        <v/>
      </c>
      <c r="M43" s="76" t="str">
        <f t="shared" ref="M43" si="64">BL43</f>
        <v/>
      </c>
      <c r="N43" s="76" t="str">
        <f t="shared" ref="N43" si="65">BM43</f>
        <v/>
      </c>
      <c r="O43" s="76" t="str">
        <f t="shared" ref="O43" si="66">BN43</f>
        <v/>
      </c>
      <c r="P43" s="76" t="str">
        <f t="shared" ref="P43" si="67">BO43</f>
        <v/>
      </c>
      <c r="Q43" s="76" t="str">
        <f t="shared" ref="Q43" si="68">BP43</f>
        <v/>
      </c>
      <c r="R43" s="76" t="str">
        <f t="shared" ref="R43" si="69">BQ43</f>
        <v/>
      </c>
      <c r="S43" s="76" t="str">
        <f t="shared" ref="S43" si="70">BR43</f>
        <v/>
      </c>
      <c r="T43" s="76" t="str">
        <f t="shared" ref="T43" si="71">BS43</f>
        <v/>
      </c>
      <c r="U43" s="76" t="str">
        <f t="shared" ref="U43" si="72">BT43</f>
        <v/>
      </c>
      <c r="V43" s="76" t="str">
        <f t="shared" ref="V43" si="73">BU43</f>
        <v/>
      </c>
      <c r="W43" s="76" t="str">
        <f t="shared" ref="W43" si="74">BV43</f>
        <v/>
      </c>
      <c r="X43" s="76" t="str">
        <f t="shared" ref="X43" si="75">BW43</f>
        <v/>
      </c>
      <c r="Y43" s="76" t="str">
        <f t="shared" ref="Y43" si="76">BX43</f>
        <v/>
      </c>
      <c r="Z43" s="76" t="str">
        <f t="shared" ref="Z43" si="77">BY43</f>
        <v/>
      </c>
      <c r="AA43" s="76" t="str">
        <f t="shared" ref="AA43" si="78">BZ43</f>
        <v/>
      </c>
      <c r="AB43" s="77" t="str">
        <f t="shared" ref="AB43" si="79">CA43</f>
        <v/>
      </c>
      <c r="AC43" s="55"/>
      <c r="AD43" s="55"/>
      <c r="AE43" s="55"/>
      <c r="AF43" s="167" t="s">
        <v>4417</v>
      </c>
      <c r="AG43" s="167"/>
      <c r="AH43" s="167"/>
      <c r="AI43" s="167"/>
      <c r="AJ43" s="167"/>
      <c r="AK43" s="167"/>
      <c r="AL43" s="156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8"/>
      <c r="BC43" s="15" t="s">
        <v>88</v>
      </c>
      <c r="BF43" s="22" t="str">
        <f t="shared" si="59"/>
        <v/>
      </c>
      <c r="BG43" s="22" t="str">
        <f t="shared" si="60"/>
        <v/>
      </c>
      <c r="BH43" s="22" t="str">
        <f>DBCS(MID($BG43,COLUMNS($BB43:BB43),1))</f>
        <v/>
      </c>
      <c r="BI43" s="22" t="str">
        <f>DBCS(MID($BG43,COLUMNS($BB43:BC43),1))</f>
        <v/>
      </c>
      <c r="BJ43" s="22" t="str">
        <f>DBCS(MID($BG43,COLUMNS($BB43:BD43),1))</f>
        <v/>
      </c>
      <c r="BK43" s="22" t="str">
        <f>DBCS(MID($BG43,COLUMNS($BB43:BE43),1))</f>
        <v/>
      </c>
      <c r="BL43" s="22" t="str">
        <f>DBCS(MID($BG43,COLUMNS($BB43:BF43),1))</f>
        <v/>
      </c>
      <c r="BM43" s="22" t="str">
        <f>DBCS(MID($BG43,COLUMNS($BB43:BG43),1))</f>
        <v/>
      </c>
      <c r="BN43" s="22" t="str">
        <f>DBCS(MID($BG43,COLUMNS($BB43:BH43),1))</f>
        <v/>
      </c>
      <c r="BO43" s="22" t="str">
        <f>DBCS(MID($BG43,COLUMNS($BB43:BI43),1))</f>
        <v/>
      </c>
      <c r="BP43" s="22" t="str">
        <f>DBCS(MID($BG43,COLUMNS($BB43:BJ43),1))</f>
        <v/>
      </c>
      <c r="BQ43" s="22" t="str">
        <f>DBCS(MID($BG43,COLUMNS($BB43:BK43),1))</f>
        <v/>
      </c>
      <c r="BR43" s="22" t="str">
        <f>DBCS(MID($BG43,COLUMNS($BB43:BL43),1))</f>
        <v/>
      </c>
      <c r="BS43" s="22" t="str">
        <f>DBCS(MID($BG43,COLUMNS($BB43:BM43),1))</f>
        <v/>
      </c>
      <c r="BT43" s="22" t="str">
        <f>DBCS(MID($BG43,COLUMNS($BB43:BN43),1))</f>
        <v/>
      </c>
      <c r="BU43" s="22" t="str">
        <f>DBCS(MID($BG43,COLUMNS($BB43:BO43),1))</f>
        <v/>
      </c>
      <c r="BV43" s="22" t="str">
        <f>DBCS(MID($BG43,COLUMNS($BB43:BP43),1))</f>
        <v/>
      </c>
      <c r="BW43" s="22" t="str">
        <f>DBCS(MID($BG43,COLUMNS($BB43:BQ43),1))</f>
        <v/>
      </c>
      <c r="BX43" s="22" t="str">
        <f>DBCS(MID($BG43,COLUMNS($BB43:BR43),1))</f>
        <v/>
      </c>
      <c r="BY43" s="22" t="str">
        <f>DBCS(MID($BG43,COLUMNS($BB43:BS43),1))</f>
        <v/>
      </c>
      <c r="BZ43" s="22" t="str">
        <f>DBCS(MID($BG43,COLUMNS($BB43:BT43),1))</f>
        <v/>
      </c>
      <c r="CA43" s="22" t="str">
        <f>DBCS(MID($BG43,COLUMNS($BB43:BU43),1))</f>
        <v/>
      </c>
    </row>
    <row r="44" spans="1:79" ht="15.95" customHeight="1" thickBot="1" x14ac:dyDescent="0.2">
      <c r="A44" s="55"/>
      <c r="B44" s="55"/>
      <c r="C44" s="208"/>
      <c r="D44" s="101"/>
      <c r="E44" s="218" t="s">
        <v>12</v>
      </c>
      <c r="F44" s="218"/>
      <c r="G44" s="218"/>
      <c r="H44" s="102"/>
      <c r="I44" s="81" t="str">
        <f>IF(AL44="","",LEFT(AL44))</f>
        <v/>
      </c>
      <c r="J44" s="82" t="s">
        <v>32</v>
      </c>
      <c r="K44" s="75" t="str">
        <f>IF(AO44="","",LEFT(AO44))</f>
        <v/>
      </c>
      <c r="L44" s="77" t="str">
        <f>IF(AO44="","",MID(AO44,2,1))</f>
        <v/>
      </c>
      <c r="M44" s="83" t="s">
        <v>25</v>
      </c>
      <c r="N44" s="75" t="str">
        <f>IF(AQ44="","",LEFT(AQ44))</f>
        <v/>
      </c>
      <c r="O44" s="77" t="str">
        <f>IF(AQ44="","",MID(AQ44,2,1))</f>
        <v/>
      </c>
      <c r="P44" s="83" t="s">
        <v>33</v>
      </c>
      <c r="Q44" s="75" t="str">
        <f>IF(AS44="","",LEFT(AS44))</f>
        <v/>
      </c>
      <c r="R44" s="77" t="str">
        <f>IF(AS44="","",MID(AS44,2,1))</f>
        <v/>
      </c>
      <c r="S44" s="59" t="s">
        <v>15</v>
      </c>
      <c r="T44" s="59"/>
      <c r="U44" s="59"/>
      <c r="V44" s="59"/>
      <c r="W44" s="59"/>
      <c r="X44" s="59"/>
      <c r="Y44" s="59"/>
      <c r="Z44" s="59"/>
      <c r="AA44" s="59"/>
      <c r="AB44" s="72"/>
      <c r="AC44" s="55"/>
      <c r="AD44" s="55"/>
      <c r="AE44" s="55"/>
      <c r="AF44" s="167" t="s">
        <v>4419</v>
      </c>
      <c r="AG44" s="167"/>
      <c r="AH44" s="167"/>
      <c r="AI44" s="167"/>
      <c r="AJ44" s="167"/>
      <c r="AK44" s="167"/>
      <c r="AL44" s="159"/>
      <c r="AM44" s="160"/>
      <c r="AN44" s="34" t="s">
        <v>4411</v>
      </c>
      <c r="AO44" s="5"/>
      <c r="AP44" s="25" t="s">
        <v>25</v>
      </c>
      <c r="AQ44" s="5"/>
      <c r="AR44" s="25" t="s">
        <v>14</v>
      </c>
      <c r="AS44" s="5"/>
      <c r="AT44" s="8" t="s">
        <v>15</v>
      </c>
      <c r="AU44" s="20" t="s">
        <v>4412</v>
      </c>
    </row>
    <row r="45" spans="1:79" ht="15.95" customHeight="1" thickBo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103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6" spans="1:79" ht="15.95" customHeight="1" thickBot="1" x14ac:dyDescent="0.2">
      <c r="A46" s="55"/>
      <c r="B46" s="55"/>
      <c r="C46" s="55"/>
      <c r="D46" s="209" t="s">
        <v>51</v>
      </c>
      <c r="E46" s="210"/>
      <c r="F46" s="210"/>
      <c r="G46" s="210"/>
      <c r="H46" s="211"/>
      <c r="I46" s="81" t="str">
        <f>IF(AL46="","",LEFT(AL46))</f>
        <v/>
      </c>
      <c r="J46" s="82" t="s">
        <v>32</v>
      </c>
      <c r="K46" s="75" t="str">
        <f>IF(AO46="","",LEFT(AO46))</f>
        <v/>
      </c>
      <c r="L46" s="77" t="str">
        <f>IF(AO46="","",MID(AO46,2,1))</f>
        <v/>
      </c>
      <c r="M46" s="83" t="s">
        <v>25</v>
      </c>
      <c r="N46" s="75" t="str">
        <f>IF(AQ46="","",LEFT(AQ46))</f>
        <v/>
      </c>
      <c r="O46" s="77" t="str">
        <f>IF(AQ46="","",MID(AQ46,2,1))</f>
        <v/>
      </c>
      <c r="P46" s="83" t="s">
        <v>33</v>
      </c>
      <c r="Q46" s="75" t="str">
        <f>IF(AS46="","",LEFT(AS46))</f>
        <v/>
      </c>
      <c r="R46" s="77" t="str">
        <f>IF(AS46="","",MID(AS46,2,1))</f>
        <v/>
      </c>
      <c r="S46" s="59" t="s">
        <v>15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16" t="s">
        <v>4405</v>
      </c>
      <c r="AL46" s="159"/>
      <c r="AM46" s="160"/>
      <c r="AN46" s="34" t="s">
        <v>4411</v>
      </c>
      <c r="AO46" s="5"/>
      <c r="AP46" s="25" t="s">
        <v>25</v>
      </c>
      <c r="AQ46" s="5"/>
      <c r="AR46" s="25" t="s">
        <v>14</v>
      </c>
      <c r="AS46" s="5"/>
      <c r="AT46" s="8" t="s">
        <v>15</v>
      </c>
      <c r="AU46" s="20" t="s">
        <v>4412</v>
      </c>
      <c r="BA46" s="16"/>
      <c r="BB46" s="24"/>
      <c r="BD46" s="8"/>
      <c r="BE46" s="8"/>
    </row>
    <row r="47" spans="1:79" ht="15.95" customHeight="1" thickBot="1" x14ac:dyDescent="0.2">
      <c r="A47" s="55"/>
      <c r="B47" s="55"/>
      <c r="C47" s="55"/>
      <c r="D47" s="207" t="s">
        <v>56</v>
      </c>
      <c r="E47" s="219" t="s">
        <v>11</v>
      </c>
      <c r="F47" s="220"/>
      <c r="G47" s="220"/>
      <c r="H47" s="221"/>
      <c r="I47" s="75" t="str">
        <f>IF(AL47="","",LEFT(AL47))</f>
        <v/>
      </c>
      <c r="J47" s="77" t="str">
        <f>IF(AL47="","",MID(AL47,2,1))</f>
        <v/>
      </c>
      <c r="K47" s="59"/>
      <c r="L47" s="59"/>
      <c r="M47" s="59"/>
      <c r="N47" s="59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167" t="s">
        <v>4422</v>
      </c>
      <c r="AG47" s="167"/>
      <c r="AH47" s="167"/>
      <c r="AI47" s="167"/>
      <c r="AJ47" s="167"/>
      <c r="AK47" s="167"/>
      <c r="AL47" s="161"/>
      <c r="AM47" s="162"/>
      <c r="AN47" s="163"/>
      <c r="AO47" s="15"/>
    </row>
    <row r="48" spans="1:79" ht="15.95" customHeight="1" thickBot="1" x14ac:dyDescent="0.2">
      <c r="A48" s="55"/>
      <c r="B48" s="55"/>
      <c r="C48" s="55"/>
      <c r="D48" s="207"/>
      <c r="E48" s="222" t="s">
        <v>39</v>
      </c>
      <c r="F48" s="223"/>
      <c r="G48" s="223"/>
      <c r="H48" s="224"/>
      <c r="I48" s="95" t="str">
        <f>IF(AL48="","",LEFT(AL48))</f>
        <v/>
      </c>
      <c r="J48" s="96" t="str">
        <f>IF(AL48="","",MID(AL48,2,1))</f>
        <v/>
      </c>
      <c r="K48" s="97" t="s">
        <v>32</v>
      </c>
      <c r="L48" s="95" t="str">
        <f>IF(LEFT($AP48,1)="","",LEFT($AP48,1))</f>
        <v/>
      </c>
      <c r="M48" s="98" t="str">
        <f>IF(MID($AP48,2,1)="","",MID($AP48,2,1))</f>
        <v/>
      </c>
      <c r="N48" s="98" t="str">
        <f>IF(MID($AP48,3,1)="","",MID($AP48,3,1))</f>
        <v/>
      </c>
      <c r="O48" s="98" t="str">
        <f>IF(MID($AP48,4,1)="","",MID($AP48,4,1))</f>
        <v/>
      </c>
      <c r="P48" s="98" t="str">
        <f>IF(MID($AP48,5,1)="","",MID($AP48,5,1))</f>
        <v/>
      </c>
      <c r="Q48" s="96" t="str">
        <f>IF(RIGHT(AP48)="","",RIGHT(AP48))</f>
        <v/>
      </c>
      <c r="R48" s="82" t="s">
        <v>4421</v>
      </c>
      <c r="S48" s="99" t="str">
        <f>IF(AV48="","",AV48)</f>
        <v/>
      </c>
      <c r="T48" s="104"/>
      <c r="U48" s="72"/>
      <c r="V48" s="72"/>
      <c r="W48" s="72"/>
      <c r="X48" s="72"/>
      <c r="Y48" s="72"/>
      <c r="Z48" s="72"/>
      <c r="AA48" s="72"/>
      <c r="AB48" s="72"/>
      <c r="AC48" s="55"/>
      <c r="AD48" s="55"/>
      <c r="AE48" s="55"/>
      <c r="AF48" s="167" t="s">
        <v>4423</v>
      </c>
      <c r="AG48" s="167"/>
      <c r="AH48" s="167"/>
      <c r="AI48" s="167"/>
      <c r="AJ48" s="167"/>
      <c r="AK48" s="167"/>
      <c r="AL48" s="161"/>
      <c r="AM48" s="162"/>
      <c r="AN48" s="163"/>
      <c r="AO48" s="21" t="s">
        <v>4411</v>
      </c>
      <c r="AP48" s="164"/>
      <c r="AQ48" s="165"/>
      <c r="AR48" s="165"/>
      <c r="AS48" s="165"/>
      <c r="AT48" s="166"/>
      <c r="AU48" s="34" t="s">
        <v>4411</v>
      </c>
      <c r="AV48" s="6"/>
      <c r="AW48" s="20" t="s">
        <v>4420</v>
      </c>
    </row>
    <row r="49" spans="1:79" ht="15.95" customHeight="1" thickBot="1" x14ac:dyDescent="0.2">
      <c r="A49" s="55"/>
      <c r="B49" s="55"/>
      <c r="C49" s="55"/>
      <c r="D49" s="207"/>
      <c r="E49" s="192" t="s">
        <v>35</v>
      </c>
      <c r="F49" s="193"/>
      <c r="G49" s="193"/>
      <c r="H49" s="194"/>
      <c r="I49" s="201" t="str">
        <f>IF(AL49="","",AL49)</f>
        <v/>
      </c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3"/>
      <c r="AC49" s="189" t="s">
        <v>13</v>
      </c>
      <c r="AD49" s="189"/>
      <c r="AE49" s="189"/>
      <c r="AF49" s="167" t="s">
        <v>4424</v>
      </c>
      <c r="AG49" s="167"/>
      <c r="AH49" s="167"/>
      <c r="AI49" s="167"/>
      <c r="AJ49" s="167"/>
      <c r="AK49" s="167"/>
      <c r="AL49" s="156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8"/>
      <c r="BC49" s="15" t="s">
        <v>88</v>
      </c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ht="15.95" customHeight="1" thickBot="1" x14ac:dyDescent="0.2">
      <c r="A50" s="55"/>
      <c r="B50" s="55"/>
      <c r="C50" s="55"/>
      <c r="D50" s="207"/>
      <c r="E50" s="192" t="s">
        <v>40</v>
      </c>
      <c r="F50" s="193"/>
      <c r="G50" s="193"/>
      <c r="H50" s="194"/>
      <c r="I50" s="201" t="str">
        <f>IF(AL50="","",AL50)</f>
        <v/>
      </c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3"/>
      <c r="AC50" s="55"/>
      <c r="AD50" s="91" t="s">
        <v>41</v>
      </c>
      <c r="AE50" s="55"/>
      <c r="AF50" s="167" t="s">
        <v>4425</v>
      </c>
      <c r="AG50" s="167"/>
      <c r="AH50" s="167"/>
      <c r="AI50" s="167"/>
      <c r="AJ50" s="167"/>
      <c r="AK50" s="167"/>
      <c r="AL50" s="156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8"/>
      <c r="BC50" s="15" t="s">
        <v>88</v>
      </c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ht="15.95" customHeight="1" thickBot="1" x14ac:dyDescent="0.2">
      <c r="A51" s="55"/>
      <c r="B51" s="55"/>
      <c r="C51" s="55"/>
      <c r="D51" s="208"/>
      <c r="E51" s="192" t="s">
        <v>12</v>
      </c>
      <c r="F51" s="193"/>
      <c r="G51" s="193"/>
      <c r="H51" s="194"/>
      <c r="I51" s="81" t="str">
        <f>IF(AL51="","",LEFT(AL51))</f>
        <v/>
      </c>
      <c r="J51" s="82" t="s">
        <v>32</v>
      </c>
      <c r="K51" s="75" t="str">
        <f>IF(AO51="","",LEFT(AO51))</f>
        <v/>
      </c>
      <c r="L51" s="77" t="str">
        <f>IF(AO51="","",MID(AO51,2,1))</f>
        <v/>
      </c>
      <c r="M51" s="83" t="s">
        <v>25</v>
      </c>
      <c r="N51" s="75" t="str">
        <f>IF(AQ51="","",LEFT(AQ51))</f>
        <v/>
      </c>
      <c r="O51" s="77" t="str">
        <f>IF(AQ51="","",MID(AQ51,2,1))</f>
        <v/>
      </c>
      <c r="P51" s="83" t="s">
        <v>33</v>
      </c>
      <c r="Q51" s="75" t="str">
        <f>IF(AS51="","",LEFT(AS51))</f>
        <v/>
      </c>
      <c r="R51" s="77" t="str">
        <f>IF(AS51="","",MID(AS51,2,1))</f>
        <v/>
      </c>
      <c r="S51" s="59" t="s">
        <v>15</v>
      </c>
      <c r="T51" s="59"/>
      <c r="U51" s="59"/>
      <c r="V51" s="59"/>
      <c r="W51" s="59"/>
      <c r="X51" s="59"/>
      <c r="Y51" s="59"/>
      <c r="Z51" s="59"/>
      <c r="AA51" s="59"/>
      <c r="AB51" s="59"/>
      <c r="AC51" s="55"/>
      <c r="AD51" s="55"/>
      <c r="AE51" s="55"/>
      <c r="AF51" s="167" t="s">
        <v>4426</v>
      </c>
      <c r="AG51" s="167"/>
      <c r="AH51" s="167"/>
      <c r="AI51" s="167"/>
      <c r="AJ51" s="167"/>
      <c r="AK51" s="167"/>
      <c r="AL51" s="159"/>
      <c r="AM51" s="160"/>
      <c r="AN51" s="34" t="s">
        <v>4411</v>
      </c>
      <c r="AO51" s="5"/>
      <c r="AP51" s="25" t="s">
        <v>25</v>
      </c>
      <c r="AQ51" s="5"/>
      <c r="AR51" s="25" t="s">
        <v>14</v>
      </c>
      <c r="AS51" s="5"/>
      <c r="AT51" s="8" t="s">
        <v>15</v>
      </c>
      <c r="AU51" s="20" t="s">
        <v>4412</v>
      </c>
    </row>
    <row r="52" spans="1:79" ht="15.95" customHeight="1" x14ac:dyDescent="0.15">
      <c r="A52" s="55"/>
      <c r="B52" s="55"/>
      <c r="C52" s="55"/>
      <c r="D52" s="105"/>
      <c r="E52" s="59"/>
      <c r="F52" s="59"/>
      <c r="G52" s="59"/>
      <c r="H52" s="59"/>
      <c r="I52" s="106"/>
      <c r="J52" s="72"/>
      <c r="K52" s="106"/>
      <c r="L52" s="106"/>
      <c r="M52" s="72"/>
      <c r="N52" s="106"/>
      <c r="O52" s="106"/>
      <c r="P52" s="72"/>
      <c r="Q52" s="106"/>
      <c r="R52" s="106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55"/>
      <c r="AD52" s="55"/>
      <c r="AE52" s="55"/>
    </row>
    <row r="53" spans="1:79" ht="15.95" customHeight="1" x14ac:dyDescent="0.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</row>
  </sheetData>
  <mergeCells count="95">
    <mergeCell ref="AL10:AO10"/>
    <mergeCell ref="AL11:AO11"/>
    <mergeCell ref="AL35:BB35"/>
    <mergeCell ref="AL36:BB36"/>
    <mergeCell ref="I35:AB35"/>
    <mergeCell ref="I36:AB36"/>
    <mergeCell ref="AT26:AW26"/>
    <mergeCell ref="AF32:AK33"/>
    <mergeCell ref="AF30:AK31"/>
    <mergeCell ref="AL30:BB31"/>
    <mergeCell ref="AL32:BB33"/>
    <mergeCell ref="AF20:AK21"/>
    <mergeCell ref="AL20:BB20"/>
    <mergeCell ref="AL22:AO22"/>
    <mergeCell ref="AL23:AO23"/>
    <mergeCell ref="AL26:AO26"/>
    <mergeCell ref="M17:Q17"/>
    <mergeCell ref="M18:Q18"/>
    <mergeCell ref="I50:AB50"/>
    <mergeCell ref="AQ26:AR26"/>
    <mergeCell ref="C30:C33"/>
    <mergeCell ref="E50:H50"/>
    <mergeCell ref="E44:G44"/>
    <mergeCell ref="E47:H47"/>
    <mergeCell ref="E48:H48"/>
    <mergeCell ref="E49:H49"/>
    <mergeCell ref="D35:D36"/>
    <mergeCell ref="D40:H40"/>
    <mergeCell ref="E41:G41"/>
    <mergeCell ref="E42:G42"/>
    <mergeCell ref="E43:G43"/>
    <mergeCell ref="C39:H39"/>
    <mergeCell ref="M21:AB21"/>
    <mergeCell ref="M22:Q22"/>
    <mergeCell ref="S22:AE22"/>
    <mergeCell ref="M23:Q23"/>
    <mergeCell ref="S23:AE23"/>
    <mergeCell ref="AC35:AE35"/>
    <mergeCell ref="AC49:AE49"/>
    <mergeCell ref="C29:H29"/>
    <mergeCell ref="D30:H31"/>
    <mergeCell ref="D32:H33"/>
    <mergeCell ref="I49:AB49"/>
    <mergeCell ref="E36:H36"/>
    <mergeCell ref="D47:D51"/>
    <mergeCell ref="D46:H46"/>
    <mergeCell ref="E51:H51"/>
    <mergeCell ref="C40:C44"/>
    <mergeCell ref="E35:H35"/>
    <mergeCell ref="AB1:AD1"/>
    <mergeCell ref="A4:AE4"/>
    <mergeCell ref="A5:AE5"/>
    <mergeCell ref="X10:AD10"/>
    <mergeCell ref="B7:AC8"/>
    <mergeCell ref="D12:J12"/>
    <mergeCell ref="J14:L14"/>
    <mergeCell ref="AL29:AM29"/>
    <mergeCell ref="M14:Q14"/>
    <mergeCell ref="S14:AE14"/>
    <mergeCell ref="M15:Q15"/>
    <mergeCell ref="S15:AE15"/>
    <mergeCell ref="D25:G25"/>
    <mergeCell ref="K25:O25"/>
    <mergeCell ref="S20:AC20"/>
    <mergeCell ref="AL14:BB14"/>
    <mergeCell ref="AL15:AO15"/>
    <mergeCell ref="S17:AE18"/>
    <mergeCell ref="AL17:BB18"/>
    <mergeCell ref="U26:V26"/>
    <mergeCell ref="M20:Q20"/>
    <mergeCell ref="AF43:AK43"/>
    <mergeCell ref="AF44:AK44"/>
    <mergeCell ref="AL41:AN41"/>
    <mergeCell ref="AP41:AT41"/>
    <mergeCell ref="AL44:AM44"/>
    <mergeCell ref="AL42:BB42"/>
    <mergeCell ref="AL43:BB43"/>
    <mergeCell ref="BC39:BD39"/>
    <mergeCell ref="AF40:AK40"/>
    <mergeCell ref="AL40:AN40"/>
    <mergeCell ref="AF41:AK41"/>
    <mergeCell ref="AF42:AK42"/>
    <mergeCell ref="AL39:AM39"/>
    <mergeCell ref="AF47:AK47"/>
    <mergeCell ref="AF48:AK48"/>
    <mergeCell ref="AF49:AK49"/>
    <mergeCell ref="AF50:AK50"/>
    <mergeCell ref="AF51:AK51"/>
    <mergeCell ref="AL50:BB50"/>
    <mergeCell ref="AL51:AM51"/>
    <mergeCell ref="AL46:AM46"/>
    <mergeCell ref="AL47:AN47"/>
    <mergeCell ref="AL48:AN48"/>
    <mergeCell ref="AP48:AT48"/>
    <mergeCell ref="AL49:BB49"/>
  </mergeCells>
  <phoneticPr fontId="2"/>
  <dataValidations count="6">
    <dataValidation type="textLength" imeMode="disabled" operator="equal" allowBlank="1" showInputMessage="1" showErrorMessage="1" error="7桁で入力ください。" prompt="7桁で入力ください。" sqref="AL15:AO15" xr:uid="{00000000-0002-0000-0000-000000000000}">
      <formula1>7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T26:AW26 AP41:AT41 AP48:AT48" xr:uid="{00000000-0002-0000-0000-000001000000}">
      <formula1>6</formula1>
    </dataValidation>
    <dataValidation imeMode="fullKatakana" allowBlank="1" showInputMessage="1" showErrorMessage="1" sqref="AL35:BB35 AL30:BB31 AL42:BB42 AL49:BB49" xr:uid="{00000000-0002-0000-0000-000002000000}"/>
    <dataValidation type="textLength" imeMode="disabled" operator="equal" allowBlank="1" showInputMessage="1" showErrorMessage="1" error="2桁の数字を入力ください。" prompt="2桁の数字を入力ください。" sqref="AO29 AQ29 AS29 AO39 AQ39 AS39 AO44 AQ44 AS44 AO46 AQ46 AS46 AO51 AQ51 AS51" xr:uid="{00000000-0002-0000-0000-000003000000}">
      <formula1>2</formula1>
    </dataValidation>
    <dataValidation type="textLength" operator="equal" allowBlank="1" showInputMessage="1" showErrorMessage="1" error="1桁で入力ください。" prompt="1桁で入力ください。" sqref="AV41 AV48" xr:uid="{00000000-0002-0000-0000-000004000000}">
      <formula1>1</formula1>
    </dataValidation>
    <dataValidation imeMode="halfAlpha" allowBlank="1" showInputMessage="1" showErrorMessage="1" sqref="AQ26:AR26" xr:uid="{00000000-0002-0000-0000-000005000000}"/>
  </dataValidations>
  <pageMargins left="0.59055118110236227" right="0.59055118110236227" top="0.59055118110236227" bottom="0.39370078740157483" header="0.51181102362204722" footer="0.51181102362204722"/>
  <pageSetup paperSize="9" scale="98" orientation="portrait" horizontalDpi="300" verticalDpi="300" r:id="rId1"/>
  <headerFooter alignWithMargins="0"/>
  <ignoredErrors>
    <ignoredError sqref="I31:T31 U31:AB3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heck Box 1">
              <controlPr locked="0" defaultSize="0" autoFill="0" autoLine="0" autoPict="0">
                <anchor moveWithCells="1">
                  <from>
                    <xdr:col>33</xdr:col>
                    <xdr:colOff>9525</xdr:colOff>
                    <xdr:row>5</xdr:row>
                    <xdr:rowOff>161925</xdr:rowOff>
                  </from>
                  <to>
                    <xdr:col>38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4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5</xdr:row>
                    <xdr:rowOff>152400</xdr:rowOff>
                  </from>
                  <to>
                    <xdr:col>45</xdr:col>
                    <xdr:colOff>19050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5">
              <controlPr locked="0" defaultSize="0" autoFill="0" autoLine="0" autoPict="0" altText="(3)役員">
                <anchor moveWithCells="1">
                  <from>
                    <xdr:col>46</xdr:col>
                    <xdr:colOff>9525</xdr:colOff>
                    <xdr:row>6</xdr:row>
                    <xdr:rowOff>0</xdr:rowOff>
                  </from>
                  <to>
                    <xdr:col>49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6">
              <controlPr locked="0" defaultSize="0" autoFill="0" autoLine="0" autoPict="0">
                <anchor moveWithCells="1">
                  <from>
                    <xdr:col>50</xdr:col>
                    <xdr:colOff>0</xdr:colOff>
                    <xdr:row>6</xdr:row>
                    <xdr:rowOff>0</xdr:rowOff>
                  </from>
                  <to>
                    <xdr:col>53</xdr:col>
                    <xdr:colOff>114300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" name="Check Box 7">
              <controlPr locked="0" defaultSize="0" autoFill="0" autoLine="0" autoPict="0">
                <anchor moveWithCells="1">
                  <from>
                    <xdr:col>33</xdr:col>
                    <xdr:colOff>9525</xdr:colOff>
                    <xdr:row>6</xdr:row>
                    <xdr:rowOff>238125</xdr:rowOff>
                  </from>
                  <to>
                    <xdr:col>40</xdr:col>
                    <xdr:colOff>171450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9" name="Check Box 8">
              <controlPr locked="0" defaultSize="0" autoFill="0" autoLine="0" autoPict="0">
                <anchor moveWithCells="1">
                  <from>
                    <xdr:col>43</xdr:col>
                    <xdr:colOff>9525</xdr:colOff>
                    <xdr:row>6</xdr:row>
                    <xdr:rowOff>238125</xdr:rowOff>
                  </from>
                  <to>
                    <xdr:col>50</xdr:col>
                    <xdr:colOff>152400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コード１!$I$2:$I$6</xm:f>
          </x14:formula1>
          <xm:sqref>AL29:AM29 AL39:AM39 AL44:AM44 AL46:AM46 AL51:AM51</xm:sqref>
        </x14:dataValidation>
        <x14:dataValidation type="list" allowBlank="1" showInputMessage="1" showErrorMessage="1" xr:uid="{00000000-0002-0000-0000-000007000000}">
          <x14:formula1>
            <xm:f>コード１!$E$14:$E$15</xm:f>
          </x14:formula1>
          <xm:sqref>BC39</xm:sqref>
        </x14:dataValidation>
        <x14:dataValidation type="list" allowBlank="1" showInputMessage="1" showErrorMessage="1" xr:uid="{00000000-0002-0000-0000-000008000000}">
          <x14:formula1>
            <xm:f>コード１!$G$2:$G$12</xm:f>
          </x14:formula1>
          <xm:sqref>AL40:AN40 AL47:AN47</xm:sqref>
        </x14:dataValidation>
        <x14:dataValidation type="list" allowBlank="1" showInputMessage="1" showErrorMessage="1" xr:uid="{00000000-0002-0000-0000-000009000000}">
          <x14:formula1>
            <xm:f>コード１!$A$2:$A$62</xm:f>
          </x14:formula1>
          <xm:sqref>AL26:AO26</xm:sqref>
        </x14:dataValidation>
        <x14:dataValidation type="list" allowBlank="1" showInputMessage="1" showErrorMessage="1" xr:uid="{00000000-0002-0000-0000-00000A000000}">
          <x14:formula1>
            <xm:f>コード１!$A$3:$A$62</xm:f>
          </x14:formula1>
          <xm:sqref>AL41:AN41 AL48:AN48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47"/>
  <sheetViews>
    <sheetView view="pageBreakPreview" zoomScale="90" zoomScaleNormal="100" zoomScaleSheetLayoutView="90" workbookViewId="0">
      <selection activeCell="BL37" sqref="BL37"/>
    </sheetView>
  </sheetViews>
  <sheetFormatPr defaultColWidth="3.375" defaultRowHeight="15.95" customHeight="1" x14ac:dyDescent="0.15"/>
  <cols>
    <col min="1" max="1" width="4.625" style="7" customWidth="1"/>
    <col min="2" max="2" width="2.125" style="7" customWidth="1"/>
    <col min="3" max="31" width="2.875" style="7" customWidth="1"/>
    <col min="32" max="32" width="1" style="7" customWidth="1"/>
    <col min="33" max="37" width="2.875" style="7" customWidth="1"/>
    <col min="38" max="40" width="4.625" style="7" customWidth="1"/>
    <col min="41" max="44" width="2.875" style="7" customWidth="1"/>
    <col min="45" max="16384" width="3.375" style="7"/>
  </cols>
  <sheetData>
    <row r="1" spans="1:79" ht="15.95" customHeight="1" thickBot="1" x14ac:dyDescent="0.2">
      <c r="A1" s="189" t="s">
        <v>16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</row>
    <row r="2" spans="1:79" ht="15.9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 t="s">
        <v>27</v>
      </c>
      <c r="AD2" s="57" t="s">
        <v>42</v>
      </c>
      <c r="AE2" s="58" t="s">
        <v>29</v>
      </c>
    </row>
    <row r="3" spans="1:79" ht="15.95" customHeight="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72"/>
      <c r="AD3" s="72"/>
      <c r="AE3" s="72"/>
    </row>
    <row r="4" spans="1:79" ht="15.95" customHeight="1" thickBot="1" x14ac:dyDescent="0.2">
      <c r="A4" s="55"/>
      <c r="B4" s="55"/>
      <c r="C4" s="55"/>
      <c r="D4" s="173" t="s">
        <v>9</v>
      </c>
      <c r="E4" s="173"/>
      <c r="F4" s="173"/>
      <c r="G4" s="173"/>
      <c r="H4" s="55"/>
      <c r="I4" s="55"/>
      <c r="J4" s="55"/>
      <c r="K4" s="171" t="s">
        <v>30</v>
      </c>
      <c r="L4" s="171"/>
      <c r="M4" s="171"/>
      <c r="N4" s="171"/>
      <c r="O4" s="171"/>
      <c r="P4" s="171"/>
      <c r="Q4" s="171"/>
      <c r="R4" s="171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79" ht="15.95" customHeight="1" thickBot="1" x14ac:dyDescent="0.2">
      <c r="A5" s="55"/>
      <c r="B5" s="55"/>
      <c r="C5" s="69" t="s">
        <v>43</v>
      </c>
      <c r="D5" s="107"/>
      <c r="E5" s="107"/>
      <c r="F5" s="107"/>
      <c r="G5" s="107"/>
      <c r="H5" s="108"/>
      <c r="I5" s="55"/>
      <c r="J5" s="75" t="str">
        <f>変更届第１面!S26</f>
        <v>4</v>
      </c>
      <c r="K5" s="77" t="str">
        <f>変更届第１面!T26</f>
        <v>4</v>
      </c>
      <c r="L5" s="239" t="str">
        <f>変更届第１面!U26</f>
        <v>(　　）</v>
      </c>
      <c r="M5" s="240"/>
      <c r="N5" s="75" t="str">
        <f>変更届第１面!W26</f>
        <v/>
      </c>
      <c r="O5" s="76" t="str">
        <f>変更届第１面!X26</f>
        <v/>
      </c>
      <c r="P5" s="76" t="str">
        <f>変更届第１面!Y26</f>
        <v/>
      </c>
      <c r="Q5" s="76" t="str">
        <f>変更届第１面!Z26</f>
        <v/>
      </c>
      <c r="R5" s="76" t="str">
        <f>変更届第１面!AA26</f>
        <v/>
      </c>
      <c r="S5" s="77" t="str">
        <f>変更届第１面!AB26</f>
        <v/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79" ht="15.75" customHeight="1" x14ac:dyDescent="0.1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9"/>
      <c r="M6" s="59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79" ht="20.100000000000001" customHeight="1" x14ac:dyDescent="0.15">
      <c r="A7" s="55"/>
      <c r="B7" s="109"/>
      <c r="C7" s="60"/>
      <c r="D7" s="60"/>
      <c r="E7" s="60"/>
      <c r="F7" s="60"/>
      <c r="G7" s="60"/>
      <c r="H7" s="60"/>
      <c r="I7" s="60"/>
      <c r="J7" s="60"/>
      <c r="K7" s="60"/>
      <c r="L7" s="110"/>
      <c r="M7" s="11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</row>
    <row r="8" spans="1:79" ht="20.100000000000001" customHeight="1" x14ac:dyDescent="0.15">
      <c r="A8" s="55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spans="1:79" ht="18" customHeight="1" thickBot="1" x14ac:dyDescent="0.2">
      <c r="A9" s="59" t="s">
        <v>57</v>
      </c>
      <c r="B9" s="55"/>
      <c r="C9" s="78" t="s">
        <v>67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9" t="s">
        <v>38</v>
      </c>
      <c r="W9" s="55"/>
      <c r="X9" s="55"/>
      <c r="Y9" s="55"/>
      <c r="Z9" s="55"/>
      <c r="AA9" s="55"/>
      <c r="AB9" s="55"/>
      <c r="AC9" s="55"/>
      <c r="AD9" s="55"/>
      <c r="AE9" s="55"/>
      <c r="AF9" s="8" t="s">
        <v>4427</v>
      </c>
      <c r="AG9" s="8"/>
      <c r="AH9" s="8"/>
      <c r="AI9" s="8"/>
      <c r="AJ9" s="8"/>
      <c r="AK9" s="8"/>
      <c r="AL9" s="15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15" t="s">
        <v>91</v>
      </c>
    </row>
    <row r="10" spans="1:79" ht="18" customHeight="1" thickBot="1" x14ac:dyDescent="0.2">
      <c r="A10" s="80" t="s">
        <v>76</v>
      </c>
      <c r="B10" s="55"/>
      <c r="C10" s="192" t="s">
        <v>51</v>
      </c>
      <c r="D10" s="193"/>
      <c r="E10" s="193"/>
      <c r="F10" s="193"/>
      <c r="G10" s="193"/>
      <c r="H10" s="194"/>
      <c r="I10" s="81" t="str">
        <f>IF(AL10="","",LEFT(AL10))</f>
        <v/>
      </c>
      <c r="J10" s="82" t="s">
        <v>32</v>
      </c>
      <c r="K10" s="75" t="str">
        <f>IF(AO10="","",LEFT(AO10))</f>
        <v/>
      </c>
      <c r="L10" s="77" t="str">
        <f>IF(AO10="","",MID(AO10,2,1))</f>
        <v/>
      </c>
      <c r="M10" s="83" t="s">
        <v>25</v>
      </c>
      <c r="N10" s="75" t="str">
        <f>IF(AQ10="","",LEFT(AQ10))</f>
        <v/>
      </c>
      <c r="O10" s="77" t="str">
        <f>IF(AQ10="","",MID(AQ10,2,1))</f>
        <v/>
      </c>
      <c r="P10" s="83" t="s">
        <v>33</v>
      </c>
      <c r="Q10" s="75" t="str">
        <f>IF(AS10="","",LEFT(AS10))</f>
        <v/>
      </c>
      <c r="R10" s="77" t="str">
        <f>IF(AS10="","",MID(AS10,2,1))</f>
        <v/>
      </c>
      <c r="S10" s="59" t="s">
        <v>15</v>
      </c>
      <c r="T10" s="55"/>
      <c r="U10" s="55"/>
      <c r="V10" s="55"/>
      <c r="W10" s="81" t="str">
        <f>IF(BC10="","",LEFT(BC10))</f>
        <v/>
      </c>
      <c r="X10" s="55" t="s">
        <v>74</v>
      </c>
      <c r="Y10" s="55"/>
      <c r="Z10" s="55"/>
      <c r="AA10" s="55"/>
      <c r="AB10" s="55"/>
      <c r="AC10" s="55"/>
      <c r="AD10" s="55"/>
      <c r="AE10" s="55"/>
      <c r="AF10" s="16" t="s">
        <v>4405</v>
      </c>
      <c r="AG10" s="8"/>
      <c r="AH10" s="8"/>
      <c r="AI10" s="8"/>
      <c r="AJ10" s="8"/>
      <c r="AK10" s="8"/>
      <c r="AL10" s="159"/>
      <c r="AM10" s="160"/>
      <c r="AN10" s="34" t="s">
        <v>32</v>
      </c>
      <c r="AO10" s="5"/>
      <c r="AP10" s="25" t="s">
        <v>25</v>
      </c>
      <c r="AQ10" s="5"/>
      <c r="AR10" s="25" t="s">
        <v>14</v>
      </c>
      <c r="AS10" s="5"/>
      <c r="AT10" s="8" t="s">
        <v>15</v>
      </c>
      <c r="AU10" s="20" t="s">
        <v>4412</v>
      </c>
      <c r="AV10" s="8"/>
      <c r="AW10" s="8"/>
      <c r="AX10" s="8"/>
      <c r="AY10" s="8"/>
      <c r="AZ10" s="8"/>
      <c r="BA10" s="16"/>
      <c r="BB10" s="24" t="s">
        <v>38</v>
      </c>
      <c r="BC10" s="168"/>
      <c r="BD10" s="169"/>
      <c r="BE10" s="8"/>
    </row>
    <row r="11" spans="1:79" ht="18" customHeight="1" thickBot="1" x14ac:dyDescent="0.2">
      <c r="A11" s="55"/>
      <c r="B11" s="55"/>
      <c r="C11" s="207" t="s">
        <v>53</v>
      </c>
      <c r="D11" s="219" t="s">
        <v>11</v>
      </c>
      <c r="E11" s="220"/>
      <c r="F11" s="220"/>
      <c r="G11" s="220"/>
      <c r="H11" s="221"/>
      <c r="I11" s="75" t="str">
        <f>IF(AL11="","",LEFT(AL11))</f>
        <v/>
      </c>
      <c r="J11" s="77" t="str">
        <f>IF(AL11="","",MID(AL11,2,1))</f>
        <v/>
      </c>
      <c r="K11" s="59"/>
      <c r="L11" s="59"/>
      <c r="M11" s="59"/>
      <c r="N11" s="59"/>
      <c r="O11" s="55"/>
      <c r="P11" s="55"/>
      <c r="Q11" s="55"/>
      <c r="R11" s="55"/>
      <c r="S11" s="55"/>
      <c r="T11" s="55"/>
      <c r="U11" s="55"/>
      <c r="V11" s="55"/>
      <c r="W11" s="55"/>
      <c r="X11" s="92" t="s">
        <v>75</v>
      </c>
      <c r="Y11" s="55"/>
      <c r="Z11" s="55"/>
      <c r="AA11" s="55"/>
      <c r="AB11" s="55"/>
      <c r="AC11" s="55"/>
      <c r="AD11" s="55"/>
      <c r="AE11" s="55"/>
      <c r="AF11" s="167" t="s">
        <v>4418</v>
      </c>
      <c r="AG11" s="167"/>
      <c r="AH11" s="167"/>
      <c r="AI11" s="167"/>
      <c r="AJ11" s="167"/>
      <c r="AK11" s="167"/>
      <c r="AL11" s="161"/>
      <c r="AM11" s="162"/>
      <c r="AN11" s="163"/>
      <c r="AO11" s="15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79" ht="18" customHeight="1" thickBot="1" x14ac:dyDescent="0.2">
      <c r="A12" s="55"/>
      <c r="B12" s="55"/>
      <c r="C12" s="207"/>
      <c r="D12" s="93"/>
      <c r="E12" s="227" t="s">
        <v>39</v>
      </c>
      <c r="F12" s="227"/>
      <c r="G12" s="227"/>
      <c r="H12" s="94"/>
      <c r="I12" s="95" t="str">
        <f>IF(AL12="","",LEFT(AL12))</f>
        <v/>
      </c>
      <c r="J12" s="96" t="str">
        <f>IF(AL12="","",MID(AL12,2,1))</f>
        <v/>
      </c>
      <c r="K12" s="97" t="s">
        <v>32</v>
      </c>
      <c r="L12" s="95" t="str">
        <f>IF(LEFT($AP12,1)="","",LEFT($AP12,1))</f>
        <v/>
      </c>
      <c r="M12" s="98" t="str">
        <f>IF(MID($AP12,2,1)="","",MID($AP12,2,1))</f>
        <v/>
      </c>
      <c r="N12" s="98" t="str">
        <f>IF(MID($AP12,3,1)="","",MID($AP12,3,1))</f>
        <v/>
      </c>
      <c r="O12" s="98" t="str">
        <f>IF(MID($AP12,4,1)="","",MID($AP12,4,1))</f>
        <v/>
      </c>
      <c r="P12" s="98" t="str">
        <f>IF(MID($AP12,5,1)="","",MID($AP12,5,1))</f>
        <v/>
      </c>
      <c r="Q12" s="96" t="str">
        <f>IF(RIGHT(AP12)="","",RIGHT(AP12))</f>
        <v/>
      </c>
      <c r="R12" s="82" t="s">
        <v>4421</v>
      </c>
      <c r="S12" s="99" t="str">
        <f>IF(AV12="","",AV12)</f>
        <v/>
      </c>
      <c r="T12" s="100"/>
      <c r="U12" s="59"/>
      <c r="V12" s="59"/>
      <c r="W12" s="59"/>
      <c r="X12" s="59"/>
      <c r="Y12" s="59"/>
      <c r="Z12" s="59"/>
      <c r="AA12" s="59"/>
      <c r="AB12" s="72"/>
      <c r="AC12" s="72"/>
      <c r="AD12" s="72"/>
      <c r="AE12" s="72"/>
      <c r="AF12" s="167" t="s">
        <v>4415</v>
      </c>
      <c r="AG12" s="167"/>
      <c r="AH12" s="167"/>
      <c r="AI12" s="167"/>
      <c r="AJ12" s="167"/>
      <c r="AK12" s="167"/>
      <c r="AL12" s="161"/>
      <c r="AM12" s="162"/>
      <c r="AN12" s="163"/>
      <c r="AO12" s="21" t="s">
        <v>32</v>
      </c>
      <c r="AP12" s="164"/>
      <c r="AQ12" s="165"/>
      <c r="AR12" s="165"/>
      <c r="AS12" s="165"/>
      <c r="AT12" s="166"/>
      <c r="AU12" s="34" t="s">
        <v>32</v>
      </c>
      <c r="AV12" s="6"/>
      <c r="AW12" s="20" t="s">
        <v>4420</v>
      </c>
      <c r="AX12" s="8"/>
      <c r="AY12" s="8"/>
      <c r="AZ12" s="8"/>
      <c r="BA12" s="8"/>
      <c r="BB12" s="8"/>
      <c r="BC12" s="8"/>
    </row>
    <row r="13" spans="1:79" ht="18" customHeight="1" thickBot="1" x14ac:dyDescent="0.2">
      <c r="A13" s="55"/>
      <c r="B13" s="55"/>
      <c r="C13" s="207"/>
      <c r="D13" s="101"/>
      <c r="E13" s="218" t="s">
        <v>35</v>
      </c>
      <c r="F13" s="218"/>
      <c r="G13" s="218"/>
      <c r="H13" s="102"/>
      <c r="I13" s="75" t="str">
        <f>BH13</f>
        <v/>
      </c>
      <c r="J13" s="76" t="str">
        <f t="shared" ref="J13:AB14" si="0">BI13</f>
        <v/>
      </c>
      <c r="K13" s="76" t="str">
        <f t="shared" si="0"/>
        <v/>
      </c>
      <c r="L13" s="76" t="str">
        <f t="shared" si="0"/>
        <v/>
      </c>
      <c r="M13" s="76" t="str">
        <f t="shared" si="0"/>
        <v/>
      </c>
      <c r="N13" s="76" t="str">
        <f t="shared" si="0"/>
        <v/>
      </c>
      <c r="O13" s="76" t="str">
        <f t="shared" si="0"/>
        <v/>
      </c>
      <c r="P13" s="76" t="str">
        <f t="shared" si="0"/>
        <v/>
      </c>
      <c r="Q13" s="76" t="str">
        <f t="shared" si="0"/>
        <v/>
      </c>
      <c r="R13" s="76" t="str">
        <f t="shared" si="0"/>
        <v/>
      </c>
      <c r="S13" s="76" t="str">
        <f t="shared" si="0"/>
        <v/>
      </c>
      <c r="T13" s="76" t="str">
        <f t="shared" si="0"/>
        <v/>
      </c>
      <c r="U13" s="76" t="str">
        <f t="shared" si="0"/>
        <v/>
      </c>
      <c r="V13" s="76" t="str">
        <f t="shared" si="0"/>
        <v/>
      </c>
      <c r="W13" s="76" t="str">
        <f t="shared" si="0"/>
        <v/>
      </c>
      <c r="X13" s="76" t="str">
        <f t="shared" si="0"/>
        <v/>
      </c>
      <c r="Y13" s="76" t="str">
        <f t="shared" si="0"/>
        <v/>
      </c>
      <c r="Z13" s="76" t="str">
        <f t="shared" si="0"/>
        <v/>
      </c>
      <c r="AA13" s="76" t="str">
        <f t="shared" si="0"/>
        <v/>
      </c>
      <c r="AB13" s="77" t="str">
        <f t="shared" si="0"/>
        <v/>
      </c>
      <c r="AC13" s="55"/>
      <c r="AD13" s="55"/>
      <c r="AE13" s="55"/>
      <c r="AF13" s="167" t="s">
        <v>4416</v>
      </c>
      <c r="AG13" s="167"/>
      <c r="AH13" s="167"/>
      <c r="AI13" s="167"/>
      <c r="AJ13" s="167"/>
      <c r="AK13" s="167"/>
      <c r="AL13" s="156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8"/>
      <c r="BC13" s="15" t="s">
        <v>88</v>
      </c>
      <c r="BF13" s="22" t="str">
        <f t="shared" ref="BF13:BF14" si="1">ASC(AL13)</f>
        <v/>
      </c>
      <c r="BG13" s="22" t="str">
        <f t="shared" ref="BG13:BG14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BF13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13" s="22" t="str">
        <f>DBCS(MID($BG13,COLUMNS($BB13:BB13),1))</f>
        <v/>
      </c>
      <c r="BI13" s="22" t="str">
        <f>DBCS(MID($BG13,COLUMNS($BB13:BC13),1))</f>
        <v/>
      </c>
      <c r="BJ13" s="22" t="str">
        <f>DBCS(MID($BG13,COLUMNS($BB13:BD13),1))</f>
        <v/>
      </c>
      <c r="BK13" s="22" t="str">
        <f>DBCS(MID($BG13,COLUMNS($BB13:BE13),1))</f>
        <v/>
      </c>
      <c r="BL13" s="22" t="str">
        <f>DBCS(MID($BG13,COLUMNS($BB13:BF13),1))</f>
        <v/>
      </c>
      <c r="BM13" s="22" t="str">
        <f>DBCS(MID($BG13,COLUMNS($BB13:BG13),1))</f>
        <v/>
      </c>
      <c r="BN13" s="22" t="str">
        <f>DBCS(MID($BG13,COLUMNS($BB13:BH13),1))</f>
        <v/>
      </c>
      <c r="BO13" s="22" t="str">
        <f>DBCS(MID($BG13,COLUMNS($BB13:BI13),1))</f>
        <v/>
      </c>
      <c r="BP13" s="22" t="str">
        <f>DBCS(MID($BG13,COLUMNS($BB13:BJ13),1))</f>
        <v/>
      </c>
      <c r="BQ13" s="22" t="str">
        <f>DBCS(MID($BG13,COLUMNS($BB13:BK13),1))</f>
        <v/>
      </c>
      <c r="BR13" s="22" t="str">
        <f>DBCS(MID($BG13,COLUMNS($BB13:BL13),1))</f>
        <v/>
      </c>
      <c r="BS13" s="22" t="str">
        <f>DBCS(MID($BG13,COLUMNS($BB13:BM13),1))</f>
        <v/>
      </c>
      <c r="BT13" s="22" t="str">
        <f>DBCS(MID($BG13,COLUMNS($BB13:BN13),1))</f>
        <v/>
      </c>
      <c r="BU13" s="22" t="str">
        <f>DBCS(MID($BG13,COLUMNS($BB13:BO13),1))</f>
        <v/>
      </c>
      <c r="BV13" s="22" t="str">
        <f>DBCS(MID($BG13,COLUMNS($BB13:BP13),1))</f>
        <v/>
      </c>
      <c r="BW13" s="22" t="str">
        <f>DBCS(MID($BG13,COLUMNS($BB13:BQ13),1))</f>
        <v/>
      </c>
      <c r="BX13" s="22" t="str">
        <f>DBCS(MID($BG13,COLUMNS($BB13:BR13),1))</f>
        <v/>
      </c>
      <c r="BY13" s="22" t="str">
        <f>DBCS(MID($BG13,COLUMNS($BB13:BS13),1))</f>
        <v/>
      </c>
      <c r="BZ13" s="22" t="str">
        <f>DBCS(MID($BG13,COLUMNS($BB13:BT13),1))</f>
        <v/>
      </c>
      <c r="CA13" s="22" t="str">
        <f>DBCS(MID($BG13,COLUMNS($BB13:BU13),1))</f>
        <v/>
      </c>
    </row>
    <row r="14" spans="1:79" ht="18" customHeight="1" thickBot="1" x14ac:dyDescent="0.2">
      <c r="A14" s="55"/>
      <c r="B14" s="55"/>
      <c r="C14" s="207"/>
      <c r="D14" s="101"/>
      <c r="E14" s="218" t="s">
        <v>6</v>
      </c>
      <c r="F14" s="218"/>
      <c r="G14" s="218"/>
      <c r="H14" s="102"/>
      <c r="I14" s="75" t="str">
        <f>BH14</f>
        <v/>
      </c>
      <c r="J14" s="76" t="str">
        <f t="shared" si="0"/>
        <v/>
      </c>
      <c r="K14" s="76" t="str">
        <f t="shared" si="0"/>
        <v/>
      </c>
      <c r="L14" s="76" t="str">
        <f t="shared" si="0"/>
        <v/>
      </c>
      <c r="M14" s="76" t="str">
        <f t="shared" si="0"/>
        <v/>
      </c>
      <c r="N14" s="76" t="str">
        <f t="shared" si="0"/>
        <v/>
      </c>
      <c r="O14" s="76" t="str">
        <f t="shared" si="0"/>
        <v/>
      </c>
      <c r="P14" s="76" t="str">
        <f t="shared" si="0"/>
        <v/>
      </c>
      <c r="Q14" s="76" t="str">
        <f t="shared" si="0"/>
        <v/>
      </c>
      <c r="R14" s="76" t="str">
        <f t="shared" si="0"/>
        <v/>
      </c>
      <c r="S14" s="76" t="str">
        <f t="shared" si="0"/>
        <v/>
      </c>
      <c r="T14" s="76" t="str">
        <f t="shared" si="0"/>
        <v/>
      </c>
      <c r="U14" s="76" t="str">
        <f t="shared" si="0"/>
        <v/>
      </c>
      <c r="V14" s="76" t="str">
        <f t="shared" si="0"/>
        <v/>
      </c>
      <c r="W14" s="76" t="str">
        <f t="shared" si="0"/>
        <v/>
      </c>
      <c r="X14" s="76" t="str">
        <f t="shared" si="0"/>
        <v/>
      </c>
      <c r="Y14" s="76" t="str">
        <f t="shared" si="0"/>
        <v/>
      </c>
      <c r="Z14" s="76" t="str">
        <f t="shared" si="0"/>
        <v/>
      </c>
      <c r="AA14" s="76" t="str">
        <f t="shared" si="0"/>
        <v/>
      </c>
      <c r="AB14" s="77" t="str">
        <f t="shared" si="0"/>
        <v/>
      </c>
      <c r="AC14" s="55"/>
      <c r="AD14" s="55"/>
      <c r="AE14" s="55"/>
      <c r="AF14" s="167" t="s">
        <v>4417</v>
      </c>
      <c r="AG14" s="167"/>
      <c r="AH14" s="167"/>
      <c r="AI14" s="167"/>
      <c r="AJ14" s="167"/>
      <c r="AK14" s="167"/>
      <c r="AL14" s="156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8"/>
      <c r="BC14" s="15" t="s">
        <v>88</v>
      </c>
      <c r="BF14" s="22" t="str">
        <f t="shared" si="1"/>
        <v/>
      </c>
      <c r="BG14" s="22" t="str">
        <f t="shared" si="2"/>
        <v/>
      </c>
      <c r="BH14" s="22" t="str">
        <f>DBCS(MID($BG14,COLUMNS($BB14:BB14),1))</f>
        <v/>
      </c>
      <c r="BI14" s="22" t="str">
        <f>DBCS(MID($BG14,COLUMNS($BB14:BC14),1))</f>
        <v/>
      </c>
      <c r="BJ14" s="22" t="str">
        <f>DBCS(MID($BG14,COLUMNS($BB14:BD14),1))</f>
        <v/>
      </c>
      <c r="BK14" s="22" t="str">
        <f>DBCS(MID($BG14,COLUMNS($BB14:BE14),1))</f>
        <v/>
      </c>
      <c r="BL14" s="22" t="str">
        <f>DBCS(MID($BG14,COLUMNS($BB14:BF14),1))</f>
        <v/>
      </c>
      <c r="BM14" s="22" t="str">
        <f>DBCS(MID($BG14,COLUMNS($BB14:BG14),1))</f>
        <v/>
      </c>
      <c r="BN14" s="22" t="str">
        <f>DBCS(MID($BG14,COLUMNS($BB14:BH14),1))</f>
        <v/>
      </c>
      <c r="BO14" s="22" t="str">
        <f>DBCS(MID($BG14,COLUMNS($BB14:BI14),1))</f>
        <v/>
      </c>
      <c r="BP14" s="22" t="str">
        <f>DBCS(MID($BG14,COLUMNS($BB14:BJ14),1))</f>
        <v/>
      </c>
      <c r="BQ14" s="22" t="str">
        <f>DBCS(MID($BG14,COLUMNS($BB14:BK14),1))</f>
        <v/>
      </c>
      <c r="BR14" s="22" t="str">
        <f>DBCS(MID($BG14,COLUMNS($BB14:BL14),1))</f>
        <v/>
      </c>
      <c r="BS14" s="22" t="str">
        <f>DBCS(MID($BG14,COLUMNS($BB14:BM14),1))</f>
        <v/>
      </c>
      <c r="BT14" s="22" t="str">
        <f>DBCS(MID($BG14,COLUMNS($BB14:BN14),1))</f>
        <v/>
      </c>
      <c r="BU14" s="22" t="str">
        <f>DBCS(MID($BG14,COLUMNS($BB14:BO14),1))</f>
        <v/>
      </c>
      <c r="BV14" s="22" t="str">
        <f>DBCS(MID($BG14,COLUMNS($BB14:BP14),1))</f>
        <v/>
      </c>
      <c r="BW14" s="22" t="str">
        <f>DBCS(MID($BG14,COLUMNS($BB14:BQ14),1))</f>
        <v/>
      </c>
      <c r="BX14" s="22" t="str">
        <f>DBCS(MID($BG14,COLUMNS($BB14:BR14),1))</f>
        <v/>
      </c>
      <c r="BY14" s="22" t="str">
        <f>DBCS(MID($BG14,COLUMNS($BB14:BS14),1))</f>
        <v/>
      </c>
      <c r="BZ14" s="22" t="str">
        <f>DBCS(MID($BG14,COLUMNS($BB14:BT14),1))</f>
        <v/>
      </c>
      <c r="CA14" s="22" t="str">
        <f>DBCS(MID($BG14,COLUMNS($BB14:BU14),1))</f>
        <v/>
      </c>
    </row>
    <row r="15" spans="1:79" ht="18" customHeight="1" thickBot="1" x14ac:dyDescent="0.2">
      <c r="A15" s="55"/>
      <c r="B15" s="55"/>
      <c r="C15" s="208"/>
      <c r="D15" s="101"/>
      <c r="E15" s="218" t="s">
        <v>12</v>
      </c>
      <c r="F15" s="218"/>
      <c r="G15" s="218"/>
      <c r="H15" s="102"/>
      <c r="I15" s="81" t="str">
        <f>IF(AL15="","",LEFT(AL15))</f>
        <v/>
      </c>
      <c r="J15" s="82" t="s">
        <v>32</v>
      </c>
      <c r="K15" s="75" t="str">
        <f>IF(AO15="","",LEFT(AO15))</f>
        <v/>
      </c>
      <c r="L15" s="77" t="str">
        <f>IF(AO15="","",MID(AO15,2,1))</f>
        <v/>
      </c>
      <c r="M15" s="83" t="s">
        <v>25</v>
      </c>
      <c r="N15" s="75" t="str">
        <f>IF(AQ15="","",LEFT(AQ15))</f>
        <v/>
      </c>
      <c r="O15" s="77" t="str">
        <f>IF(AQ15="","",MID(AQ15,2,1))</f>
        <v/>
      </c>
      <c r="P15" s="83" t="s">
        <v>33</v>
      </c>
      <c r="Q15" s="75" t="str">
        <f>IF(AS15="","",LEFT(AS15))</f>
        <v/>
      </c>
      <c r="R15" s="77" t="str">
        <f>IF(AS15="","",MID(AS15,2,1))</f>
        <v/>
      </c>
      <c r="S15" s="59" t="s">
        <v>15</v>
      </c>
      <c r="T15" s="59"/>
      <c r="U15" s="59"/>
      <c r="V15" s="59"/>
      <c r="W15" s="59"/>
      <c r="X15" s="59"/>
      <c r="Y15" s="59"/>
      <c r="Z15" s="59"/>
      <c r="AA15" s="59"/>
      <c r="AB15" s="72"/>
      <c r="AC15" s="72"/>
      <c r="AD15" s="55"/>
      <c r="AE15" s="55"/>
      <c r="AF15" s="167" t="s">
        <v>4419</v>
      </c>
      <c r="AG15" s="167"/>
      <c r="AH15" s="167"/>
      <c r="AI15" s="167"/>
      <c r="AJ15" s="167"/>
      <c r="AK15" s="167"/>
      <c r="AL15" s="159"/>
      <c r="AM15" s="160"/>
      <c r="AN15" s="34" t="s">
        <v>32</v>
      </c>
      <c r="AO15" s="5"/>
      <c r="AP15" s="25" t="s">
        <v>25</v>
      </c>
      <c r="AQ15" s="5"/>
      <c r="AR15" s="25" t="s">
        <v>14</v>
      </c>
      <c r="AS15" s="5"/>
      <c r="AT15" s="8" t="s">
        <v>15</v>
      </c>
      <c r="AU15" s="20" t="s">
        <v>4412</v>
      </c>
      <c r="AV15" s="8"/>
      <c r="AW15" s="8"/>
      <c r="AX15" s="8"/>
      <c r="AY15" s="8"/>
      <c r="AZ15" s="8"/>
      <c r="BA15" s="8"/>
      <c r="BB15" s="8"/>
      <c r="BC15" s="8"/>
    </row>
    <row r="16" spans="1:79" ht="18" customHeight="1" thickBo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03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79" ht="18" customHeight="1" thickBot="1" x14ac:dyDescent="0.2">
      <c r="A17" s="55"/>
      <c r="B17" s="55"/>
      <c r="C17" s="55"/>
      <c r="D17" s="192" t="s">
        <v>51</v>
      </c>
      <c r="E17" s="193"/>
      <c r="F17" s="193"/>
      <c r="G17" s="193"/>
      <c r="H17" s="194"/>
      <c r="I17" s="81" t="str">
        <f>IF(AL17="","",LEFT(AL17))</f>
        <v/>
      </c>
      <c r="J17" s="82" t="s">
        <v>32</v>
      </c>
      <c r="K17" s="75" t="str">
        <f>IF(AO17="","",LEFT(AO17))</f>
        <v/>
      </c>
      <c r="L17" s="77" t="str">
        <f>IF(AO17="","",MID(AO17,2,1))</f>
        <v/>
      </c>
      <c r="M17" s="83" t="s">
        <v>25</v>
      </c>
      <c r="N17" s="75" t="str">
        <f>IF(AQ17="","",LEFT(AQ17))</f>
        <v/>
      </c>
      <c r="O17" s="77" t="str">
        <f>IF(AQ17="","",MID(AQ17,2,1))</f>
        <v/>
      </c>
      <c r="P17" s="83" t="s">
        <v>33</v>
      </c>
      <c r="Q17" s="75" t="str">
        <f>IF(AS17="","",LEFT(AS17))</f>
        <v/>
      </c>
      <c r="R17" s="77" t="str">
        <f>IF(AS17="","",MID(AS17,2,1))</f>
        <v/>
      </c>
      <c r="S17" s="59" t="s">
        <v>15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16" t="s">
        <v>4405</v>
      </c>
      <c r="AG17" s="8"/>
      <c r="AH17" s="8"/>
      <c r="AI17" s="8"/>
      <c r="AJ17" s="8"/>
      <c r="AK17" s="8"/>
      <c r="AL17" s="159"/>
      <c r="AM17" s="160"/>
      <c r="AN17" s="34" t="s">
        <v>32</v>
      </c>
      <c r="AO17" s="5"/>
      <c r="AP17" s="25" t="s">
        <v>25</v>
      </c>
      <c r="AQ17" s="5"/>
      <c r="AR17" s="25" t="s">
        <v>14</v>
      </c>
      <c r="AS17" s="5"/>
      <c r="AT17" s="8" t="s">
        <v>15</v>
      </c>
      <c r="AU17" s="20" t="s">
        <v>4412</v>
      </c>
      <c r="AV17" s="8"/>
      <c r="AW17" s="8"/>
      <c r="AX17" s="8"/>
      <c r="AY17" s="8"/>
      <c r="AZ17" s="8"/>
      <c r="BA17" s="16"/>
      <c r="BB17" s="24"/>
      <c r="BC17" s="8"/>
      <c r="BD17" s="8"/>
      <c r="BE17" s="8"/>
    </row>
    <row r="18" spans="1:79" ht="18" customHeight="1" thickBot="1" x14ac:dyDescent="0.2">
      <c r="A18" s="55"/>
      <c r="B18" s="55"/>
      <c r="C18" s="55"/>
      <c r="D18" s="207" t="s">
        <v>55</v>
      </c>
      <c r="E18" s="219" t="s">
        <v>11</v>
      </c>
      <c r="F18" s="220"/>
      <c r="G18" s="220"/>
      <c r="H18" s="221"/>
      <c r="I18" s="75" t="str">
        <f>IF(AL18="","",LEFT(AL18))</f>
        <v/>
      </c>
      <c r="J18" s="77" t="str">
        <f>IF(AL18="","",MID(AL18,2,1))</f>
        <v/>
      </c>
      <c r="K18" s="59"/>
      <c r="L18" s="59"/>
      <c r="M18" s="59"/>
      <c r="N18" s="5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167" t="s">
        <v>4422</v>
      </c>
      <c r="AG18" s="167"/>
      <c r="AH18" s="167"/>
      <c r="AI18" s="167"/>
      <c r="AJ18" s="167"/>
      <c r="AK18" s="167"/>
      <c r="AL18" s="161"/>
      <c r="AM18" s="162"/>
      <c r="AN18" s="163"/>
      <c r="AO18" s="15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79" ht="18" customHeight="1" thickBot="1" x14ac:dyDescent="0.2">
      <c r="A19" s="55"/>
      <c r="B19" s="55"/>
      <c r="C19" s="55"/>
      <c r="D19" s="207"/>
      <c r="E19" s="222" t="s">
        <v>39</v>
      </c>
      <c r="F19" s="223"/>
      <c r="G19" s="223"/>
      <c r="H19" s="224"/>
      <c r="I19" s="95" t="str">
        <f>IF(AL19="","",LEFT(AL19))</f>
        <v/>
      </c>
      <c r="J19" s="96" t="str">
        <f>IF(AL19="","",MID(AL19,2,1))</f>
        <v/>
      </c>
      <c r="K19" s="97" t="s">
        <v>32</v>
      </c>
      <c r="L19" s="95" t="str">
        <f>IF(LEFT($AP19,1)="","",LEFT($AP19,1))</f>
        <v/>
      </c>
      <c r="M19" s="98" t="str">
        <f>IF(MID($AP19,2,1)="","",MID($AP19,2,1))</f>
        <v/>
      </c>
      <c r="N19" s="98" t="str">
        <f>IF(MID($AP19,3,1)="","",MID($AP19,3,1))</f>
        <v/>
      </c>
      <c r="O19" s="98" t="str">
        <f>IF(MID($AP19,4,1)="","",MID($AP19,4,1))</f>
        <v/>
      </c>
      <c r="P19" s="98" t="str">
        <f>IF(MID($AP19,5,1)="","",MID($AP19,5,1))</f>
        <v/>
      </c>
      <c r="Q19" s="96" t="str">
        <f>IF(RIGHT(AP19)="","",RIGHT(AP19))</f>
        <v/>
      </c>
      <c r="R19" s="82" t="s">
        <v>4421</v>
      </c>
      <c r="S19" s="99" t="str">
        <f>IF(AV19="","",AV19)</f>
        <v/>
      </c>
      <c r="T19" s="104"/>
      <c r="U19" s="72"/>
      <c r="V19" s="72"/>
      <c r="W19" s="72"/>
      <c r="X19" s="72"/>
      <c r="Y19" s="72"/>
      <c r="Z19" s="72"/>
      <c r="AA19" s="72"/>
      <c r="AB19" s="72"/>
      <c r="AC19" s="72"/>
      <c r="AD19" s="55"/>
      <c r="AE19" s="55"/>
      <c r="AF19" s="167" t="s">
        <v>4423</v>
      </c>
      <c r="AG19" s="167"/>
      <c r="AH19" s="167"/>
      <c r="AI19" s="167"/>
      <c r="AJ19" s="167"/>
      <c r="AK19" s="167"/>
      <c r="AL19" s="161"/>
      <c r="AM19" s="162"/>
      <c r="AN19" s="163"/>
      <c r="AO19" s="21" t="s">
        <v>32</v>
      </c>
      <c r="AP19" s="164"/>
      <c r="AQ19" s="165"/>
      <c r="AR19" s="165"/>
      <c r="AS19" s="165"/>
      <c r="AT19" s="166"/>
      <c r="AU19" s="34" t="s">
        <v>32</v>
      </c>
      <c r="AV19" s="6"/>
      <c r="AW19" s="20" t="s">
        <v>4420</v>
      </c>
      <c r="AX19" s="8"/>
      <c r="AY19" s="8"/>
      <c r="AZ19" s="8"/>
      <c r="BA19" s="8"/>
      <c r="BB19" s="8"/>
      <c r="BC19" s="8"/>
    </row>
    <row r="20" spans="1:79" ht="18" customHeight="1" thickBot="1" x14ac:dyDescent="0.2">
      <c r="A20" s="55"/>
      <c r="B20" s="55"/>
      <c r="C20" s="55"/>
      <c r="D20" s="207"/>
      <c r="E20" s="192" t="s">
        <v>35</v>
      </c>
      <c r="F20" s="193"/>
      <c r="G20" s="193"/>
      <c r="H20" s="194"/>
      <c r="I20" s="75" t="str">
        <f>BH20</f>
        <v/>
      </c>
      <c r="J20" s="76" t="str">
        <f t="shared" ref="J20:J21" si="3">BI20</f>
        <v/>
      </c>
      <c r="K20" s="76" t="str">
        <f t="shared" ref="K20:K21" si="4">BJ20</f>
        <v/>
      </c>
      <c r="L20" s="76" t="str">
        <f t="shared" ref="L20:L21" si="5">BK20</f>
        <v/>
      </c>
      <c r="M20" s="76" t="str">
        <f t="shared" ref="M20:M21" si="6">BL20</f>
        <v/>
      </c>
      <c r="N20" s="76" t="str">
        <f t="shared" ref="N20:N21" si="7">BM20</f>
        <v/>
      </c>
      <c r="O20" s="76" t="str">
        <f t="shared" ref="O20:O21" si="8">BN20</f>
        <v/>
      </c>
      <c r="P20" s="76" t="str">
        <f t="shared" ref="P20:P21" si="9">BO20</f>
        <v/>
      </c>
      <c r="Q20" s="76" t="str">
        <f t="shared" ref="Q20:Q21" si="10">BP20</f>
        <v/>
      </c>
      <c r="R20" s="76" t="str">
        <f t="shared" ref="R20:R21" si="11">BQ20</f>
        <v/>
      </c>
      <c r="S20" s="76" t="str">
        <f t="shared" ref="S20:S21" si="12">BR20</f>
        <v/>
      </c>
      <c r="T20" s="76" t="str">
        <f t="shared" ref="T20:T21" si="13">BS20</f>
        <v/>
      </c>
      <c r="U20" s="76" t="str">
        <f t="shared" ref="U20:U21" si="14">BT20</f>
        <v/>
      </c>
      <c r="V20" s="76" t="str">
        <f t="shared" ref="V20:V21" si="15">BU20</f>
        <v/>
      </c>
      <c r="W20" s="76" t="str">
        <f t="shared" ref="W20:W21" si="16">BV20</f>
        <v/>
      </c>
      <c r="X20" s="76" t="str">
        <f t="shared" ref="X20:X21" si="17">BW20</f>
        <v/>
      </c>
      <c r="Y20" s="76" t="str">
        <f t="shared" ref="Y20:Y21" si="18">BX20</f>
        <v/>
      </c>
      <c r="Z20" s="76" t="str">
        <f t="shared" ref="Z20:Z21" si="19">BY20</f>
        <v/>
      </c>
      <c r="AA20" s="76" t="str">
        <f t="shared" ref="AA20:AA21" si="20">BZ20</f>
        <v/>
      </c>
      <c r="AB20" s="77" t="str">
        <f t="shared" ref="AB20:AB21" si="21">CA20</f>
        <v/>
      </c>
      <c r="AC20" s="241" t="s">
        <v>13</v>
      </c>
      <c r="AD20" s="189"/>
      <c r="AE20" s="189"/>
      <c r="AF20" s="167" t="s">
        <v>4424</v>
      </c>
      <c r="AG20" s="167"/>
      <c r="AH20" s="167"/>
      <c r="AI20" s="167"/>
      <c r="AJ20" s="167"/>
      <c r="AK20" s="167"/>
      <c r="AL20" s="156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8"/>
      <c r="BC20" s="15" t="s">
        <v>88</v>
      </c>
      <c r="BF20" s="22" t="str">
        <f t="shared" ref="BF20:BF21" si="22">ASC(AL20)</f>
        <v/>
      </c>
      <c r="BG20" s="22" t="str">
        <f t="shared" ref="BG20:BG21" si="23">SUBSTITUTE(SUBSTITUTE(SUBSTITUTE(SUBSTITUTE(SUBSTITUTE(SUBSTITUTE(SUBSTITUTE(SUBSTITUTE(SUBSTITUTE(SUBSTITUTE(SUBSTITUTE(SUBSTITUTE(SUBSTITUTE(SUBSTITUTE(SUBSTITUTE(SUBSTITUTE(SUBSTITUTE(SUBSTITUTE(SUBSTITUTE(SUBSTITUTE(SUBSTITUTE(SUBSTITUTE(SUBSTITUTE(SUBSTITUTE(SUBSTITUTE(BF20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20" s="22" t="str">
        <f>DBCS(MID($BG20,COLUMNS($BB20:BB20),1))</f>
        <v/>
      </c>
      <c r="BI20" s="22" t="str">
        <f>DBCS(MID($BG20,COLUMNS($BB20:BC20),1))</f>
        <v/>
      </c>
      <c r="BJ20" s="22" t="str">
        <f>DBCS(MID($BG20,COLUMNS($BB20:BD20),1))</f>
        <v/>
      </c>
      <c r="BK20" s="22" t="str">
        <f>DBCS(MID($BG20,COLUMNS($BB20:BE20),1))</f>
        <v/>
      </c>
      <c r="BL20" s="22" t="str">
        <f>DBCS(MID($BG20,COLUMNS($BB20:BF20),1))</f>
        <v/>
      </c>
      <c r="BM20" s="22" t="str">
        <f>DBCS(MID($BG20,COLUMNS($BB20:BG20),1))</f>
        <v/>
      </c>
      <c r="BN20" s="22" t="str">
        <f>DBCS(MID($BG20,COLUMNS($BB20:BH20),1))</f>
        <v/>
      </c>
      <c r="BO20" s="22" t="str">
        <f>DBCS(MID($BG20,COLUMNS($BB20:BI20),1))</f>
        <v/>
      </c>
      <c r="BP20" s="22" t="str">
        <f>DBCS(MID($BG20,COLUMNS($BB20:BJ20),1))</f>
        <v/>
      </c>
      <c r="BQ20" s="22" t="str">
        <f>DBCS(MID($BG20,COLUMNS($BB20:BK20),1))</f>
        <v/>
      </c>
      <c r="BR20" s="22" t="str">
        <f>DBCS(MID($BG20,COLUMNS($BB20:BL20),1))</f>
        <v/>
      </c>
      <c r="BS20" s="22" t="str">
        <f>DBCS(MID($BG20,COLUMNS($BB20:BM20),1))</f>
        <v/>
      </c>
      <c r="BT20" s="22" t="str">
        <f>DBCS(MID($BG20,COLUMNS($BB20:BN20),1))</f>
        <v/>
      </c>
      <c r="BU20" s="22" t="str">
        <f>DBCS(MID($BG20,COLUMNS($BB20:BO20),1))</f>
        <v/>
      </c>
      <c r="BV20" s="22" t="str">
        <f>DBCS(MID($BG20,COLUMNS($BB20:BP20),1))</f>
        <v/>
      </c>
      <c r="BW20" s="22" t="str">
        <f>DBCS(MID($BG20,COLUMNS($BB20:BQ20),1))</f>
        <v/>
      </c>
      <c r="BX20" s="22" t="str">
        <f>DBCS(MID($BG20,COLUMNS($BB20:BR20),1))</f>
        <v/>
      </c>
      <c r="BY20" s="22" t="str">
        <f>DBCS(MID($BG20,COLUMNS($BB20:BS20),1))</f>
        <v/>
      </c>
      <c r="BZ20" s="22" t="str">
        <f>DBCS(MID($BG20,COLUMNS($BB20:BT20),1))</f>
        <v/>
      </c>
      <c r="CA20" s="22" t="str">
        <f>DBCS(MID($BG20,COLUMNS($BB20:BU20),1))</f>
        <v/>
      </c>
    </row>
    <row r="21" spans="1:79" ht="18" customHeight="1" thickBot="1" x14ac:dyDescent="0.2">
      <c r="A21" s="55"/>
      <c r="B21" s="55"/>
      <c r="C21" s="55"/>
      <c r="D21" s="207"/>
      <c r="E21" s="192" t="s">
        <v>40</v>
      </c>
      <c r="F21" s="193"/>
      <c r="G21" s="193"/>
      <c r="H21" s="194"/>
      <c r="I21" s="75" t="str">
        <f>BH21</f>
        <v/>
      </c>
      <c r="J21" s="76" t="str">
        <f t="shared" si="3"/>
        <v/>
      </c>
      <c r="K21" s="76" t="str">
        <f t="shared" si="4"/>
        <v/>
      </c>
      <c r="L21" s="76" t="str">
        <f t="shared" si="5"/>
        <v/>
      </c>
      <c r="M21" s="76" t="str">
        <f t="shared" si="6"/>
        <v/>
      </c>
      <c r="N21" s="76" t="str">
        <f t="shared" si="7"/>
        <v/>
      </c>
      <c r="O21" s="76" t="str">
        <f t="shared" si="8"/>
        <v/>
      </c>
      <c r="P21" s="76" t="str">
        <f t="shared" si="9"/>
        <v/>
      </c>
      <c r="Q21" s="76" t="str">
        <f t="shared" si="10"/>
        <v/>
      </c>
      <c r="R21" s="76" t="str">
        <f t="shared" si="11"/>
        <v/>
      </c>
      <c r="S21" s="76" t="str">
        <f t="shared" si="12"/>
        <v/>
      </c>
      <c r="T21" s="76" t="str">
        <f t="shared" si="13"/>
        <v/>
      </c>
      <c r="U21" s="76" t="str">
        <f t="shared" si="14"/>
        <v/>
      </c>
      <c r="V21" s="76" t="str">
        <f t="shared" si="15"/>
        <v/>
      </c>
      <c r="W21" s="76" t="str">
        <f t="shared" si="16"/>
        <v/>
      </c>
      <c r="X21" s="76" t="str">
        <f t="shared" si="17"/>
        <v/>
      </c>
      <c r="Y21" s="76" t="str">
        <f t="shared" si="18"/>
        <v/>
      </c>
      <c r="Z21" s="76" t="str">
        <f t="shared" si="19"/>
        <v/>
      </c>
      <c r="AA21" s="76" t="str">
        <f t="shared" si="20"/>
        <v/>
      </c>
      <c r="AB21" s="77" t="str">
        <f t="shared" si="21"/>
        <v/>
      </c>
      <c r="AC21" s="55"/>
      <c r="AD21" s="91" t="s">
        <v>41</v>
      </c>
      <c r="AE21" s="55"/>
      <c r="AF21" s="167" t="s">
        <v>4425</v>
      </c>
      <c r="AG21" s="167"/>
      <c r="AH21" s="167"/>
      <c r="AI21" s="167"/>
      <c r="AJ21" s="167"/>
      <c r="AK21" s="167"/>
      <c r="AL21" s="156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8"/>
      <c r="BC21" s="15" t="s">
        <v>88</v>
      </c>
      <c r="BF21" s="22" t="str">
        <f t="shared" si="22"/>
        <v/>
      </c>
      <c r="BG21" s="22" t="str">
        <f t="shared" si="23"/>
        <v/>
      </c>
      <c r="BH21" s="22" t="str">
        <f>DBCS(MID($BG21,COLUMNS($BB21:BB21),1))</f>
        <v/>
      </c>
      <c r="BI21" s="22" t="str">
        <f>DBCS(MID($BG21,COLUMNS($BB21:BC21),1))</f>
        <v/>
      </c>
      <c r="BJ21" s="22" t="str">
        <f>DBCS(MID($BG21,COLUMNS($BB21:BD21),1))</f>
        <v/>
      </c>
      <c r="BK21" s="22" t="str">
        <f>DBCS(MID($BG21,COLUMNS($BB21:BE21),1))</f>
        <v/>
      </c>
      <c r="BL21" s="22" t="str">
        <f>DBCS(MID($BG21,COLUMNS($BB21:BF21),1))</f>
        <v/>
      </c>
      <c r="BM21" s="22" t="str">
        <f>DBCS(MID($BG21,COLUMNS($BB21:BG21),1))</f>
        <v/>
      </c>
      <c r="BN21" s="22" t="str">
        <f>DBCS(MID($BG21,COLUMNS($BB21:BH21),1))</f>
        <v/>
      </c>
      <c r="BO21" s="22" t="str">
        <f>DBCS(MID($BG21,COLUMNS($BB21:BI21),1))</f>
        <v/>
      </c>
      <c r="BP21" s="22" t="str">
        <f>DBCS(MID($BG21,COLUMNS($BB21:BJ21),1))</f>
        <v/>
      </c>
      <c r="BQ21" s="22" t="str">
        <f>DBCS(MID($BG21,COLUMNS($BB21:BK21),1))</f>
        <v/>
      </c>
      <c r="BR21" s="22" t="str">
        <f>DBCS(MID($BG21,COLUMNS($BB21:BL21),1))</f>
        <v/>
      </c>
      <c r="BS21" s="22" t="str">
        <f>DBCS(MID($BG21,COLUMNS($BB21:BM21),1))</f>
        <v/>
      </c>
      <c r="BT21" s="22" t="str">
        <f>DBCS(MID($BG21,COLUMNS($BB21:BN21),1))</f>
        <v/>
      </c>
      <c r="BU21" s="22" t="str">
        <f>DBCS(MID($BG21,COLUMNS($BB21:BO21),1))</f>
        <v/>
      </c>
      <c r="BV21" s="22" t="str">
        <f>DBCS(MID($BG21,COLUMNS($BB21:BP21),1))</f>
        <v/>
      </c>
      <c r="BW21" s="22" t="str">
        <f>DBCS(MID($BG21,COLUMNS($BB21:BQ21),1))</f>
        <v/>
      </c>
      <c r="BX21" s="22" t="str">
        <f>DBCS(MID($BG21,COLUMNS($BB21:BR21),1))</f>
        <v/>
      </c>
      <c r="BY21" s="22" t="str">
        <f>DBCS(MID($BG21,COLUMNS($BB21:BS21),1))</f>
        <v/>
      </c>
      <c r="BZ21" s="22" t="str">
        <f>DBCS(MID($BG21,COLUMNS($BB21:BT21),1))</f>
        <v/>
      </c>
      <c r="CA21" s="22" t="str">
        <f>DBCS(MID($BG21,COLUMNS($BB21:BU21),1))</f>
        <v/>
      </c>
    </row>
    <row r="22" spans="1:79" ht="18" customHeight="1" thickBot="1" x14ac:dyDescent="0.2">
      <c r="A22" s="55"/>
      <c r="B22" s="55"/>
      <c r="C22" s="55"/>
      <c r="D22" s="208"/>
      <c r="E22" s="192" t="s">
        <v>12</v>
      </c>
      <c r="F22" s="193"/>
      <c r="G22" s="193"/>
      <c r="H22" s="194"/>
      <c r="I22" s="81" t="str">
        <f>IF(AL22="","",LEFT(AL22))</f>
        <v/>
      </c>
      <c r="J22" s="82" t="s">
        <v>32</v>
      </c>
      <c r="K22" s="75" t="str">
        <f>IF(AO22="","",LEFT(AO22))</f>
        <v/>
      </c>
      <c r="L22" s="77" t="str">
        <f>IF(AO22="","",MID(AO22,2,1))</f>
        <v/>
      </c>
      <c r="M22" s="83" t="s">
        <v>25</v>
      </c>
      <c r="N22" s="75" t="str">
        <f>IF(AQ22="","",LEFT(AQ22))</f>
        <v/>
      </c>
      <c r="O22" s="77" t="str">
        <f>IF(AQ22="","",MID(AQ22,2,1))</f>
        <v/>
      </c>
      <c r="P22" s="83" t="s">
        <v>33</v>
      </c>
      <c r="Q22" s="75" t="str">
        <f>IF(AS22="","",LEFT(AS22))</f>
        <v/>
      </c>
      <c r="R22" s="77" t="str">
        <f>IF(AS22="","",MID(AS22,2,1))</f>
        <v/>
      </c>
      <c r="S22" s="59" t="s">
        <v>15</v>
      </c>
      <c r="T22" s="59"/>
      <c r="U22" s="59"/>
      <c r="V22" s="59"/>
      <c r="W22" s="59"/>
      <c r="X22" s="59"/>
      <c r="Y22" s="59"/>
      <c r="Z22" s="59"/>
      <c r="AA22" s="59"/>
      <c r="AB22" s="59"/>
      <c r="AC22" s="72"/>
      <c r="AD22" s="55"/>
      <c r="AE22" s="55"/>
      <c r="AF22" s="167" t="s">
        <v>4426</v>
      </c>
      <c r="AG22" s="167"/>
      <c r="AH22" s="167"/>
      <c r="AI22" s="167"/>
      <c r="AJ22" s="167"/>
      <c r="AK22" s="167"/>
      <c r="AL22" s="159"/>
      <c r="AM22" s="160"/>
      <c r="AN22" s="34" t="s">
        <v>32</v>
      </c>
      <c r="AO22" s="5"/>
      <c r="AP22" s="25" t="s">
        <v>25</v>
      </c>
      <c r="AQ22" s="5"/>
      <c r="AR22" s="25" t="s">
        <v>14</v>
      </c>
      <c r="AS22" s="5"/>
      <c r="AT22" s="8" t="s">
        <v>15</v>
      </c>
      <c r="AU22" s="20" t="s">
        <v>4412</v>
      </c>
      <c r="AV22" s="8"/>
      <c r="AW22" s="8"/>
      <c r="AX22" s="8"/>
      <c r="AY22" s="8"/>
      <c r="AZ22" s="8"/>
      <c r="BA22" s="8"/>
      <c r="BB22" s="8"/>
      <c r="BC22" s="8"/>
    </row>
    <row r="23" spans="1:79" ht="18" customHeight="1" x14ac:dyDescent="0.15">
      <c r="A23" s="55"/>
      <c r="B23" s="55"/>
      <c r="C23" s="55"/>
      <c r="D23" s="105"/>
      <c r="E23" s="55"/>
      <c r="F23" s="63"/>
      <c r="G23" s="63"/>
      <c r="H23" s="63"/>
      <c r="I23" s="55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55"/>
      <c r="AE23" s="55"/>
    </row>
    <row r="24" spans="1:79" ht="18" customHeight="1" x14ac:dyDescent="0.15">
      <c r="A24" s="55"/>
      <c r="B24" s="55"/>
      <c r="C24" s="55"/>
      <c r="D24" s="105"/>
      <c r="E24" s="55"/>
      <c r="F24" s="63"/>
      <c r="G24" s="63"/>
      <c r="H24" s="63"/>
      <c r="I24" s="55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55"/>
      <c r="AE24" s="55"/>
    </row>
    <row r="25" spans="1:79" ht="18" customHeight="1" x14ac:dyDescent="0.15">
      <c r="A25" s="55"/>
      <c r="B25" s="55"/>
      <c r="C25" s="55"/>
      <c r="D25" s="105"/>
      <c r="E25" s="55"/>
      <c r="F25" s="63"/>
      <c r="G25" s="63"/>
      <c r="H25" s="63"/>
      <c r="I25" s="55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55"/>
      <c r="AE25" s="55"/>
    </row>
    <row r="26" spans="1:79" ht="18" customHeight="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79" ht="18" customHeight="1" thickBo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9" t="s">
        <v>38</v>
      </c>
      <c r="W27" s="55"/>
      <c r="X27" s="55"/>
      <c r="Y27" s="55"/>
      <c r="Z27" s="55"/>
      <c r="AA27" s="55"/>
      <c r="AB27" s="55"/>
      <c r="AC27" s="55"/>
      <c r="AD27" s="55"/>
      <c r="AE27" s="55"/>
      <c r="AF27" s="8"/>
      <c r="AG27" s="8"/>
      <c r="AH27" s="8"/>
      <c r="AI27" s="8"/>
      <c r="AJ27" s="8"/>
      <c r="AK27" s="8"/>
      <c r="AL27" s="15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15" t="s">
        <v>91</v>
      </c>
    </row>
    <row r="28" spans="1:79" ht="18" customHeight="1" thickBot="1" x14ac:dyDescent="0.2">
      <c r="A28" s="80" t="s">
        <v>76</v>
      </c>
      <c r="B28" s="55"/>
      <c r="C28" s="192" t="s">
        <v>51</v>
      </c>
      <c r="D28" s="193"/>
      <c r="E28" s="193"/>
      <c r="F28" s="193"/>
      <c r="G28" s="193"/>
      <c r="H28" s="194"/>
      <c r="I28" s="81" t="str">
        <f>IF(AL28="","",LEFT(AL28))</f>
        <v/>
      </c>
      <c r="J28" s="82" t="s">
        <v>32</v>
      </c>
      <c r="K28" s="75" t="str">
        <f>IF(AO28="","",LEFT(AO28))</f>
        <v/>
      </c>
      <c r="L28" s="77" t="str">
        <f>IF(AO28="","",MID(AO28,2,1))</f>
        <v/>
      </c>
      <c r="M28" s="83" t="s">
        <v>25</v>
      </c>
      <c r="N28" s="75" t="str">
        <f>IF(AQ28="","",LEFT(AQ28))</f>
        <v/>
      </c>
      <c r="O28" s="77" t="str">
        <f>IF(AQ28="","",MID(AQ28,2,1))</f>
        <v/>
      </c>
      <c r="P28" s="83" t="s">
        <v>33</v>
      </c>
      <c r="Q28" s="75" t="str">
        <f>IF(AS28="","",LEFT(AS28))</f>
        <v/>
      </c>
      <c r="R28" s="77" t="str">
        <f>IF(AS28="","",MID(AS28,2,1))</f>
        <v/>
      </c>
      <c r="S28" s="59" t="s">
        <v>15</v>
      </c>
      <c r="T28" s="55"/>
      <c r="U28" s="55"/>
      <c r="V28" s="55"/>
      <c r="W28" s="81" t="str">
        <f>IF(BC28="","",LEFT(BC28))</f>
        <v/>
      </c>
      <c r="X28" s="55" t="s">
        <v>74</v>
      </c>
      <c r="Y28" s="55"/>
      <c r="Z28" s="55"/>
      <c r="AA28" s="55"/>
      <c r="AB28" s="55"/>
      <c r="AC28" s="55"/>
      <c r="AD28" s="55"/>
      <c r="AE28" s="55"/>
      <c r="AF28" s="16" t="s">
        <v>4405</v>
      </c>
      <c r="AG28" s="8"/>
      <c r="AH28" s="8"/>
      <c r="AI28" s="8"/>
      <c r="AJ28" s="8"/>
      <c r="AK28" s="8"/>
      <c r="AL28" s="159"/>
      <c r="AM28" s="160"/>
      <c r="AN28" s="34" t="s">
        <v>32</v>
      </c>
      <c r="AO28" s="5"/>
      <c r="AP28" s="25" t="s">
        <v>25</v>
      </c>
      <c r="AQ28" s="5"/>
      <c r="AR28" s="25" t="s">
        <v>14</v>
      </c>
      <c r="AS28" s="5"/>
      <c r="AT28" s="8" t="s">
        <v>15</v>
      </c>
      <c r="AU28" s="20" t="s">
        <v>4412</v>
      </c>
      <c r="AV28" s="8"/>
      <c r="AW28" s="8"/>
      <c r="AX28" s="8"/>
      <c r="AY28" s="8"/>
      <c r="AZ28" s="8"/>
      <c r="BA28" s="16"/>
      <c r="BB28" s="24" t="s">
        <v>38</v>
      </c>
      <c r="BC28" s="168"/>
      <c r="BD28" s="169"/>
      <c r="BE28" s="8"/>
    </row>
    <row r="29" spans="1:79" ht="18" customHeight="1" thickBot="1" x14ac:dyDescent="0.2">
      <c r="A29" s="55"/>
      <c r="B29" s="55"/>
      <c r="C29" s="207" t="s">
        <v>53</v>
      </c>
      <c r="D29" s="219" t="s">
        <v>11</v>
      </c>
      <c r="E29" s="220"/>
      <c r="F29" s="220"/>
      <c r="G29" s="220"/>
      <c r="H29" s="221"/>
      <c r="I29" s="75" t="str">
        <f>IF(AL29="","",LEFT(AL29))</f>
        <v/>
      </c>
      <c r="J29" s="77" t="str">
        <f>IF(AL29="","",MID(AL29,2,1))</f>
        <v/>
      </c>
      <c r="K29" s="59"/>
      <c r="L29" s="59"/>
      <c r="M29" s="59"/>
      <c r="N29" s="59"/>
      <c r="O29" s="55"/>
      <c r="P29" s="55"/>
      <c r="Q29" s="55"/>
      <c r="R29" s="55"/>
      <c r="S29" s="55"/>
      <c r="T29" s="55"/>
      <c r="U29" s="55"/>
      <c r="V29" s="55"/>
      <c r="W29" s="55"/>
      <c r="X29" s="92" t="s">
        <v>75</v>
      </c>
      <c r="Y29" s="55"/>
      <c r="Z29" s="55"/>
      <c r="AA29" s="55"/>
      <c r="AB29" s="55"/>
      <c r="AC29" s="55"/>
      <c r="AD29" s="55"/>
      <c r="AE29" s="55"/>
      <c r="AF29" s="167" t="s">
        <v>4418</v>
      </c>
      <c r="AG29" s="167"/>
      <c r="AH29" s="167"/>
      <c r="AI29" s="167"/>
      <c r="AJ29" s="167"/>
      <c r="AK29" s="167"/>
      <c r="AL29" s="161"/>
      <c r="AM29" s="162"/>
      <c r="AN29" s="163"/>
      <c r="AO29" s="15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</row>
    <row r="30" spans="1:79" ht="18" customHeight="1" thickBot="1" x14ac:dyDescent="0.2">
      <c r="A30" s="55"/>
      <c r="B30" s="55"/>
      <c r="C30" s="207"/>
      <c r="D30" s="93"/>
      <c r="E30" s="227" t="s">
        <v>39</v>
      </c>
      <c r="F30" s="227"/>
      <c r="G30" s="227"/>
      <c r="H30" s="94"/>
      <c r="I30" s="95" t="str">
        <f>IF(AL30="","",LEFT(AL30))</f>
        <v/>
      </c>
      <c r="J30" s="96" t="str">
        <f>IF(AL30="","",MID(AL30,2,1))</f>
        <v/>
      </c>
      <c r="K30" s="97" t="s">
        <v>32</v>
      </c>
      <c r="L30" s="95" t="str">
        <f>IF(LEFT($AP30,1)="","",LEFT($AP30,1))</f>
        <v/>
      </c>
      <c r="M30" s="98" t="str">
        <f>IF(MID($AP30,2,1)="","",MID($AP30,2,1))</f>
        <v/>
      </c>
      <c r="N30" s="98" t="str">
        <f>IF(MID($AP30,3,1)="","",MID($AP30,3,1))</f>
        <v/>
      </c>
      <c r="O30" s="98" t="str">
        <f>IF(MID($AP30,4,1)="","",MID($AP30,4,1))</f>
        <v/>
      </c>
      <c r="P30" s="98" t="str">
        <f>IF(MID($AP30,5,1)="","",MID($AP30,5,1))</f>
        <v/>
      </c>
      <c r="Q30" s="96" t="str">
        <f>IF(RIGHT(AP30)="","",RIGHT(AP30))</f>
        <v/>
      </c>
      <c r="R30" s="82" t="s">
        <v>4421</v>
      </c>
      <c r="S30" s="99" t="str">
        <f>IF(AV30="","",AV30)</f>
        <v/>
      </c>
      <c r="T30" s="111"/>
      <c r="U30" s="59"/>
      <c r="V30" s="59"/>
      <c r="W30" s="59"/>
      <c r="X30" s="59"/>
      <c r="Y30" s="59"/>
      <c r="Z30" s="59"/>
      <c r="AA30" s="59"/>
      <c r="AB30" s="72"/>
      <c r="AC30" s="72"/>
      <c r="AD30" s="72"/>
      <c r="AE30" s="72"/>
      <c r="AF30" s="167" t="s">
        <v>4415</v>
      </c>
      <c r="AG30" s="167"/>
      <c r="AH30" s="167"/>
      <c r="AI30" s="167"/>
      <c r="AJ30" s="167"/>
      <c r="AK30" s="167"/>
      <c r="AL30" s="161"/>
      <c r="AM30" s="162"/>
      <c r="AN30" s="163"/>
      <c r="AO30" s="21" t="s">
        <v>32</v>
      </c>
      <c r="AP30" s="164"/>
      <c r="AQ30" s="165"/>
      <c r="AR30" s="165"/>
      <c r="AS30" s="165"/>
      <c r="AT30" s="166"/>
      <c r="AU30" s="34" t="s">
        <v>32</v>
      </c>
      <c r="AV30" s="6"/>
      <c r="AW30" s="20" t="s">
        <v>4420</v>
      </c>
      <c r="AX30" s="8"/>
      <c r="AY30" s="8"/>
      <c r="AZ30" s="8"/>
      <c r="BA30" s="8"/>
      <c r="BB30" s="8"/>
      <c r="BC30" s="8"/>
    </row>
    <row r="31" spans="1:79" ht="18" customHeight="1" thickBot="1" x14ac:dyDescent="0.2">
      <c r="A31" s="55"/>
      <c r="B31" s="55"/>
      <c r="C31" s="207"/>
      <c r="D31" s="101"/>
      <c r="E31" s="218" t="s">
        <v>35</v>
      </c>
      <c r="F31" s="218"/>
      <c r="G31" s="218"/>
      <c r="H31" s="102"/>
      <c r="I31" s="75" t="str">
        <f>BH31</f>
        <v/>
      </c>
      <c r="J31" s="76" t="str">
        <f t="shared" ref="J31:J32" si="24">BI31</f>
        <v/>
      </c>
      <c r="K31" s="76" t="str">
        <f t="shared" ref="K31:K32" si="25">BJ31</f>
        <v/>
      </c>
      <c r="L31" s="76" t="str">
        <f t="shared" ref="L31:L32" si="26">BK31</f>
        <v/>
      </c>
      <c r="M31" s="76" t="str">
        <f t="shared" ref="M31:M32" si="27">BL31</f>
        <v/>
      </c>
      <c r="N31" s="76" t="str">
        <f t="shared" ref="N31:N32" si="28">BM31</f>
        <v/>
      </c>
      <c r="O31" s="76" t="str">
        <f t="shared" ref="O31:O32" si="29">BN31</f>
        <v/>
      </c>
      <c r="P31" s="76" t="str">
        <f t="shared" ref="P31:P32" si="30">BO31</f>
        <v/>
      </c>
      <c r="Q31" s="76" t="str">
        <f t="shared" ref="Q31:Q32" si="31">BP31</f>
        <v/>
      </c>
      <c r="R31" s="76" t="str">
        <f t="shared" ref="R31:R32" si="32">BQ31</f>
        <v/>
      </c>
      <c r="S31" s="76" t="str">
        <f t="shared" ref="S31:S32" si="33">BR31</f>
        <v/>
      </c>
      <c r="T31" s="76" t="str">
        <f t="shared" ref="T31:T32" si="34">BS31</f>
        <v/>
      </c>
      <c r="U31" s="76" t="str">
        <f t="shared" ref="U31:U32" si="35">BT31</f>
        <v/>
      </c>
      <c r="V31" s="76" t="str">
        <f t="shared" ref="V31:V32" si="36">BU31</f>
        <v/>
      </c>
      <c r="W31" s="76" t="str">
        <f t="shared" ref="W31:W32" si="37">BV31</f>
        <v/>
      </c>
      <c r="X31" s="76" t="str">
        <f t="shared" ref="X31:X32" si="38">BW31</f>
        <v/>
      </c>
      <c r="Y31" s="76" t="str">
        <f t="shared" ref="Y31:Y32" si="39">BX31</f>
        <v/>
      </c>
      <c r="Z31" s="76" t="str">
        <f t="shared" ref="Z31:Z32" si="40">BY31</f>
        <v/>
      </c>
      <c r="AA31" s="76" t="str">
        <f t="shared" ref="AA31:AA32" si="41">BZ31</f>
        <v/>
      </c>
      <c r="AB31" s="77" t="str">
        <f t="shared" ref="AB31:AB32" si="42">CA31</f>
        <v/>
      </c>
      <c r="AC31" s="55"/>
      <c r="AD31" s="55"/>
      <c r="AE31" s="55"/>
      <c r="AF31" s="167" t="s">
        <v>4416</v>
      </c>
      <c r="AG31" s="167"/>
      <c r="AH31" s="167"/>
      <c r="AI31" s="167"/>
      <c r="AJ31" s="167"/>
      <c r="AK31" s="167"/>
      <c r="AL31" s="156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8"/>
      <c r="BC31" s="15" t="s">
        <v>88</v>
      </c>
      <c r="BF31" s="22" t="str">
        <f t="shared" ref="BF31:BF32" si="43">ASC(AL31)</f>
        <v/>
      </c>
      <c r="BG31" s="22" t="str">
        <f t="shared" ref="BG31:BG32" si="44">SUBSTITUTE(SUBSTITUTE(SUBSTITUTE(SUBSTITUTE(SUBSTITUTE(SUBSTITUTE(SUBSTITUTE(SUBSTITUTE(SUBSTITUTE(SUBSTITUTE(SUBSTITUTE(SUBSTITUTE(SUBSTITUTE(SUBSTITUTE(SUBSTITUTE(SUBSTITUTE(SUBSTITUTE(SUBSTITUTE(SUBSTITUTE(SUBSTITUTE(SUBSTITUTE(SUBSTITUTE(SUBSTITUTE(SUBSTITUTE(SUBSTITUTE(BF31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31" s="22" t="str">
        <f>DBCS(MID($BG31,COLUMNS($BB31:BB31),1))</f>
        <v/>
      </c>
      <c r="BI31" s="22" t="str">
        <f>DBCS(MID($BG31,COLUMNS($BB31:BC31),1))</f>
        <v/>
      </c>
      <c r="BJ31" s="22" t="str">
        <f>DBCS(MID($BG31,COLUMNS($BB31:BD31),1))</f>
        <v/>
      </c>
      <c r="BK31" s="22" t="str">
        <f>DBCS(MID($BG31,COLUMNS($BB31:BE31),1))</f>
        <v/>
      </c>
      <c r="BL31" s="22" t="str">
        <f>DBCS(MID($BG31,COLUMNS($BB31:BF31),1))</f>
        <v/>
      </c>
      <c r="BM31" s="22" t="str">
        <f>DBCS(MID($BG31,COLUMNS($BB31:BG31),1))</f>
        <v/>
      </c>
      <c r="BN31" s="22" t="str">
        <f>DBCS(MID($BG31,COLUMNS($BB31:BH31),1))</f>
        <v/>
      </c>
      <c r="BO31" s="22" t="str">
        <f>DBCS(MID($BG31,COLUMNS($BB31:BI31),1))</f>
        <v/>
      </c>
      <c r="BP31" s="22" t="str">
        <f>DBCS(MID($BG31,COLUMNS($BB31:BJ31),1))</f>
        <v/>
      </c>
      <c r="BQ31" s="22" t="str">
        <f>DBCS(MID($BG31,COLUMNS($BB31:BK31),1))</f>
        <v/>
      </c>
      <c r="BR31" s="22" t="str">
        <f>DBCS(MID($BG31,COLUMNS($BB31:BL31),1))</f>
        <v/>
      </c>
      <c r="BS31" s="22" t="str">
        <f>DBCS(MID($BG31,COLUMNS($BB31:BM31),1))</f>
        <v/>
      </c>
      <c r="BT31" s="22" t="str">
        <f>DBCS(MID($BG31,COLUMNS($BB31:BN31),1))</f>
        <v/>
      </c>
      <c r="BU31" s="22" t="str">
        <f>DBCS(MID($BG31,COLUMNS($BB31:BO31),1))</f>
        <v/>
      </c>
      <c r="BV31" s="22" t="str">
        <f>DBCS(MID($BG31,COLUMNS($BB31:BP31),1))</f>
        <v/>
      </c>
      <c r="BW31" s="22" t="str">
        <f>DBCS(MID($BG31,COLUMNS($BB31:BQ31),1))</f>
        <v/>
      </c>
      <c r="BX31" s="22" t="str">
        <f>DBCS(MID($BG31,COLUMNS($BB31:BR31),1))</f>
        <v/>
      </c>
      <c r="BY31" s="22" t="str">
        <f>DBCS(MID($BG31,COLUMNS($BB31:BS31),1))</f>
        <v/>
      </c>
      <c r="BZ31" s="22" t="str">
        <f>DBCS(MID($BG31,COLUMNS($BB31:BT31),1))</f>
        <v/>
      </c>
      <c r="CA31" s="22" t="str">
        <f>DBCS(MID($BG31,COLUMNS($BB31:BU31),1))</f>
        <v/>
      </c>
    </row>
    <row r="32" spans="1:79" ht="18" customHeight="1" thickBot="1" x14ac:dyDescent="0.2">
      <c r="A32" s="55"/>
      <c r="B32" s="55"/>
      <c r="C32" s="207"/>
      <c r="D32" s="101"/>
      <c r="E32" s="218" t="s">
        <v>6</v>
      </c>
      <c r="F32" s="218"/>
      <c r="G32" s="218"/>
      <c r="H32" s="102"/>
      <c r="I32" s="75" t="str">
        <f>BH32</f>
        <v/>
      </c>
      <c r="J32" s="76" t="str">
        <f t="shared" si="24"/>
        <v/>
      </c>
      <c r="K32" s="76" t="str">
        <f t="shared" si="25"/>
        <v/>
      </c>
      <c r="L32" s="76" t="str">
        <f t="shared" si="26"/>
        <v/>
      </c>
      <c r="M32" s="76" t="str">
        <f t="shared" si="27"/>
        <v/>
      </c>
      <c r="N32" s="76" t="str">
        <f t="shared" si="28"/>
        <v/>
      </c>
      <c r="O32" s="76" t="str">
        <f t="shared" si="29"/>
        <v/>
      </c>
      <c r="P32" s="76" t="str">
        <f t="shared" si="30"/>
        <v/>
      </c>
      <c r="Q32" s="76" t="str">
        <f t="shared" si="31"/>
        <v/>
      </c>
      <c r="R32" s="76" t="str">
        <f t="shared" si="32"/>
        <v/>
      </c>
      <c r="S32" s="76" t="str">
        <f t="shared" si="33"/>
        <v/>
      </c>
      <c r="T32" s="76" t="str">
        <f t="shared" si="34"/>
        <v/>
      </c>
      <c r="U32" s="76" t="str">
        <f t="shared" si="35"/>
        <v/>
      </c>
      <c r="V32" s="76" t="str">
        <f t="shared" si="36"/>
        <v/>
      </c>
      <c r="W32" s="76" t="str">
        <f t="shared" si="37"/>
        <v/>
      </c>
      <c r="X32" s="76" t="str">
        <f t="shared" si="38"/>
        <v/>
      </c>
      <c r="Y32" s="76" t="str">
        <f t="shared" si="39"/>
        <v/>
      </c>
      <c r="Z32" s="76" t="str">
        <f t="shared" si="40"/>
        <v/>
      </c>
      <c r="AA32" s="76" t="str">
        <f t="shared" si="41"/>
        <v/>
      </c>
      <c r="AB32" s="77" t="str">
        <f t="shared" si="42"/>
        <v/>
      </c>
      <c r="AC32" s="55"/>
      <c r="AD32" s="55"/>
      <c r="AE32" s="55"/>
      <c r="AF32" s="167" t="s">
        <v>4417</v>
      </c>
      <c r="AG32" s="167"/>
      <c r="AH32" s="167"/>
      <c r="AI32" s="167"/>
      <c r="AJ32" s="167"/>
      <c r="AK32" s="167"/>
      <c r="AL32" s="156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8"/>
      <c r="BC32" s="15" t="s">
        <v>88</v>
      </c>
      <c r="BF32" s="22" t="str">
        <f t="shared" si="43"/>
        <v/>
      </c>
      <c r="BG32" s="22" t="str">
        <f t="shared" si="44"/>
        <v/>
      </c>
      <c r="BH32" s="22" t="str">
        <f>DBCS(MID($BG32,COLUMNS($BB32:BB32),1))</f>
        <v/>
      </c>
      <c r="BI32" s="22" t="str">
        <f>DBCS(MID($BG32,COLUMNS($BB32:BC32),1))</f>
        <v/>
      </c>
      <c r="BJ32" s="22" t="str">
        <f>DBCS(MID($BG32,COLUMNS($BB32:BD32),1))</f>
        <v/>
      </c>
      <c r="BK32" s="22" t="str">
        <f>DBCS(MID($BG32,COLUMNS($BB32:BE32),1))</f>
        <v/>
      </c>
      <c r="BL32" s="22" t="str">
        <f>DBCS(MID($BG32,COLUMNS($BB32:BF32),1))</f>
        <v/>
      </c>
      <c r="BM32" s="22" t="str">
        <f>DBCS(MID($BG32,COLUMNS($BB32:BG32),1))</f>
        <v/>
      </c>
      <c r="BN32" s="22" t="str">
        <f>DBCS(MID($BG32,COLUMNS($BB32:BH32),1))</f>
        <v/>
      </c>
      <c r="BO32" s="22" t="str">
        <f>DBCS(MID($BG32,COLUMNS($BB32:BI32),1))</f>
        <v/>
      </c>
      <c r="BP32" s="22" t="str">
        <f>DBCS(MID($BG32,COLUMNS($BB32:BJ32),1))</f>
        <v/>
      </c>
      <c r="BQ32" s="22" t="str">
        <f>DBCS(MID($BG32,COLUMNS($BB32:BK32),1))</f>
        <v/>
      </c>
      <c r="BR32" s="22" t="str">
        <f>DBCS(MID($BG32,COLUMNS($BB32:BL32),1))</f>
        <v/>
      </c>
      <c r="BS32" s="22" t="str">
        <f>DBCS(MID($BG32,COLUMNS($BB32:BM32),1))</f>
        <v/>
      </c>
      <c r="BT32" s="22" t="str">
        <f>DBCS(MID($BG32,COLUMNS($BB32:BN32),1))</f>
        <v/>
      </c>
      <c r="BU32" s="22" t="str">
        <f>DBCS(MID($BG32,COLUMNS($BB32:BO32),1))</f>
        <v/>
      </c>
      <c r="BV32" s="22" t="str">
        <f>DBCS(MID($BG32,COLUMNS($BB32:BP32),1))</f>
        <v/>
      </c>
      <c r="BW32" s="22" t="str">
        <f>DBCS(MID($BG32,COLUMNS($BB32:BQ32),1))</f>
        <v/>
      </c>
      <c r="BX32" s="22" t="str">
        <f>DBCS(MID($BG32,COLUMNS($BB32:BR32),1))</f>
        <v/>
      </c>
      <c r="BY32" s="22" t="str">
        <f>DBCS(MID($BG32,COLUMNS($BB32:BS32),1))</f>
        <v/>
      </c>
      <c r="BZ32" s="22" t="str">
        <f>DBCS(MID($BG32,COLUMNS($BB32:BT32),1))</f>
        <v/>
      </c>
      <c r="CA32" s="22" t="str">
        <f>DBCS(MID($BG32,COLUMNS($BB32:BU32),1))</f>
        <v/>
      </c>
    </row>
    <row r="33" spans="1:79" ht="18" customHeight="1" thickBot="1" x14ac:dyDescent="0.2">
      <c r="A33" s="55"/>
      <c r="B33" s="55"/>
      <c r="C33" s="208"/>
      <c r="D33" s="101"/>
      <c r="E33" s="218" t="s">
        <v>12</v>
      </c>
      <c r="F33" s="218"/>
      <c r="G33" s="218"/>
      <c r="H33" s="102"/>
      <c r="I33" s="81" t="str">
        <f>IF(AL33="","",LEFT(AL33))</f>
        <v/>
      </c>
      <c r="J33" s="82" t="s">
        <v>32</v>
      </c>
      <c r="K33" s="75" t="str">
        <f>IF(AO33="","",LEFT(AO33))</f>
        <v/>
      </c>
      <c r="L33" s="77" t="str">
        <f>IF(AO33="","",MID(AO33,2,1))</f>
        <v/>
      </c>
      <c r="M33" s="83" t="s">
        <v>25</v>
      </c>
      <c r="N33" s="75" t="str">
        <f>IF(AQ33="","",LEFT(AQ33))</f>
        <v/>
      </c>
      <c r="O33" s="77" t="str">
        <f>IF(AQ33="","",MID(AQ33,2,1))</f>
        <v/>
      </c>
      <c r="P33" s="83" t="s">
        <v>33</v>
      </c>
      <c r="Q33" s="75" t="str">
        <f>IF(AS33="","",LEFT(AS33))</f>
        <v/>
      </c>
      <c r="R33" s="77" t="str">
        <f>IF(AS33="","",MID(AS33,2,1))</f>
        <v/>
      </c>
      <c r="S33" s="59" t="s">
        <v>15</v>
      </c>
      <c r="T33" s="59"/>
      <c r="U33" s="59"/>
      <c r="V33" s="59"/>
      <c r="W33" s="59"/>
      <c r="X33" s="59"/>
      <c r="Y33" s="59"/>
      <c r="Z33" s="59"/>
      <c r="AA33" s="59"/>
      <c r="AB33" s="72"/>
      <c r="AC33" s="72"/>
      <c r="AD33" s="55"/>
      <c r="AE33" s="55"/>
      <c r="AF33" s="167" t="s">
        <v>4419</v>
      </c>
      <c r="AG33" s="167"/>
      <c r="AH33" s="167"/>
      <c r="AI33" s="167"/>
      <c r="AJ33" s="167"/>
      <c r="AK33" s="167"/>
      <c r="AL33" s="159"/>
      <c r="AM33" s="160"/>
      <c r="AN33" s="34" t="s">
        <v>32</v>
      </c>
      <c r="AO33" s="5"/>
      <c r="AP33" s="25" t="s">
        <v>25</v>
      </c>
      <c r="AQ33" s="5"/>
      <c r="AR33" s="25" t="s">
        <v>14</v>
      </c>
      <c r="AS33" s="5"/>
      <c r="AT33" s="8" t="s">
        <v>15</v>
      </c>
      <c r="AU33" s="20" t="s">
        <v>4412</v>
      </c>
      <c r="AV33" s="8"/>
      <c r="AW33" s="8"/>
      <c r="AX33" s="8"/>
      <c r="AY33" s="8"/>
      <c r="AZ33" s="8"/>
      <c r="BA33" s="8"/>
      <c r="BB33" s="8"/>
      <c r="BC33" s="8"/>
    </row>
    <row r="34" spans="1:79" ht="18" customHeight="1" thickBo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103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</row>
    <row r="35" spans="1:79" ht="18" customHeight="1" thickBot="1" x14ac:dyDescent="0.2">
      <c r="A35" s="55"/>
      <c r="B35" s="55"/>
      <c r="C35" s="55"/>
      <c r="D35" s="192" t="s">
        <v>51</v>
      </c>
      <c r="E35" s="193"/>
      <c r="F35" s="193"/>
      <c r="G35" s="193"/>
      <c r="H35" s="194"/>
      <c r="I35" s="81" t="str">
        <f>IF(AL35="","",LEFT(AL35))</f>
        <v/>
      </c>
      <c r="J35" s="82" t="s">
        <v>32</v>
      </c>
      <c r="K35" s="75" t="str">
        <f>IF(AO35="","",LEFT(AO35))</f>
        <v/>
      </c>
      <c r="L35" s="77" t="str">
        <f>IF(AO35="","",MID(AO35,2,1))</f>
        <v/>
      </c>
      <c r="M35" s="83" t="s">
        <v>25</v>
      </c>
      <c r="N35" s="75" t="str">
        <f>IF(AQ35="","",LEFT(AQ35))</f>
        <v/>
      </c>
      <c r="O35" s="77" t="str">
        <f>IF(AQ35="","",MID(AQ35,2,1))</f>
        <v/>
      </c>
      <c r="P35" s="83" t="s">
        <v>33</v>
      </c>
      <c r="Q35" s="75" t="str">
        <f>IF(AS35="","",LEFT(AS35))</f>
        <v/>
      </c>
      <c r="R35" s="77" t="str">
        <f>IF(AS35="","",MID(AS35,2,1))</f>
        <v/>
      </c>
      <c r="S35" s="59" t="s">
        <v>15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6" t="s">
        <v>4405</v>
      </c>
      <c r="AG35" s="8"/>
      <c r="AH35" s="8"/>
      <c r="AI35" s="8"/>
      <c r="AJ35" s="8"/>
      <c r="AK35" s="8"/>
      <c r="AL35" s="159"/>
      <c r="AM35" s="160"/>
      <c r="AN35" s="34" t="s">
        <v>32</v>
      </c>
      <c r="AO35" s="5"/>
      <c r="AP35" s="25" t="s">
        <v>25</v>
      </c>
      <c r="AQ35" s="5"/>
      <c r="AR35" s="25" t="s">
        <v>14</v>
      </c>
      <c r="AS35" s="5"/>
      <c r="AT35" s="8" t="s">
        <v>15</v>
      </c>
      <c r="AU35" s="20" t="s">
        <v>4412</v>
      </c>
      <c r="AV35" s="8"/>
      <c r="AW35" s="8"/>
      <c r="AX35" s="8"/>
      <c r="AY35" s="8"/>
      <c r="AZ35" s="8"/>
      <c r="BA35" s="16"/>
      <c r="BB35" s="24"/>
      <c r="BC35" s="8"/>
      <c r="BD35" s="8"/>
      <c r="BE35" s="8"/>
    </row>
    <row r="36" spans="1:79" ht="18" customHeight="1" thickBot="1" x14ac:dyDescent="0.2">
      <c r="A36" s="55"/>
      <c r="B36" s="55"/>
      <c r="C36" s="55"/>
      <c r="D36" s="207" t="s">
        <v>55</v>
      </c>
      <c r="E36" s="219" t="s">
        <v>11</v>
      </c>
      <c r="F36" s="220"/>
      <c r="G36" s="220"/>
      <c r="H36" s="221"/>
      <c r="I36" s="75" t="str">
        <f>IF(AL36="","",LEFT(AL36))</f>
        <v/>
      </c>
      <c r="J36" s="77" t="str">
        <f>IF(AL36="","",MID(AL36,2,1))</f>
        <v/>
      </c>
      <c r="K36" s="59"/>
      <c r="L36" s="59"/>
      <c r="M36" s="59"/>
      <c r="N36" s="59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167" t="s">
        <v>4422</v>
      </c>
      <c r="AG36" s="167"/>
      <c r="AH36" s="167"/>
      <c r="AI36" s="167"/>
      <c r="AJ36" s="167"/>
      <c r="AK36" s="167"/>
      <c r="AL36" s="161"/>
      <c r="AM36" s="162"/>
      <c r="AN36" s="163"/>
      <c r="AO36" s="15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</row>
    <row r="37" spans="1:79" ht="18" customHeight="1" thickBot="1" x14ac:dyDescent="0.2">
      <c r="A37" s="55"/>
      <c r="B37" s="55"/>
      <c r="C37" s="55"/>
      <c r="D37" s="207"/>
      <c r="E37" s="222" t="s">
        <v>39</v>
      </c>
      <c r="F37" s="223"/>
      <c r="G37" s="223"/>
      <c r="H37" s="224"/>
      <c r="I37" s="95" t="str">
        <f>IF(AL37="","",LEFT(AL37))</f>
        <v/>
      </c>
      <c r="J37" s="96" t="str">
        <f>IF(AL37="","",MID(AL37,2,1))</f>
        <v/>
      </c>
      <c r="K37" s="97" t="s">
        <v>32</v>
      </c>
      <c r="L37" s="95" t="str">
        <f>IF(LEFT($AP37,1)="","",LEFT($AP37,1))</f>
        <v/>
      </c>
      <c r="M37" s="98" t="str">
        <f>IF(MID($AP37,2,1)="","",MID($AP37,2,1))</f>
        <v/>
      </c>
      <c r="N37" s="98" t="str">
        <f>IF(MID($AP37,3,1)="","",MID($AP37,3,1))</f>
        <v/>
      </c>
      <c r="O37" s="98" t="str">
        <f>IF(MID($AP37,4,1)="","",MID($AP37,4,1))</f>
        <v/>
      </c>
      <c r="P37" s="98" t="str">
        <f>IF(MID($AP37,5,1)="","",MID($AP37,5,1))</f>
        <v/>
      </c>
      <c r="Q37" s="96" t="str">
        <f>IF(RIGHT(AP37)="","",RIGHT(AP37))</f>
        <v/>
      </c>
      <c r="R37" s="82" t="s">
        <v>4421</v>
      </c>
      <c r="S37" s="99" t="str">
        <f>IF(AV37="","",AV37)</f>
        <v/>
      </c>
      <c r="T37" s="104"/>
      <c r="U37" s="72"/>
      <c r="V37" s="72"/>
      <c r="W37" s="72"/>
      <c r="X37" s="72"/>
      <c r="Y37" s="72"/>
      <c r="Z37" s="72"/>
      <c r="AA37" s="72"/>
      <c r="AB37" s="72"/>
      <c r="AC37" s="72"/>
      <c r="AD37" s="55"/>
      <c r="AE37" s="55"/>
      <c r="AF37" s="167" t="s">
        <v>4423</v>
      </c>
      <c r="AG37" s="167"/>
      <c r="AH37" s="167"/>
      <c r="AI37" s="167"/>
      <c r="AJ37" s="167"/>
      <c r="AK37" s="167"/>
      <c r="AL37" s="161"/>
      <c r="AM37" s="162"/>
      <c r="AN37" s="163"/>
      <c r="AO37" s="21" t="s">
        <v>32</v>
      </c>
      <c r="AP37" s="164"/>
      <c r="AQ37" s="165"/>
      <c r="AR37" s="165"/>
      <c r="AS37" s="165"/>
      <c r="AT37" s="166"/>
      <c r="AU37" s="34" t="s">
        <v>32</v>
      </c>
      <c r="AV37" s="6"/>
      <c r="AW37" s="20" t="s">
        <v>4420</v>
      </c>
      <c r="AX37" s="8"/>
      <c r="AY37" s="8"/>
      <c r="AZ37" s="8"/>
      <c r="BA37" s="8"/>
      <c r="BB37" s="8"/>
      <c r="BC37" s="8"/>
    </row>
    <row r="38" spans="1:79" ht="18" customHeight="1" thickBot="1" x14ac:dyDescent="0.2">
      <c r="A38" s="55"/>
      <c r="B38" s="55"/>
      <c r="C38" s="55"/>
      <c r="D38" s="207"/>
      <c r="E38" s="192" t="s">
        <v>35</v>
      </c>
      <c r="F38" s="193"/>
      <c r="G38" s="193"/>
      <c r="H38" s="194"/>
      <c r="I38" s="75" t="str">
        <f>BH38</f>
        <v/>
      </c>
      <c r="J38" s="76" t="str">
        <f t="shared" ref="J38:J39" si="45">BI38</f>
        <v/>
      </c>
      <c r="K38" s="76" t="str">
        <f t="shared" ref="K38:K39" si="46">BJ38</f>
        <v/>
      </c>
      <c r="L38" s="76" t="str">
        <f t="shared" ref="L38:L39" si="47">BK38</f>
        <v/>
      </c>
      <c r="M38" s="76" t="str">
        <f t="shared" ref="M38:M39" si="48">BL38</f>
        <v/>
      </c>
      <c r="N38" s="76" t="str">
        <f t="shared" ref="N38:N39" si="49">BM38</f>
        <v/>
      </c>
      <c r="O38" s="76" t="str">
        <f t="shared" ref="O38:O39" si="50">BN38</f>
        <v/>
      </c>
      <c r="P38" s="76" t="str">
        <f t="shared" ref="P38:P39" si="51">BO38</f>
        <v/>
      </c>
      <c r="Q38" s="76" t="str">
        <f t="shared" ref="Q38:Q39" si="52">BP38</f>
        <v/>
      </c>
      <c r="R38" s="76" t="str">
        <f t="shared" ref="R38:R39" si="53">BQ38</f>
        <v/>
      </c>
      <c r="S38" s="76" t="str">
        <f t="shared" ref="S38:S39" si="54">BR38</f>
        <v/>
      </c>
      <c r="T38" s="76" t="str">
        <f t="shared" ref="T38:T39" si="55">BS38</f>
        <v/>
      </c>
      <c r="U38" s="76" t="str">
        <f t="shared" ref="U38:U39" si="56">BT38</f>
        <v/>
      </c>
      <c r="V38" s="76" t="str">
        <f t="shared" ref="V38:V39" si="57">BU38</f>
        <v/>
      </c>
      <c r="W38" s="76" t="str">
        <f t="shared" ref="W38:W39" si="58">BV38</f>
        <v/>
      </c>
      <c r="X38" s="76" t="str">
        <f t="shared" ref="X38:X39" si="59">BW38</f>
        <v/>
      </c>
      <c r="Y38" s="76" t="str">
        <f t="shared" ref="Y38:Y39" si="60">BX38</f>
        <v/>
      </c>
      <c r="Z38" s="76" t="str">
        <f t="shared" ref="Z38:Z39" si="61">BY38</f>
        <v/>
      </c>
      <c r="AA38" s="76" t="str">
        <f t="shared" ref="AA38:AA39" si="62">BZ38</f>
        <v/>
      </c>
      <c r="AB38" s="77" t="str">
        <f t="shared" ref="AB38:AB39" si="63">CA38</f>
        <v/>
      </c>
      <c r="AC38" s="241" t="s">
        <v>13</v>
      </c>
      <c r="AD38" s="189"/>
      <c r="AE38" s="189"/>
      <c r="AF38" s="167" t="s">
        <v>4424</v>
      </c>
      <c r="AG38" s="167"/>
      <c r="AH38" s="167"/>
      <c r="AI38" s="167"/>
      <c r="AJ38" s="167"/>
      <c r="AK38" s="167"/>
      <c r="AL38" s="156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8"/>
      <c r="BC38" s="15" t="s">
        <v>88</v>
      </c>
      <c r="BF38" s="22" t="str">
        <f t="shared" ref="BF38:BF39" si="64">ASC(AL38)</f>
        <v/>
      </c>
      <c r="BG38" s="22" t="str">
        <f t="shared" ref="BG38:BG39" si="65">SUBSTITUTE(SUBSTITUTE(SUBSTITUTE(SUBSTITUTE(SUBSTITUTE(SUBSTITUTE(SUBSTITUTE(SUBSTITUTE(SUBSTITUTE(SUBSTITUTE(SUBSTITUTE(SUBSTITUTE(SUBSTITUTE(SUBSTITUTE(SUBSTITUTE(SUBSTITUTE(SUBSTITUTE(SUBSTITUTE(SUBSTITUTE(SUBSTITUTE(SUBSTITUTE(SUBSTITUTE(SUBSTITUTE(SUBSTITUTE(SUBSTITUTE(BF38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38" s="22" t="str">
        <f>DBCS(MID($BG38,COLUMNS($BB38:BB38),1))</f>
        <v/>
      </c>
      <c r="BI38" s="22" t="str">
        <f>DBCS(MID($BG38,COLUMNS($BB38:BC38),1))</f>
        <v/>
      </c>
      <c r="BJ38" s="22" t="str">
        <f>DBCS(MID($BG38,COLUMNS($BB38:BD38),1))</f>
        <v/>
      </c>
      <c r="BK38" s="22" t="str">
        <f>DBCS(MID($BG38,COLUMNS($BB38:BE38),1))</f>
        <v/>
      </c>
      <c r="BL38" s="22" t="str">
        <f>DBCS(MID($BG38,COLUMNS($BB38:BF38),1))</f>
        <v/>
      </c>
      <c r="BM38" s="22" t="str">
        <f>DBCS(MID($BG38,COLUMNS($BB38:BG38),1))</f>
        <v/>
      </c>
      <c r="BN38" s="22" t="str">
        <f>DBCS(MID($BG38,COLUMNS($BB38:BH38),1))</f>
        <v/>
      </c>
      <c r="BO38" s="22" t="str">
        <f>DBCS(MID($BG38,COLUMNS($BB38:BI38),1))</f>
        <v/>
      </c>
      <c r="BP38" s="22" t="str">
        <f>DBCS(MID($BG38,COLUMNS($BB38:BJ38),1))</f>
        <v/>
      </c>
      <c r="BQ38" s="22" t="str">
        <f>DBCS(MID($BG38,COLUMNS($BB38:BK38),1))</f>
        <v/>
      </c>
      <c r="BR38" s="22" t="str">
        <f>DBCS(MID($BG38,COLUMNS($BB38:BL38),1))</f>
        <v/>
      </c>
      <c r="BS38" s="22" t="str">
        <f>DBCS(MID($BG38,COLUMNS($BB38:BM38),1))</f>
        <v/>
      </c>
      <c r="BT38" s="22" t="str">
        <f>DBCS(MID($BG38,COLUMNS($BB38:BN38),1))</f>
        <v/>
      </c>
      <c r="BU38" s="22" t="str">
        <f>DBCS(MID($BG38,COLUMNS($BB38:BO38),1))</f>
        <v/>
      </c>
      <c r="BV38" s="22" t="str">
        <f>DBCS(MID($BG38,COLUMNS($BB38:BP38),1))</f>
        <v/>
      </c>
      <c r="BW38" s="22" t="str">
        <f>DBCS(MID($BG38,COLUMNS($BB38:BQ38),1))</f>
        <v/>
      </c>
      <c r="BX38" s="22" t="str">
        <f>DBCS(MID($BG38,COLUMNS($BB38:BR38),1))</f>
        <v/>
      </c>
      <c r="BY38" s="22" t="str">
        <f>DBCS(MID($BG38,COLUMNS($BB38:BS38),1))</f>
        <v/>
      </c>
      <c r="BZ38" s="22" t="str">
        <f>DBCS(MID($BG38,COLUMNS($BB38:BT38),1))</f>
        <v/>
      </c>
      <c r="CA38" s="22" t="str">
        <f>DBCS(MID($BG38,COLUMNS($BB38:BU38),1))</f>
        <v/>
      </c>
    </row>
    <row r="39" spans="1:79" ht="18" customHeight="1" thickBot="1" x14ac:dyDescent="0.2">
      <c r="A39" s="55"/>
      <c r="B39" s="55"/>
      <c r="C39" s="55"/>
      <c r="D39" s="207"/>
      <c r="E39" s="192" t="s">
        <v>40</v>
      </c>
      <c r="F39" s="193"/>
      <c r="G39" s="193"/>
      <c r="H39" s="194"/>
      <c r="I39" s="75" t="str">
        <f>BH39</f>
        <v/>
      </c>
      <c r="J39" s="76" t="str">
        <f t="shared" si="45"/>
        <v/>
      </c>
      <c r="K39" s="76" t="str">
        <f t="shared" si="46"/>
        <v/>
      </c>
      <c r="L39" s="76" t="str">
        <f t="shared" si="47"/>
        <v/>
      </c>
      <c r="M39" s="76" t="str">
        <f t="shared" si="48"/>
        <v/>
      </c>
      <c r="N39" s="76" t="str">
        <f t="shared" si="49"/>
        <v/>
      </c>
      <c r="O39" s="76" t="str">
        <f t="shared" si="50"/>
        <v/>
      </c>
      <c r="P39" s="76" t="str">
        <f t="shared" si="51"/>
        <v/>
      </c>
      <c r="Q39" s="76" t="str">
        <f t="shared" si="52"/>
        <v/>
      </c>
      <c r="R39" s="76" t="str">
        <f t="shared" si="53"/>
        <v/>
      </c>
      <c r="S39" s="76" t="str">
        <f t="shared" si="54"/>
        <v/>
      </c>
      <c r="T39" s="76" t="str">
        <f t="shared" si="55"/>
        <v/>
      </c>
      <c r="U39" s="76" t="str">
        <f t="shared" si="56"/>
        <v/>
      </c>
      <c r="V39" s="76" t="str">
        <f t="shared" si="57"/>
        <v/>
      </c>
      <c r="W39" s="76" t="str">
        <f t="shared" si="58"/>
        <v/>
      </c>
      <c r="X39" s="76" t="str">
        <f t="shared" si="59"/>
        <v/>
      </c>
      <c r="Y39" s="76" t="str">
        <f t="shared" si="60"/>
        <v/>
      </c>
      <c r="Z39" s="76" t="str">
        <f t="shared" si="61"/>
        <v/>
      </c>
      <c r="AA39" s="76" t="str">
        <f t="shared" si="62"/>
        <v/>
      </c>
      <c r="AB39" s="77" t="str">
        <f t="shared" si="63"/>
        <v/>
      </c>
      <c r="AC39" s="55"/>
      <c r="AD39" s="91" t="s">
        <v>41</v>
      </c>
      <c r="AE39" s="55"/>
      <c r="AF39" s="167" t="s">
        <v>4425</v>
      </c>
      <c r="AG39" s="167"/>
      <c r="AH39" s="167"/>
      <c r="AI39" s="167"/>
      <c r="AJ39" s="167"/>
      <c r="AK39" s="167"/>
      <c r="AL39" s="156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8"/>
      <c r="BC39" s="15" t="s">
        <v>88</v>
      </c>
      <c r="BF39" s="22" t="str">
        <f t="shared" si="64"/>
        <v/>
      </c>
      <c r="BG39" s="22" t="str">
        <f t="shared" si="65"/>
        <v/>
      </c>
      <c r="BH39" s="22" t="str">
        <f>DBCS(MID($BG39,COLUMNS($BB39:BB39),1))</f>
        <v/>
      </c>
      <c r="BI39" s="22" t="str">
        <f>DBCS(MID($BG39,COLUMNS($BB39:BC39),1))</f>
        <v/>
      </c>
      <c r="BJ39" s="22" t="str">
        <f>DBCS(MID($BG39,COLUMNS($BB39:BD39),1))</f>
        <v/>
      </c>
      <c r="BK39" s="22" t="str">
        <f>DBCS(MID($BG39,COLUMNS($BB39:BE39),1))</f>
        <v/>
      </c>
      <c r="BL39" s="22" t="str">
        <f>DBCS(MID($BG39,COLUMNS($BB39:BF39),1))</f>
        <v/>
      </c>
      <c r="BM39" s="22" t="str">
        <f>DBCS(MID($BG39,COLUMNS($BB39:BG39),1))</f>
        <v/>
      </c>
      <c r="BN39" s="22" t="str">
        <f>DBCS(MID($BG39,COLUMNS($BB39:BH39),1))</f>
        <v/>
      </c>
      <c r="BO39" s="22" t="str">
        <f>DBCS(MID($BG39,COLUMNS($BB39:BI39),1))</f>
        <v/>
      </c>
      <c r="BP39" s="22" t="str">
        <f>DBCS(MID($BG39,COLUMNS($BB39:BJ39),1))</f>
        <v/>
      </c>
      <c r="BQ39" s="22" t="str">
        <f>DBCS(MID($BG39,COLUMNS($BB39:BK39),1))</f>
        <v/>
      </c>
      <c r="BR39" s="22" t="str">
        <f>DBCS(MID($BG39,COLUMNS($BB39:BL39),1))</f>
        <v/>
      </c>
      <c r="BS39" s="22" t="str">
        <f>DBCS(MID($BG39,COLUMNS($BB39:BM39),1))</f>
        <v/>
      </c>
      <c r="BT39" s="22" t="str">
        <f>DBCS(MID($BG39,COLUMNS($BB39:BN39),1))</f>
        <v/>
      </c>
      <c r="BU39" s="22" t="str">
        <f>DBCS(MID($BG39,COLUMNS($BB39:BO39),1))</f>
        <v/>
      </c>
      <c r="BV39" s="22" t="str">
        <f>DBCS(MID($BG39,COLUMNS($BB39:BP39),1))</f>
        <v/>
      </c>
      <c r="BW39" s="22" t="str">
        <f>DBCS(MID($BG39,COLUMNS($BB39:BQ39),1))</f>
        <v/>
      </c>
      <c r="BX39" s="22" t="str">
        <f>DBCS(MID($BG39,COLUMNS($BB39:BR39),1))</f>
        <v/>
      </c>
      <c r="BY39" s="22" t="str">
        <f>DBCS(MID($BG39,COLUMNS($BB39:BS39),1))</f>
        <v/>
      </c>
      <c r="BZ39" s="22" t="str">
        <f>DBCS(MID($BG39,COLUMNS($BB39:BT39),1))</f>
        <v/>
      </c>
      <c r="CA39" s="22" t="str">
        <f>DBCS(MID($BG39,COLUMNS($BB39:BU39),1))</f>
        <v/>
      </c>
    </row>
    <row r="40" spans="1:79" ht="18" customHeight="1" thickBot="1" x14ac:dyDescent="0.2">
      <c r="A40" s="55"/>
      <c r="B40" s="55"/>
      <c r="C40" s="55"/>
      <c r="D40" s="208"/>
      <c r="E40" s="192" t="s">
        <v>12</v>
      </c>
      <c r="F40" s="193"/>
      <c r="G40" s="193"/>
      <c r="H40" s="194"/>
      <c r="I40" s="81" t="str">
        <f>IF(AL40="","",LEFT(AL40))</f>
        <v/>
      </c>
      <c r="J40" s="82" t="s">
        <v>32</v>
      </c>
      <c r="K40" s="75" t="str">
        <f>IF(AO40="","",LEFT(AO40))</f>
        <v/>
      </c>
      <c r="L40" s="77" t="str">
        <f>IF(AO40="","",MID(AO40,2,1))</f>
        <v/>
      </c>
      <c r="M40" s="83" t="s">
        <v>25</v>
      </c>
      <c r="N40" s="75" t="str">
        <f>IF(AQ40="","",LEFT(AQ40))</f>
        <v/>
      </c>
      <c r="O40" s="77" t="str">
        <f>IF(AQ40="","",MID(AQ40,2,1))</f>
        <v/>
      </c>
      <c r="P40" s="83" t="s">
        <v>33</v>
      </c>
      <c r="Q40" s="75" t="str">
        <f>IF(AS40="","",LEFT(AS40))</f>
        <v/>
      </c>
      <c r="R40" s="77" t="str">
        <f>IF(AS40="","",MID(AS40,2,1))</f>
        <v/>
      </c>
      <c r="S40" s="59" t="s">
        <v>15</v>
      </c>
      <c r="T40" s="59"/>
      <c r="U40" s="59"/>
      <c r="V40" s="59"/>
      <c r="W40" s="59"/>
      <c r="X40" s="59"/>
      <c r="Y40" s="59"/>
      <c r="Z40" s="59"/>
      <c r="AA40" s="59"/>
      <c r="AB40" s="59"/>
      <c r="AC40" s="72"/>
      <c r="AD40" s="55"/>
      <c r="AE40" s="55"/>
      <c r="AF40" s="167" t="s">
        <v>4426</v>
      </c>
      <c r="AG40" s="167"/>
      <c r="AH40" s="167"/>
      <c r="AI40" s="167"/>
      <c r="AJ40" s="167"/>
      <c r="AK40" s="167"/>
      <c r="AL40" s="159"/>
      <c r="AM40" s="160"/>
      <c r="AN40" s="34" t="s">
        <v>32</v>
      </c>
      <c r="AO40" s="5"/>
      <c r="AP40" s="25" t="s">
        <v>25</v>
      </c>
      <c r="AQ40" s="5"/>
      <c r="AR40" s="25" t="s">
        <v>14</v>
      </c>
      <c r="AS40" s="5"/>
      <c r="AT40" s="8" t="s">
        <v>15</v>
      </c>
      <c r="AU40" s="20" t="s">
        <v>4412</v>
      </c>
      <c r="AV40" s="8"/>
      <c r="AW40" s="8"/>
      <c r="AX40" s="8"/>
      <c r="AY40" s="8"/>
      <c r="AZ40" s="8"/>
      <c r="BA40" s="8"/>
      <c r="BB40" s="8"/>
      <c r="BC40" s="8"/>
    </row>
    <row r="41" spans="1:79" ht="18" customHeight="1" x14ac:dyDescent="0.15">
      <c r="A41" s="55"/>
      <c r="B41" s="55"/>
      <c r="C41" s="55"/>
      <c r="D41" s="105"/>
      <c r="E41" s="59"/>
      <c r="F41" s="59"/>
      <c r="G41" s="59"/>
      <c r="H41" s="59"/>
      <c r="I41" s="106"/>
      <c r="J41" s="72"/>
      <c r="K41" s="106"/>
      <c r="L41" s="106"/>
      <c r="M41" s="72"/>
      <c r="N41" s="106"/>
      <c r="O41" s="106"/>
      <c r="P41" s="72"/>
      <c r="Q41" s="106"/>
      <c r="R41" s="106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55"/>
      <c r="AE41" s="55"/>
    </row>
    <row r="42" spans="1:79" ht="18" customHeight="1" x14ac:dyDescent="0.15">
      <c r="A42" s="55"/>
      <c r="B42" s="55"/>
      <c r="C42" s="55"/>
      <c r="D42" s="105"/>
      <c r="E42" s="59"/>
      <c r="F42" s="59"/>
      <c r="G42" s="59"/>
      <c r="H42" s="59"/>
      <c r="I42" s="106"/>
      <c r="J42" s="72"/>
      <c r="K42" s="106"/>
      <c r="L42" s="106"/>
      <c r="M42" s="72"/>
      <c r="N42" s="106"/>
      <c r="O42" s="106"/>
      <c r="P42" s="72"/>
      <c r="Q42" s="106"/>
      <c r="R42" s="106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55"/>
      <c r="AE42" s="55"/>
    </row>
    <row r="43" spans="1:79" ht="18" customHeight="1" x14ac:dyDescent="0.15">
      <c r="D43" s="37"/>
      <c r="E43" s="36"/>
      <c r="F43" s="36"/>
      <c r="G43" s="36"/>
      <c r="H43" s="36"/>
      <c r="I43" s="38"/>
      <c r="J43" s="35"/>
      <c r="K43" s="38"/>
      <c r="L43" s="38"/>
      <c r="M43" s="35"/>
      <c r="N43" s="38"/>
      <c r="O43" s="38"/>
      <c r="P43" s="35"/>
      <c r="Q43" s="38"/>
      <c r="R43" s="3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1:79" ht="18" customHeight="1" x14ac:dyDescent="0.15">
      <c r="D44" s="37"/>
      <c r="E44" s="36"/>
      <c r="F44" s="36"/>
      <c r="G44" s="36"/>
      <c r="H44" s="36"/>
      <c r="I44" s="38"/>
      <c r="J44" s="35"/>
      <c r="K44" s="38"/>
      <c r="L44" s="38"/>
      <c r="M44" s="35"/>
      <c r="N44" s="38"/>
      <c r="O44" s="38"/>
      <c r="P44" s="35"/>
      <c r="Q44" s="38"/>
      <c r="R44" s="38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1:79" ht="18" customHeight="1" x14ac:dyDescent="0.15">
      <c r="D45" s="37"/>
      <c r="E45" s="36"/>
      <c r="F45" s="36"/>
      <c r="G45" s="36"/>
      <c r="H45" s="36"/>
      <c r="I45" s="38"/>
      <c r="J45" s="35"/>
      <c r="K45" s="38"/>
      <c r="L45" s="38"/>
      <c r="M45" s="35"/>
      <c r="N45" s="38"/>
      <c r="O45" s="38"/>
      <c r="P45" s="35"/>
      <c r="Q45" s="38"/>
      <c r="R45" s="38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1:79" ht="18" customHeight="1" x14ac:dyDescent="0.15">
      <c r="D46" s="37"/>
      <c r="E46" s="36"/>
      <c r="F46" s="36"/>
      <c r="G46" s="36"/>
      <c r="H46" s="36"/>
      <c r="I46" s="38"/>
      <c r="J46" s="35"/>
      <c r="K46" s="38"/>
      <c r="L46" s="38"/>
      <c r="M46" s="35"/>
      <c r="N46" s="38"/>
      <c r="O46" s="38"/>
      <c r="P46" s="35"/>
      <c r="Q46" s="38"/>
      <c r="R46" s="38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1:79" ht="18" customHeight="1" x14ac:dyDescent="0.15">
      <c r="D47" s="37"/>
      <c r="E47" s="36"/>
      <c r="F47" s="36"/>
      <c r="G47" s="36"/>
      <c r="H47" s="36"/>
      <c r="I47" s="38"/>
      <c r="J47" s="35"/>
      <c r="K47" s="38"/>
      <c r="L47" s="38"/>
      <c r="M47" s="35"/>
      <c r="N47" s="38"/>
      <c r="O47" s="38"/>
      <c r="P47" s="35"/>
      <c r="Q47" s="38"/>
      <c r="R47" s="38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</sheetData>
  <sheetProtection sheet="1" objects="1" scenarios="1"/>
  <mergeCells count="84">
    <mergeCell ref="AF40:AK40"/>
    <mergeCell ref="AL40:AM40"/>
    <mergeCell ref="AP37:AT37"/>
    <mergeCell ref="AF38:AK38"/>
    <mergeCell ref="AL38:BB38"/>
    <mergeCell ref="AF39:AK39"/>
    <mergeCell ref="AL39:BB39"/>
    <mergeCell ref="AL35:AM35"/>
    <mergeCell ref="AF36:AK36"/>
    <mergeCell ref="AL36:AN36"/>
    <mergeCell ref="AF37:AK37"/>
    <mergeCell ref="AL37:AN37"/>
    <mergeCell ref="AF31:AK31"/>
    <mergeCell ref="AL31:BB31"/>
    <mergeCell ref="AF32:AK32"/>
    <mergeCell ref="AL32:BB32"/>
    <mergeCell ref="AF33:AK33"/>
    <mergeCell ref="AL33:AM33"/>
    <mergeCell ref="AL28:AM28"/>
    <mergeCell ref="BC28:BD28"/>
    <mergeCell ref="AF29:AK29"/>
    <mergeCell ref="AL29:AN29"/>
    <mergeCell ref="AF30:AK30"/>
    <mergeCell ref="AL30:AN30"/>
    <mergeCell ref="AP30:AT30"/>
    <mergeCell ref="AF20:AK20"/>
    <mergeCell ref="AL20:BB20"/>
    <mergeCell ref="AF21:AK21"/>
    <mergeCell ref="AL21:BB21"/>
    <mergeCell ref="AF22:AK22"/>
    <mergeCell ref="AL22:AM22"/>
    <mergeCell ref="AP19:AT19"/>
    <mergeCell ref="AF13:AK13"/>
    <mergeCell ref="AL13:BB13"/>
    <mergeCell ref="AF14:AK14"/>
    <mergeCell ref="AL14:BB14"/>
    <mergeCell ref="AF15:AK15"/>
    <mergeCell ref="AL15:AM15"/>
    <mergeCell ref="AL17:AM17"/>
    <mergeCell ref="AF18:AK18"/>
    <mergeCell ref="AL18:AN18"/>
    <mergeCell ref="AF19:AK19"/>
    <mergeCell ref="AL19:AN19"/>
    <mergeCell ref="AL10:AM10"/>
    <mergeCell ref="BC10:BD10"/>
    <mergeCell ref="AF11:AK11"/>
    <mergeCell ref="AL11:AN11"/>
    <mergeCell ref="AF12:AK12"/>
    <mergeCell ref="AL12:AN12"/>
    <mergeCell ref="AP12:AT12"/>
    <mergeCell ref="D35:H35"/>
    <mergeCell ref="D36:D40"/>
    <mergeCell ref="AC38:AE38"/>
    <mergeCell ref="E39:H39"/>
    <mergeCell ref="E40:H40"/>
    <mergeCell ref="E36:H36"/>
    <mergeCell ref="E37:H37"/>
    <mergeCell ref="E38:H38"/>
    <mergeCell ref="AC20:AE20"/>
    <mergeCell ref="E21:H21"/>
    <mergeCell ref="E22:H22"/>
    <mergeCell ref="C28:H28"/>
    <mergeCell ref="C29:C33"/>
    <mergeCell ref="D29:H29"/>
    <mergeCell ref="E30:G30"/>
    <mergeCell ref="E31:G31"/>
    <mergeCell ref="E32:G32"/>
    <mergeCell ref="E33:G33"/>
    <mergeCell ref="E18:H18"/>
    <mergeCell ref="E19:H19"/>
    <mergeCell ref="E20:H20"/>
    <mergeCell ref="D18:D22"/>
    <mergeCell ref="D17:H17"/>
    <mergeCell ref="A1:AE1"/>
    <mergeCell ref="D4:G4"/>
    <mergeCell ref="K4:R4"/>
    <mergeCell ref="L5:M5"/>
    <mergeCell ref="D11:H11"/>
    <mergeCell ref="C10:H10"/>
    <mergeCell ref="E12:G12"/>
    <mergeCell ref="E13:G13"/>
    <mergeCell ref="E14:G14"/>
    <mergeCell ref="E15:G15"/>
    <mergeCell ref="C11:C15"/>
  </mergeCells>
  <phoneticPr fontId="2"/>
  <dataValidations count="4">
    <dataValidation type="textLength" operator="equal" allowBlank="1" showInputMessage="1" showErrorMessage="1" error="1桁で入力ください。" prompt="1桁で入力ください。" sqref="AV12 AV19 AV30 AV37" xr:uid="{00000000-0002-0000-0100-000000000000}">
      <formula1>1</formula1>
    </dataValidation>
    <dataValidation type="textLength" imeMode="disabled" operator="equal" allowBlank="1" showInputMessage="1" showErrorMessage="1" error="2桁の数字を入力ください。" prompt="2桁の数字を入力ください。" sqref="AO10 AQ10 AS10 AO15 AQ15 AS15 AO17 AQ17 AS17 AO22 AQ22 AS22 AO28 AQ28 AS28 AO33 AQ33 AS33 AO35 AQ35 AS35 AO40 AQ40 AS40" xr:uid="{00000000-0002-0000-0100-000001000000}">
      <formula1>2</formula1>
    </dataValidation>
    <dataValidation imeMode="fullKatakana" allowBlank="1" showInputMessage="1" showErrorMessage="1" sqref="AL13:BB13 AL20:BB20 AL31:BB31 AL38:BB38" xr:uid="{00000000-0002-0000-0100-000002000000}"/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P12:AT12 AP19:AT19 AP30:AT30 AP37:AT37" xr:uid="{00000000-0002-0000-0100-000003000000}">
      <formula1>6</formula1>
    </dataValidation>
  </dataValidations>
  <pageMargins left="0.59055118110236227" right="0.59055118110236227" top="1.1811023622047245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コード１!$G$2:$G$12</xm:f>
          </x14:formula1>
          <xm:sqref>AL11:AN11 AL18:AN18 AL29:AN29 AL36:AN36</xm:sqref>
        </x14:dataValidation>
        <x14:dataValidation type="list" allowBlank="1" showInputMessage="1" showErrorMessage="1" xr:uid="{00000000-0002-0000-0100-000005000000}">
          <x14:formula1>
            <xm:f>コード１!$E$14:$E$15</xm:f>
          </x14:formula1>
          <xm:sqref>BC10 BC28</xm:sqref>
        </x14:dataValidation>
        <x14:dataValidation type="list" allowBlank="1" showInputMessage="1" showErrorMessage="1" xr:uid="{00000000-0002-0000-0100-000006000000}">
          <x14:formula1>
            <xm:f>コード１!$I$2:$I$6</xm:f>
          </x14:formula1>
          <xm:sqref>AL10:AM10 AL15:AM15 AL17:AM17 AL22:AM22 AL28:AM28 AL33:AM33 AL35:AM35 AL40:AM40</xm:sqref>
        </x14:dataValidation>
        <x14:dataValidation type="list" allowBlank="1" showInputMessage="1" showErrorMessage="1" xr:uid="{00000000-0002-0000-0100-000007000000}">
          <x14:formula1>
            <xm:f>コード１!$A$3:$A$62</xm:f>
          </x14:formula1>
          <xm:sqref>AL12:AN12 AL19:AN19 AL30:AN30 AL37:AN37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50"/>
  <sheetViews>
    <sheetView view="pageBreakPreview" zoomScale="90" zoomScaleNormal="100" zoomScaleSheetLayoutView="90" workbookViewId="0">
      <selection activeCell="AY18" sqref="AY18"/>
    </sheetView>
  </sheetViews>
  <sheetFormatPr defaultColWidth="3.375" defaultRowHeight="15.95" customHeight="1" x14ac:dyDescent="0.15"/>
  <cols>
    <col min="1" max="1" width="4.625" style="7" customWidth="1"/>
    <col min="2" max="2" width="2.125" style="7" customWidth="1"/>
    <col min="3" max="31" width="2.875" style="7" customWidth="1"/>
    <col min="32" max="32" width="1" style="7" customWidth="1"/>
    <col min="33" max="37" width="2.875" style="7" customWidth="1"/>
    <col min="38" max="40" width="4.5" style="7" customWidth="1"/>
    <col min="41" max="16384" width="3.375" style="7"/>
  </cols>
  <sheetData>
    <row r="1" spans="1:55" ht="15.95" customHeight="1" thickBot="1" x14ac:dyDescent="0.2">
      <c r="A1" s="189" t="s">
        <v>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</row>
    <row r="2" spans="1:55" ht="15.9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6" t="s">
        <v>27</v>
      </c>
      <c r="AC2" s="57" t="s">
        <v>45</v>
      </c>
      <c r="AD2" s="58" t="s">
        <v>29</v>
      </c>
      <c r="AE2" s="55"/>
    </row>
    <row r="3" spans="1:55" ht="15.95" customHeight="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72"/>
      <c r="AC3" s="72"/>
      <c r="AD3" s="72"/>
      <c r="AE3" s="55"/>
    </row>
    <row r="4" spans="1:55" ht="15.95" customHeight="1" thickBot="1" x14ac:dyDescent="0.2">
      <c r="A4" s="55"/>
      <c r="B4" s="55"/>
      <c r="C4" s="55"/>
      <c r="D4" s="173" t="s">
        <v>9</v>
      </c>
      <c r="E4" s="173"/>
      <c r="F4" s="173"/>
      <c r="G4" s="173"/>
      <c r="H4" s="55"/>
      <c r="I4" s="55"/>
      <c r="J4" s="55"/>
      <c r="K4" s="171" t="s">
        <v>30</v>
      </c>
      <c r="L4" s="171"/>
      <c r="M4" s="171"/>
      <c r="N4" s="171"/>
      <c r="O4" s="171"/>
      <c r="P4" s="171"/>
      <c r="Q4" s="171"/>
      <c r="R4" s="171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55" ht="15.95" customHeight="1" thickBot="1" x14ac:dyDescent="0.2">
      <c r="A5" s="55"/>
      <c r="B5" s="55"/>
      <c r="C5" s="69" t="s">
        <v>43</v>
      </c>
      <c r="D5" s="107"/>
      <c r="E5" s="107"/>
      <c r="F5" s="107"/>
      <c r="G5" s="107"/>
      <c r="H5" s="108"/>
      <c r="I5" s="55"/>
      <c r="J5" s="75" t="str">
        <f>変更届第１面!S26</f>
        <v>4</v>
      </c>
      <c r="K5" s="77" t="str">
        <f>変更届第１面!T26</f>
        <v>4</v>
      </c>
      <c r="L5" s="239" t="str">
        <f>変更届第１面!U26</f>
        <v>(　　）</v>
      </c>
      <c r="M5" s="240"/>
      <c r="N5" s="75" t="str">
        <f>変更届第１面!W26</f>
        <v/>
      </c>
      <c r="O5" s="76" t="str">
        <f>変更届第１面!X26</f>
        <v/>
      </c>
      <c r="P5" s="76" t="str">
        <f>変更届第１面!Y26</f>
        <v/>
      </c>
      <c r="Q5" s="76" t="str">
        <f>変更届第１面!Z26</f>
        <v/>
      </c>
      <c r="R5" s="76" t="str">
        <f>変更届第１面!AA26</f>
        <v/>
      </c>
      <c r="S5" s="77" t="str">
        <f>変更届第１面!AB26</f>
        <v/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55" ht="15.75" customHeight="1" thickBot="1" x14ac:dyDescent="0.2">
      <c r="A6" s="59" t="s">
        <v>57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9"/>
      <c r="M6" s="59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55" ht="20.100000000000001" customHeight="1" thickBot="1" x14ac:dyDescent="0.2">
      <c r="A7" s="80" t="s">
        <v>77</v>
      </c>
      <c r="B7" s="112"/>
      <c r="C7" s="260" t="s">
        <v>24</v>
      </c>
      <c r="D7" s="261"/>
      <c r="E7" s="261"/>
      <c r="F7" s="261"/>
      <c r="G7" s="261"/>
      <c r="H7" s="262"/>
      <c r="I7" s="99" t="str">
        <f>IF(AL7="","",LEFT(AL7))</f>
        <v/>
      </c>
      <c r="J7" s="113" t="s">
        <v>80</v>
      </c>
      <c r="K7" s="114"/>
      <c r="L7" s="114"/>
      <c r="M7" s="114"/>
      <c r="N7" s="114"/>
      <c r="O7" s="114"/>
      <c r="P7" s="114"/>
      <c r="Q7" s="114"/>
      <c r="R7" s="114"/>
      <c r="S7" s="114"/>
      <c r="T7" s="55"/>
      <c r="U7" s="115" t="s">
        <v>43</v>
      </c>
      <c r="V7" s="269" t="s">
        <v>20</v>
      </c>
      <c r="W7" s="269"/>
      <c r="X7" s="269"/>
      <c r="Y7" s="270"/>
      <c r="Z7" s="116"/>
      <c r="AA7" s="117"/>
      <c r="AB7" s="118"/>
      <c r="AC7" s="114"/>
      <c r="AD7" s="114"/>
      <c r="AE7" s="114"/>
      <c r="AF7" s="16" t="s">
        <v>4431</v>
      </c>
      <c r="AL7" s="286"/>
      <c r="AM7" s="287"/>
      <c r="AN7" s="288"/>
      <c r="AO7" s="15" t="s">
        <v>91</v>
      </c>
      <c r="AP7" s="39"/>
    </row>
    <row r="8" spans="1:55" ht="20.100000000000001" customHeight="1" x14ac:dyDescent="0.15">
      <c r="A8" s="119"/>
      <c r="B8" s="114"/>
      <c r="C8" s="274" t="s">
        <v>23</v>
      </c>
      <c r="D8" s="275"/>
      <c r="E8" s="275"/>
      <c r="F8" s="275"/>
      <c r="G8" s="275"/>
      <c r="H8" s="276"/>
      <c r="I8" s="263" t="str">
        <f>IF(AL8="","",AL8)</f>
        <v/>
      </c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5"/>
      <c r="AC8" s="114"/>
      <c r="AD8" s="114"/>
      <c r="AE8" s="114"/>
      <c r="AF8" s="16" t="s">
        <v>4432</v>
      </c>
      <c r="AL8" s="179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1"/>
      <c r="BC8" s="15" t="s">
        <v>88</v>
      </c>
    </row>
    <row r="9" spans="1:55" ht="15.75" customHeight="1" thickBot="1" x14ac:dyDescent="0.2">
      <c r="A9" s="119"/>
      <c r="B9" s="119"/>
      <c r="C9" s="277"/>
      <c r="D9" s="278"/>
      <c r="E9" s="278"/>
      <c r="F9" s="278"/>
      <c r="G9" s="278"/>
      <c r="H9" s="279"/>
      <c r="I9" s="266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8"/>
      <c r="AC9" s="119"/>
      <c r="AD9" s="119"/>
      <c r="AE9" s="119"/>
      <c r="AL9" s="182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4"/>
      <c r="BC9" s="39"/>
    </row>
    <row r="10" spans="1:55" ht="15.75" customHeight="1" x14ac:dyDescent="0.1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1"/>
      <c r="M10" s="121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55" ht="15.75" customHeight="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9"/>
      <c r="M11" s="59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55" ht="15.75" customHeight="1" thickBo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9"/>
      <c r="M12" s="59"/>
      <c r="N12" s="55"/>
      <c r="O12" s="55"/>
      <c r="P12" s="55"/>
      <c r="Q12" s="55"/>
      <c r="R12" s="55"/>
      <c r="S12" s="55"/>
      <c r="T12" s="55"/>
      <c r="U12" s="55"/>
      <c r="V12" s="68" t="s">
        <v>38</v>
      </c>
      <c r="W12" s="55"/>
      <c r="X12" s="55"/>
      <c r="Y12" s="55"/>
      <c r="Z12" s="55"/>
      <c r="AA12" s="55"/>
      <c r="AB12" s="55"/>
      <c r="AC12" s="55"/>
      <c r="AD12" s="55"/>
      <c r="AE12" s="55"/>
    </row>
    <row r="13" spans="1:55" ht="15.95" customHeight="1" thickBo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81" t="str">
        <f>IF(AL14="","",LEFT(AL14))</f>
        <v/>
      </c>
      <c r="W13" s="55" t="s">
        <v>81</v>
      </c>
      <c r="X13" s="55"/>
      <c r="Y13" s="55"/>
      <c r="Z13" s="55"/>
      <c r="AA13" s="55"/>
      <c r="AB13" s="55"/>
      <c r="AC13" s="55"/>
      <c r="AD13" s="55"/>
      <c r="AE13" s="55"/>
      <c r="AF13" s="8" t="s">
        <v>4433</v>
      </c>
      <c r="AO13" s="43"/>
      <c r="AP13" s="43" t="s">
        <v>4472</v>
      </c>
    </row>
    <row r="14" spans="1:55" ht="18" customHeight="1" thickBot="1" x14ac:dyDescent="0.2">
      <c r="A14" s="55"/>
      <c r="B14" s="55"/>
      <c r="C14" s="60" t="s">
        <v>68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 t="s">
        <v>82</v>
      </c>
      <c r="X14" s="55"/>
      <c r="Y14" s="55"/>
      <c r="Z14" s="55"/>
      <c r="AA14" s="55"/>
      <c r="AB14" s="55"/>
      <c r="AC14" s="55"/>
      <c r="AD14" s="55"/>
      <c r="AE14" s="55"/>
      <c r="AF14" s="16" t="s">
        <v>38</v>
      </c>
      <c r="AG14" s="8"/>
      <c r="AH14" s="8"/>
      <c r="AI14" s="8"/>
      <c r="AJ14" s="8"/>
      <c r="AK14" s="8"/>
      <c r="AL14" s="161"/>
      <c r="AM14" s="162"/>
      <c r="AN14" s="163"/>
      <c r="AO14" s="53"/>
      <c r="AP14" s="53"/>
      <c r="AQ14" s="53"/>
      <c r="AR14" s="53"/>
      <c r="AS14" s="53"/>
      <c r="AT14" s="53"/>
      <c r="AU14" s="168"/>
      <c r="AV14" s="169"/>
    </row>
    <row r="15" spans="1:55" ht="18" customHeight="1" thickBot="1" x14ac:dyDescent="0.2">
      <c r="A15" s="80" t="s">
        <v>78</v>
      </c>
      <c r="B15" s="55"/>
      <c r="C15" s="192" t="s">
        <v>51</v>
      </c>
      <c r="D15" s="193"/>
      <c r="E15" s="193"/>
      <c r="F15" s="193"/>
      <c r="G15" s="193"/>
      <c r="H15" s="194"/>
      <c r="I15" s="81" t="str">
        <f>IF(AL15="","",LEFT(AL15))</f>
        <v/>
      </c>
      <c r="J15" s="82" t="s">
        <v>32</v>
      </c>
      <c r="K15" s="75" t="str">
        <f>IF(AO15="","",LEFT(AO15))</f>
        <v/>
      </c>
      <c r="L15" s="77" t="str">
        <f>IF(AO15="","",MID(AO15,2,1))</f>
        <v/>
      </c>
      <c r="M15" s="83" t="s">
        <v>25</v>
      </c>
      <c r="N15" s="75" t="str">
        <f>IF(AQ15="","",LEFT(AQ15))</f>
        <v/>
      </c>
      <c r="O15" s="77" t="str">
        <f>IF(AQ15="","",MID(AQ15,2,1))</f>
        <v/>
      </c>
      <c r="P15" s="83" t="s">
        <v>33</v>
      </c>
      <c r="Q15" s="75" t="str">
        <f>IF(AS15="","",LEFT(AS15))</f>
        <v/>
      </c>
      <c r="R15" s="77" t="str">
        <f>IF(AS15="","",MID(AS15,2,1))</f>
        <v/>
      </c>
      <c r="S15" s="59" t="s">
        <v>15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16" t="s">
        <v>4405</v>
      </c>
      <c r="AG15" s="8"/>
      <c r="AH15" s="8"/>
      <c r="AI15" s="8"/>
      <c r="AJ15" s="8"/>
      <c r="AK15" s="8"/>
      <c r="AL15" s="168"/>
      <c r="AM15" s="169"/>
      <c r="AN15" s="34" t="s">
        <v>32</v>
      </c>
      <c r="AO15" s="5"/>
      <c r="AP15" s="25" t="s">
        <v>25</v>
      </c>
      <c r="AQ15" s="5"/>
      <c r="AR15" s="25" t="s">
        <v>14</v>
      </c>
      <c r="AS15" s="5"/>
      <c r="AT15" s="8" t="s">
        <v>15</v>
      </c>
      <c r="AU15" s="20" t="s">
        <v>4412</v>
      </c>
    </row>
    <row r="16" spans="1:55" ht="18" customHeight="1" thickBot="1" x14ac:dyDescent="0.2">
      <c r="A16" s="72"/>
      <c r="B16" s="55"/>
      <c r="C16" s="207" t="s">
        <v>54</v>
      </c>
      <c r="D16" s="244" t="s">
        <v>24</v>
      </c>
      <c r="E16" s="245"/>
      <c r="F16" s="245"/>
      <c r="G16" s="245"/>
      <c r="H16" s="246"/>
      <c r="I16" s="99" t="str">
        <f>IF(AL16="","",LEFT(AL16))</f>
        <v/>
      </c>
      <c r="J16" s="247" t="s">
        <v>80</v>
      </c>
      <c r="K16" s="248"/>
      <c r="L16" s="248"/>
      <c r="M16" s="248"/>
      <c r="N16" s="248"/>
      <c r="O16" s="248"/>
      <c r="P16" s="248"/>
      <c r="Q16" s="248"/>
      <c r="R16" s="248"/>
      <c r="S16" s="248"/>
      <c r="T16" s="249"/>
      <c r="U16" s="115" t="s">
        <v>46</v>
      </c>
      <c r="V16" s="250" t="s">
        <v>20</v>
      </c>
      <c r="W16" s="250"/>
      <c r="X16" s="250"/>
      <c r="Y16" s="251"/>
      <c r="Z16" s="122"/>
      <c r="AA16" s="123"/>
      <c r="AB16" s="124"/>
      <c r="AC16" s="55"/>
      <c r="AD16" s="55"/>
      <c r="AE16" s="55"/>
      <c r="AF16" s="16" t="s">
        <v>4431</v>
      </c>
      <c r="AL16" s="161"/>
      <c r="AM16" s="162"/>
      <c r="AN16" s="163"/>
      <c r="AO16" s="15" t="s">
        <v>91</v>
      </c>
    </row>
    <row r="17" spans="1:79" ht="18" customHeight="1" thickBot="1" x14ac:dyDescent="0.2">
      <c r="A17" s="72"/>
      <c r="B17" s="55"/>
      <c r="C17" s="207"/>
      <c r="D17" s="252" t="s">
        <v>23</v>
      </c>
      <c r="E17" s="227"/>
      <c r="F17" s="227"/>
      <c r="G17" s="227"/>
      <c r="H17" s="253"/>
      <c r="I17" s="75" t="str">
        <f>BH17</f>
        <v/>
      </c>
      <c r="J17" s="76" t="str">
        <f t="shared" ref="J17:AB17" si="0">BI17</f>
        <v/>
      </c>
      <c r="K17" s="76" t="str">
        <f t="shared" si="0"/>
        <v/>
      </c>
      <c r="L17" s="76" t="str">
        <f t="shared" si="0"/>
        <v/>
      </c>
      <c r="M17" s="76" t="str">
        <f t="shared" si="0"/>
        <v/>
      </c>
      <c r="N17" s="76" t="str">
        <f t="shared" si="0"/>
        <v/>
      </c>
      <c r="O17" s="76" t="str">
        <f t="shared" si="0"/>
        <v/>
      </c>
      <c r="P17" s="76" t="str">
        <f t="shared" si="0"/>
        <v/>
      </c>
      <c r="Q17" s="76" t="str">
        <f t="shared" si="0"/>
        <v/>
      </c>
      <c r="R17" s="76" t="str">
        <f t="shared" si="0"/>
        <v/>
      </c>
      <c r="S17" s="76" t="str">
        <f t="shared" si="0"/>
        <v/>
      </c>
      <c r="T17" s="76" t="str">
        <f t="shared" si="0"/>
        <v/>
      </c>
      <c r="U17" s="76" t="str">
        <f t="shared" si="0"/>
        <v/>
      </c>
      <c r="V17" s="76" t="str">
        <f t="shared" si="0"/>
        <v/>
      </c>
      <c r="W17" s="76" t="str">
        <f t="shared" si="0"/>
        <v/>
      </c>
      <c r="X17" s="76" t="str">
        <f t="shared" si="0"/>
        <v/>
      </c>
      <c r="Y17" s="76" t="str">
        <f t="shared" si="0"/>
        <v/>
      </c>
      <c r="Z17" s="76" t="str">
        <f t="shared" si="0"/>
        <v/>
      </c>
      <c r="AA17" s="76" t="str">
        <f t="shared" si="0"/>
        <v/>
      </c>
      <c r="AB17" s="77" t="str">
        <f t="shared" si="0"/>
        <v/>
      </c>
      <c r="AC17" s="55"/>
      <c r="AD17" s="55"/>
      <c r="AE17" s="55"/>
      <c r="AF17" s="167" t="s">
        <v>4437</v>
      </c>
      <c r="AG17" s="167"/>
      <c r="AH17" s="167"/>
      <c r="AI17" s="167"/>
      <c r="AJ17" s="167"/>
      <c r="AK17" s="167"/>
      <c r="AL17" s="156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8"/>
      <c r="BC17" s="15" t="s">
        <v>88</v>
      </c>
      <c r="BF17" s="22" t="str">
        <f t="shared" ref="BF17" si="1">ASC(AL17)</f>
        <v/>
      </c>
      <c r="BG17" s="22" t="str">
        <f t="shared" ref="BG17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BF17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17" s="22" t="str">
        <f>DBCS(MID($BG17,COLUMNS($BB17:BB17),1))</f>
        <v/>
      </c>
      <c r="BI17" s="22" t="str">
        <f>DBCS(MID($BG17,COLUMNS($BB17:BC17),1))</f>
        <v/>
      </c>
      <c r="BJ17" s="22" t="str">
        <f>DBCS(MID($BG17,COLUMNS($BB17:BD17),1))</f>
        <v/>
      </c>
      <c r="BK17" s="22" t="str">
        <f>DBCS(MID($BG17,COLUMNS($BB17:BE17),1))</f>
        <v/>
      </c>
      <c r="BL17" s="22" t="str">
        <f>DBCS(MID($BG17,COLUMNS($BB17:BF17),1))</f>
        <v/>
      </c>
      <c r="BM17" s="22" t="str">
        <f>DBCS(MID($BG17,COLUMNS($BB17:BG17),1))</f>
        <v/>
      </c>
      <c r="BN17" s="22" t="str">
        <f>DBCS(MID($BG17,COLUMNS($BB17:BH17),1))</f>
        <v/>
      </c>
      <c r="BO17" s="22" t="str">
        <f>DBCS(MID($BG17,COLUMNS($BB17:BI17),1))</f>
        <v/>
      </c>
      <c r="BP17" s="22" t="str">
        <f>DBCS(MID($BG17,COLUMNS($BB17:BJ17),1))</f>
        <v/>
      </c>
      <c r="BQ17" s="22" t="str">
        <f>DBCS(MID($BG17,COLUMNS($BB17:BK17),1))</f>
        <v/>
      </c>
      <c r="BR17" s="22" t="str">
        <f>DBCS(MID($BG17,COLUMNS($BB17:BL17),1))</f>
        <v/>
      </c>
      <c r="BS17" s="22" t="str">
        <f>DBCS(MID($BG17,COLUMNS($BB17:BM17),1))</f>
        <v/>
      </c>
      <c r="BT17" s="22" t="str">
        <f>DBCS(MID($BG17,COLUMNS($BB17:BN17),1))</f>
        <v/>
      </c>
      <c r="BU17" s="22" t="str">
        <f>DBCS(MID($BG17,COLUMNS($BB17:BO17),1))</f>
        <v/>
      </c>
      <c r="BV17" s="22" t="str">
        <f>DBCS(MID($BG17,COLUMNS($BB17:BP17),1))</f>
        <v/>
      </c>
      <c r="BW17" s="22" t="str">
        <f>DBCS(MID($BG17,COLUMNS($BB17:BQ17),1))</f>
        <v/>
      </c>
      <c r="BX17" s="22" t="str">
        <f>DBCS(MID($BG17,COLUMNS($BB17:BR17),1))</f>
        <v/>
      </c>
      <c r="BY17" s="22" t="str">
        <f>DBCS(MID($BG17,COLUMNS($BB17:BS17),1))</f>
        <v/>
      </c>
      <c r="BZ17" s="22" t="str">
        <f>DBCS(MID($BG17,COLUMNS($BB17:BT17),1))</f>
        <v/>
      </c>
      <c r="CA17" s="22" t="str">
        <f>DBCS(MID($BG17,COLUMNS($BB17:BU17),1))</f>
        <v/>
      </c>
    </row>
    <row r="18" spans="1:79" ht="18" customHeight="1" thickBot="1" x14ac:dyDescent="0.2">
      <c r="A18" s="55"/>
      <c r="B18" s="55"/>
      <c r="C18" s="207"/>
      <c r="D18" s="252" t="s">
        <v>3</v>
      </c>
      <c r="E18" s="227"/>
      <c r="F18" s="227"/>
      <c r="G18" s="227"/>
      <c r="H18" s="253"/>
      <c r="I18" s="75" t="str">
        <f>IF(AL18="","",LEFT(AL18))</f>
        <v/>
      </c>
      <c r="J18" s="76" t="str">
        <f>IF(AL18="","",MID(AL18,2,1))</f>
        <v/>
      </c>
      <c r="K18" s="77" t="str">
        <f>IF(AL18="","",MID(AL18,3,1))</f>
        <v/>
      </c>
      <c r="L18" s="83" t="s">
        <v>32</v>
      </c>
      <c r="M18" s="75" t="str">
        <f>IF(AO18="","",LEFT(AO18))</f>
        <v/>
      </c>
      <c r="N18" s="76" t="str">
        <f>IF(AO18="","",MID(AO18,2,1))</f>
        <v/>
      </c>
      <c r="O18" s="76" t="str">
        <f>IF(AO18="","",MID(AO18,3,1))</f>
        <v/>
      </c>
      <c r="P18" s="77" t="str">
        <f>IF(AO18="","",MID(AO18,4,1))</f>
        <v/>
      </c>
      <c r="Q18" s="119"/>
      <c r="R18" s="72"/>
      <c r="S18" s="72"/>
      <c r="T18" s="72"/>
      <c r="U18" s="254"/>
      <c r="V18" s="254"/>
      <c r="W18" s="254"/>
      <c r="X18" s="254"/>
      <c r="Y18" s="254"/>
      <c r="Z18" s="72"/>
      <c r="AA18" s="72"/>
      <c r="AB18" s="72"/>
      <c r="AC18" s="119"/>
      <c r="AD18" s="119"/>
      <c r="AE18" s="119"/>
      <c r="AF18" s="293" t="s">
        <v>4438</v>
      </c>
      <c r="AG18" s="167"/>
      <c r="AH18" s="167"/>
      <c r="AI18" s="167"/>
      <c r="AJ18" s="167"/>
      <c r="AK18" s="167"/>
      <c r="AL18" s="164"/>
      <c r="AM18" s="166"/>
      <c r="AN18" s="34" t="s">
        <v>4439</v>
      </c>
      <c r="AO18" s="164"/>
      <c r="AP18" s="165"/>
      <c r="AQ18" s="166"/>
      <c r="AR18" s="39"/>
      <c r="AS18" s="39"/>
      <c r="AT18" s="20"/>
      <c r="AU18" s="39"/>
      <c r="AV18" s="41" t="s">
        <v>4442</v>
      </c>
      <c r="AW18" s="39"/>
      <c r="AX18" s="39"/>
      <c r="AY18" s="39"/>
      <c r="AZ18" s="39"/>
      <c r="BA18" s="41" t="s">
        <v>4443</v>
      </c>
      <c r="BB18" s="41"/>
      <c r="BC18" s="39"/>
      <c r="BD18" s="39"/>
      <c r="BE18" s="42" t="s">
        <v>4444</v>
      </c>
    </row>
    <row r="19" spans="1:79" ht="18" customHeight="1" thickBot="1" x14ac:dyDescent="0.2">
      <c r="A19" s="55"/>
      <c r="B19" s="55"/>
      <c r="C19" s="207"/>
      <c r="D19" s="255" t="s">
        <v>18</v>
      </c>
      <c r="E19" s="256"/>
      <c r="F19" s="256"/>
      <c r="G19" s="256"/>
      <c r="H19" s="257"/>
      <c r="I19" s="75" t="str">
        <f>IF(AL19="","",LEFT(AL19))</f>
        <v/>
      </c>
      <c r="J19" s="76" t="str">
        <f>IF(AL19="","",MID(AL19,2,1))</f>
        <v/>
      </c>
      <c r="K19" s="98" t="str">
        <f>IF(AL19="","",MID(AL19,3,1))</f>
        <v/>
      </c>
      <c r="L19" s="98" t="str">
        <f>IF(AL19="","",MID(AL19,4,1))</f>
        <v/>
      </c>
      <c r="M19" s="125" t="str">
        <f>IF(AL19="","",MID(AL19,5,1))</f>
        <v/>
      </c>
      <c r="N19" s="126" t="str">
        <f>IF(AL19="","",MID(AL19,6,1))</f>
        <v/>
      </c>
      <c r="O19" s="258" t="str">
        <f>IF(AT19="","",AT19)</f>
        <v/>
      </c>
      <c r="P19" s="259"/>
      <c r="Q19" s="259"/>
      <c r="R19" s="242" t="str">
        <f>IF(AT19="","都道府県","")</f>
        <v>都道府県</v>
      </c>
      <c r="S19" s="243"/>
      <c r="T19" s="243"/>
      <c r="U19" s="258" t="str">
        <f>IF(AY19="","",AY19)</f>
        <v/>
      </c>
      <c r="V19" s="259"/>
      <c r="W19" s="259"/>
      <c r="X19" s="242" t="str">
        <f>IF(AY19="","市郡区","")</f>
        <v>市郡区</v>
      </c>
      <c r="Y19" s="243"/>
      <c r="Z19" s="258" t="str">
        <f>IF(BD19="","",BD19)</f>
        <v/>
      </c>
      <c r="AA19" s="259"/>
      <c r="AB19" s="259"/>
      <c r="AC19" s="258" t="str">
        <f>IF(BD19="","区町村","")</f>
        <v>区町村</v>
      </c>
      <c r="AD19" s="303"/>
      <c r="AE19" s="119"/>
      <c r="AF19" s="167" t="s">
        <v>4440</v>
      </c>
      <c r="AG19" s="167"/>
      <c r="AH19" s="167"/>
      <c r="AI19" s="167"/>
      <c r="AJ19" s="167"/>
      <c r="AK19" s="167"/>
      <c r="AL19" s="290" t="str">
        <f>IF(AND(AT19="",AY19="",BD19),"",VLOOKUP(BG19,コード２!$A$2:$E$1897,2,FALSE))</f>
        <v/>
      </c>
      <c r="AM19" s="291"/>
      <c r="AN19" s="292"/>
      <c r="AO19" s="43" t="s">
        <v>4434</v>
      </c>
      <c r="AR19" s="16"/>
      <c r="AS19" s="44" t="s">
        <v>21</v>
      </c>
      <c r="AT19" s="164"/>
      <c r="AU19" s="165"/>
      <c r="AV19" s="166"/>
      <c r="AW19" s="301" t="s">
        <v>22</v>
      </c>
      <c r="AX19" s="302"/>
      <c r="AY19" s="164"/>
      <c r="AZ19" s="165"/>
      <c r="BA19" s="166"/>
      <c r="BB19" s="48"/>
      <c r="BC19" s="49" t="s">
        <v>4441</v>
      </c>
      <c r="BD19" s="168"/>
      <c r="BE19" s="289"/>
      <c r="BF19" s="169"/>
      <c r="BG19" s="10" t="str">
        <f>AT19&amp;AY19&amp;BD19</f>
        <v/>
      </c>
    </row>
    <row r="20" spans="1:79" ht="18" customHeight="1" x14ac:dyDescent="0.15">
      <c r="A20" s="55"/>
      <c r="B20" s="55"/>
      <c r="C20" s="207"/>
      <c r="D20" s="280" t="s">
        <v>5</v>
      </c>
      <c r="E20" s="281"/>
      <c r="F20" s="281"/>
      <c r="G20" s="281"/>
      <c r="H20" s="282"/>
      <c r="I20" s="95" t="str">
        <f>LEFT(AL20)</f>
        <v/>
      </c>
      <c r="J20" s="85" t="str">
        <f>MID($AL$20,2,1)</f>
        <v/>
      </c>
      <c r="K20" s="85" t="str">
        <f>MID($AL$20,3,1)</f>
        <v/>
      </c>
      <c r="L20" s="85" t="str">
        <f>MID($AL$20,4,1)</f>
        <v/>
      </c>
      <c r="M20" s="85" t="str">
        <f>MID($AL$20,5,1)</f>
        <v/>
      </c>
      <c r="N20" s="85" t="str">
        <f>MID($AL$20,6,1)</f>
        <v/>
      </c>
      <c r="O20" s="85" t="str">
        <f>MID($AL$20,7,1)</f>
        <v/>
      </c>
      <c r="P20" s="85" t="str">
        <f>MID($AL$20,8,1)</f>
        <v/>
      </c>
      <c r="Q20" s="85" t="str">
        <f>MID($AL$20,9,1)</f>
        <v/>
      </c>
      <c r="R20" s="85" t="str">
        <f>MID($AL$20,10,1)</f>
        <v/>
      </c>
      <c r="S20" s="85" t="str">
        <f>MID($AL$20,11,1)</f>
        <v/>
      </c>
      <c r="T20" s="85" t="str">
        <f>MID($AL$20,12,1)</f>
        <v/>
      </c>
      <c r="U20" s="85" t="str">
        <f>MID($AL$20,13,1)</f>
        <v/>
      </c>
      <c r="V20" s="85" t="str">
        <f>MID($AL$20,14,1)</f>
        <v/>
      </c>
      <c r="W20" s="85" t="str">
        <f>MID($AL$20,15,1)</f>
        <v/>
      </c>
      <c r="X20" s="85" t="str">
        <f>MID($AL$20,16,1)</f>
        <v/>
      </c>
      <c r="Y20" s="85" t="str">
        <f>MID($AL$20,17,1)</f>
        <v/>
      </c>
      <c r="Z20" s="85" t="str">
        <f>MID($AL$20,18,1)</f>
        <v/>
      </c>
      <c r="AA20" s="85" t="str">
        <f>MID($AL$20,19,1)</f>
        <v/>
      </c>
      <c r="AB20" s="86" t="str">
        <f>MID($AL$20,20,1)</f>
        <v/>
      </c>
      <c r="AC20" s="119"/>
      <c r="AD20" s="119"/>
      <c r="AE20" s="119"/>
      <c r="AF20" s="294" t="s">
        <v>4445</v>
      </c>
      <c r="AG20" s="294"/>
      <c r="AH20" s="294"/>
      <c r="AI20" s="294"/>
      <c r="AJ20" s="294"/>
      <c r="AK20" s="294"/>
      <c r="AL20" s="295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7"/>
      <c r="BC20" s="15" t="s">
        <v>88</v>
      </c>
    </row>
    <row r="21" spans="1:79" ht="18" customHeight="1" thickBot="1" x14ac:dyDescent="0.2">
      <c r="A21" s="55"/>
      <c r="B21" s="55"/>
      <c r="C21" s="207"/>
      <c r="D21" s="244"/>
      <c r="E21" s="245"/>
      <c r="F21" s="245"/>
      <c r="G21" s="245"/>
      <c r="H21" s="246"/>
      <c r="I21" s="87" t="str">
        <f>MID($AL$20,21,1)</f>
        <v/>
      </c>
      <c r="J21" s="88" t="str">
        <f>MID($AL$20,22,1)</f>
        <v/>
      </c>
      <c r="K21" s="88" t="str">
        <f>MID($AL$20,23,1)</f>
        <v/>
      </c>
      <c r="L21" s="88" t="str">
        <f>MID($AL$20,24,1)</f>
        <v/>
      </c>
      <c r="M21" s="88" t="str">
        <f>MID($AL$20,25,1)</f>
        <v/>
      </c>
      <c r="N21" s="88" t="str">
        <f>MID($AL$20,26,1)</f>
        <v/>
      </c>
      <c r="O21" s="88" t="str">
        <f>MID($AL$20,27,1)</f>
        <v/>
      </c>
      <c r="P21" s="88" t="str">
        <f>MID($AL$20,28,1)</f>
        <v/>
      </c>
      <c r="Q21" s="88" t="str">
        <f>MID($AL$20,29,1)</f>
        <v/>
      </c>
      <c r="R21" s="88" t="str">
        <f>MID($AL$20,30,1)</f>
        <v/>
      </c>
      <c r="S21" s="88" t="str">
        <f>MID($AL$20,31,1)</f>
        <v/>
      </c>
      <c r="T21" s="88" t="str">
        <f>MID($AL$20,32,1)</f>
        <v/>
      </c>
      <c r="U21" s="88" t="str">
        <f>MID($AL$20,33,1)</f>
        <v/>
      </c>
      <c r="V21" s="88" t="str">
        <f>MID($AL$20,34,1)</f>
        <v/>
      </c>
      <c r="W21" s="88" t="str">
        <f>MID($AL$20,35,1)</f>
        <v/>
      </c>
      <c r="X21" s="88" t="str">
        <f>MID($AL$20,36,1)</f>
        <v/>
      </c>
      <c r="Y21" s="88" t="str">
        <f>MID($AL$20,37,1)</f>
        <v/>
      </c>
      <c r="Z21" s="88" t="str">
        <f>MID($AL$20,38,1)</f>
        <v/>
      </c>
      <c r="AA21" s="88" t="str">
        <f>MID($AL$20,39,1)</f>
        <v/>
      </c>
      <c r="AB21" s="89" t="str">
        <f>MID($AL$20,40,1)</f>
        <v/>
      </c>
      <c r="AC21" s="119"/>
      <c r="AD21" s="119"/>
      <c r="AE21" s="119"/>
      <c r="AL21" s="298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300"/>
    </row>
    <row r="22" spans="1:79" ht="18" customHeight="1" thickBot="1" x14ac:dyDescent="0.2">
      <c r="A22" s="55"/>
      <c r="B22" s="55"/>
      <c r="C22" s="207"/>
      <c r="D22" s="252" t="s">
        <v>7</v>
      </c>
      <c r="E22" s="227"/>
      <c r="F22" s="227"/>
      <c r="G22" s="227"/>
      <c r="H22" s="253"/>
      <c r="I22" s="75" t="str">
        <f>LEFT(AL22)</f>
        <v/>
      </c>
      <c r="J22" s="76" t="str">
        <f>MID(AL22,2,1)</f>
        <v/>
      </c>
      <c r="K22" s="76" t="str">
        <f>MID(AL22,3,1)</f>
        <v/>
      </c>
      <c r="L22" s="76" t="str">
        <f>MID(AL22,4,1)</f>
        <v/>
      </c>
      <c r="M22" s="76" t="str">
        <f>MID(AL22,5,1)</f>
        <v/>
      </c>
      <c r="N22" s="76" t="str">
        <f>MID(AL22,6,1)</f>
        <v/>
      </c>
      <c r="O22" s="76" t="str">
        <f>MID(AL22,7,1)</f>
        <v/>
      </c>
      <c r="P22" s="76" t="str">
        <f>MID(AL22,8,1)</f>
        <v/>
      </c>
      <c r="Q22" s="76" t="str">
        <f>MID(AL22,9,1)</f>
        <v/>
      </c>
      <c r="R22" s="76" t="str">
        <f>MID(AL22,10,1)</f>
        <v/>
      </c>
      <c r="S22" s="76" t="str">
        <f>MID(AL22,11,1)</f>
        <v/>
      </c>
      <c r="T22" s="76" t="str">
        <f>MID(AL22,12,1)</f>
        <v/>
      </c>
      <c r="U22" s="77" t="str">
        <f>IF(AT23=13,RIGHT(AL22),"")</f>
        <v/>
      </c>
      <c r="V22" s="72"/>
      <c r="W22" s="72"/>
      <c r="X22" s="72"/>
      <c r="Y22" s="72"/>
      <c r="Z22" s="72"/>
      <c r="AA22" s="72"/>
      <c r="AB22" s="72"/>
      <c r="AC22" s="119"/>
      <c r="AD22" s="55"/>
      <c r="AE22" s="55"/>
      <c r="AF22" s="304" t="s">
        <v>4446</v>
      </c>
      <c r="AG22" s="304"/>
      <c r="AH22" s="304"/>
      <c r="AI22" s="304"/>
      <c r="AJ22" s="304"/>
      <c r="AK22" s="304"/>
      <c r="AL22" s="164"/>
      <c r="AM22" s="165"/>
      <c r="AN22" s="165"/>
      <c r="AO22" s="165"/>
      <c r="AP22" s="165"/>
      <c r="AQ22" s="166"/>
      <c r="AR22" s="45" t="s">
        <v>4448</v>
      </c>
      <c r="AS22" s="46"/>
    </row>
    <row r="23" spans="1:79" ht="18" customHeight="1" thickBot="1" x14ac:dyDescent="0.2">
      <c r="A23" s="55"/>
      <c r="B23" s="55"/>
      <c r="C23" s="208"/>
      <c r="D23" s="252" t="s">
        <v>19</v>
      </c>
      <c r="E23" s="227"/>
      <c r="F23" s="227"/>
      <c r="G23" s="227"/>
      <c r="H23" s="253"/>
      <c r="I23" s="75" t="str">
        <f>IF(AL23&lt;1000,"",AV23)</f>
        <v/>
      </c>
      <c r="J23" s="76" t="str">
        <f>IF(AL23&lt;100,"",AW23)</f>
        <v/>
      </c>
      <c r="K23" s="76" t="str">
        <f>IF(AL23&lt;10,"",AX23)</f>
        <v/>
      </c>
      <c r="L23" s="77" t="str">
        <f>IF(AL23&lt;1,"",AY23)</f>
        <v/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119"/>
      <c r="AD23" s="55"/>
      <c r="AE23" s="55"/>
      <c r="AF23" s="305" t="s">
        <v>4447</v>
      </c>
      <c r="AG23" s="305"/>
      <c r="AH23" s="305"/>
      <c r="AI23" s="305"/>
      <c r="AJ23" s="305"/>
      <c r="AK23" s="305"/>
      <c r="AL23" s="306"/>
      <c r="AM23" s="307"/>
      <c r="AN23" s="307"/>
      <c r="AO23" s="308"/>
      <c r="AP23" s="20" t="s">
        <v>4449</v>
      </c>
      <c r="AQ23" s="310" t="s">
        <v>4450</v>
      </c>
      <c r="AR23" s="311"/>
      <c r="AS23" s="311"/>
      <c r="AT23" s="47">
        <f>LEN(AL22)</f>
        <v>0</v>
      </c>
      <c r="AU23" s="47" t="str">
        <f>RIGHT("0000"&amp;AL23,4)</f>
        <v>0000</v>
      </c>
      <c r="AV23" s="47" t="str">
        <f>LEFT(AU23)</f>
        <v>0</v>
      </c>
      <c r="AW23" s="47" t="str">
        <f>MID(AU23,2,1)</f>
        <v>0</v>
      </c>
      <c r="AX23" s="47" t="str">
        <f>MID(AU23,3,1)</f>
        <v>0</v>
      </c>
      <c r="AY23" s="47" t="str">
        <f>MID(AU23,4,1)</f>
        <v>0</v>
      </c>
    </row>
    <row r="24" spans="1:79" ht="18" customHeight="1" thickBot="1" x14ac:dyDescent="0.2">
      <c r="A24" s="55"/>
      <c r="B24" s="55"/>
      <c r="C24" s="55"/>
      <c r="D24" s="127"/>
      <c r="E24" s="127"/>
      <c r="F24" s="127"/>
      <c r="G24" s="127"/>
      <c r="H24" s="127"/>
      <c r="I24" s="128"/>
      <c r="J24" s="129"/>
      <c r="K24" s="72"/>
      <c r="L24" s="128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119"/>
      <c r="AD24" s="119"/>
      <c r="AE24" s="130"/>
      <c r="AL24" s="309"/>
      <c r="AM24" s="309"/>
      <c r="AN24" s="309"/>
      <c r="AO24" s="47" t="str">
        <f>RIGHT("0000"&amp;$AH$20,4)</f>
        <v>0000</v>
      </c>
      <c r="AP24" s="47" t="str">
        <f>LEFT(AO24)</f>
        <v>0</v>
      </c>
      <c r="AQ24" s="47" t="str">
        <f>MID($AK$21,2,1)</f>
        <v/>
      </c>
      <c r="AR24" s="47" t="str">
        <f>MID($AK$21,3,1)</f>
        <v/>
      </c>
    </row>
    <row r="25" spans="1:79" ht="18" customHeight="1" thickBot="1" x14ac:dyDescent="0.2">
      <c r="A25" s="55"/>
      <c r="B25" s="55"/>
      <c r="C25" s="55"/>
      <c r="D25" s="192" t="s">
        <v>51</v>
      </c>
      <c r="E25" s="193"/>
      <c r="F25" s="193"/>
      <c r="G25" s="193"/>
      <c r="H25" s="194"/>
      <c r="I25" s="81" t="str">
        <f>IF(AL25="","",LEFT(AL25))</f>
        <v/>
      </c>
      <c r="J25" s="82" t="s">
        <v>32</v>
      </c>
      <c r="K25" s="75" t="str">
        <f>IF(AO25="","",LEFT(AO25))</f>
        <v/>
      </c>
      <c r="L25" s="77" t="str">
        <f>IF(AO25="","",MID(AO25,2,1))</f>
        <v/>
      </c>
      <c r="M25" s="83" t="s">
        <v>25</v>
      </c>
      <c r="N25" s="75" t="str">
        <f>IF(AQ25="","",LEFT(AQ25))</f>
        <v/>
      </c>
      <c r="O25" s="77" t="str">
        <f>IF(AQ25="","",MID(AQ25,2,1))</f>
        <v/>
      </c>
      <c r="P25" s="83" t="s">
        <v>33</v>
      </c>
      <c r="Q25" s="75" t="str">
        <f>IF(AS25="","",LEFT(AS25))</f>
        <v/>
      </c>
      <c r="R25" s="77" t="str">
        <f>IF(AS25="","",MID(AS25,2,1))</f>
        <v/>
      </c>
      <c r="S25" s="59" t="s">
        <v>15</v>
      </c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16" t="s">
        <v>4405</v>
      </c>
      <c r="AG25" s="8"/>
      <c r="AH25" s="8"/>
      <c r="AI25" s="8"/>
      <c r="AJ25" s="8"/>
      <c r="AK25" s="8"/>
      <c r="AL25" s="159"/>
      <c r="AM25" s="160"/>
      <c r="AN25" s="34" t="s">
        <v>32</v>
      </c>
      <c r="AO25" s="5"/>
      <c r="AP25" s="25" t="s">
        <v>25</v>
      </c>
      <c r="AQ25" s="5"/>
      <c r="AR25" s="25" t="s">
        <v>14</v>
      </c>
      <c r="AS25" s="5"/>
      <c r="AT25" s="8" t="s">
        <v>15</v>
      </c>
      <c r="AU25" s="20" t="s">
        <v>4412</v>
      </c>
      <c r="AV25" s="8"/>
      <c r="AW25" s="8"/>
      <c r="AX25" s="8"/>
      <c r="AY25" s="8"/>
      <c r="BC25" s="43" t="s">
        <v>4473</v>
      </c>
    </row>
    <row r="26" spans="1:79" ht="18" customHeight="1" thickBot="1" x14ac:dyDescent="0.2">
      <c r="A26" s="55"/>
      <c r="B26" s="55"/>
      <c r="C26" s="55"/>
      <c r="D26" s="207" t="s">
        <v>58</v>
      </c>
      <c r="E26" s="219" t="s">
        <v>23</v>
      </c>
      <c r="F26" s="220"/>
      <c r="G26" s="220"/>
      <c r="H26" s="221"/>
      <c r="I26" s="201" t="str">
        <f>IF(AL26="","",AL26)</f>
        <v/>
      </c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9" t="s">
        <v>59</v>
      </c>
      <c r="AD26" s="189"/>
      <c r="AE26" s="189"/>
      <c r="AF26" s="167" t="s">
        <v>4429</v>
      </c>
      <c r="AG26" s="167"/>
      <c r="AH26" s="167"/>
      <c r="AI26" s="167"/>
      <c r="AJ26" s="167"/>
      <c r="AK26" s="167"/>
      <c r="AL26" s="283" t="str">
        <f>IF(AL14="","",IF(AU14="",AL8,""))</f>
        <v/>
      </c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5"/>
      <c r="BC26" s="47"/>
    </row>
    <row r="27" spans="1:79" ht="18" customHeight="1" thickBot="1" x14ac:dyDescent="0.2">
      <c r="A27" s="55"/>
      <c r="B27" s="55"/>
      <c r="C27" s="55"/>
      <c r="D27" s="208"/>
      <c r="E27" s="192" t="s">
        <v>47</v>
      </c>
      <c r="F27" s="193"/>
      <c r="G27" s="193"/>
      <c r="H27" s="194"/>
      <c r="I27" s="201" t="str">
        <f>IF(AL27="","",AL27)</f>
        <v/>
      </c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3"/>
      <c r="AC27" s="55"/>
      <c r="AD27" s="91" t="s">
        <v>46</v>
      </c>
      <c r="AE27" s="55"/>
      <c r="AF27" s="167" t="s">
        <v>4430</v>
      </c>
      <c r="AG27" s="167"/>
      <c r="AH27" s="167"/>
      <c r="AI27" s="167"/>
      <c r="AJ27" s="167"/>
      <c r="AK27" s="167"/>
      <c r="AL27" s="156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8"/>
      <c r="BC27" s="15" t="s">
        <v>88</v>
      </c>
    </row>
    <row r="28" spans="1:79" ht="18" customHeight="1" x14ac:dyDescent="0.15">
      <c r="A28" s="55"/>
      <c r="B28" s="55"/>
      <c r="C28" s="55"/>
      <c r="D28" s="105"/>
      <c r="E28" s="55"/>
      <c r="F28" s="63"/>
      <c r="G28" s="63"/>
      <c r="H28" s="63"/>
      <c r="I28" s="55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55"/>
      <c r="AD28" s="55"/>
      <c r="AE28" s="55"/>
    </row>
    <row r="29" spans="1:79" ht="18" customHeight="1" x14ac:dyDescent="0.15">
      <c r="A29" s="55"/>
      <c r="B29" s="55"/>
      <c r="C29" s="55"/>
      <c r="D29" s="105"/>
      <c r="E29" s="55"/>
      <c r="F29" s="63"/>
      <c r="G29" s="63"/>
      <c r="H29" s="63"/>
      <c r="I29" s="55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55"/>
      <c r="AD29" s="55"/>
      <c r="AE29" s="55"/>
    </row>
    <row r="30" spans="1:79" ht="18" customHeight="1" x14ac:dyDescent="0.1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79" ht="18" customHeight="1" thickBot="1" x14ac:dyDescent="0.2">
      <c r="A31" s="55"/>
      <c r="B31" s="55"/>
      <c r="C31" s="60" t="s">
        <v>69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9" t="s">
        <v>38</v>
      </c>
      <c r="X31" s="55"/>
      <c r="Y31" s="55"/>
      <c r="Z31" s="55"/>
      <c r="AA31" s="55"/>
      <c r="AB31" s="55"/>
      <c r="AC31" s="55"/>
      <c r="AD31" s="55"/>
      <c r="AE31" s="55"/>
      <c r="AF31" s="8" t="s">
        <v>4428</v>
      </c>
      <c r="AG31" s="8"/>
      <c r="AH31" s="8"/>
      <c r="AI31" s="8"/>
      <c r="AJ31" s="8"/>
      <c r="AK31" s="8"/>
      <c r="AL31" s="15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15" t="s">
        <v>91</v>
      </c>
    </row>
    <row r="32" spans="1:79" ht="18" customHeight="1" thickBot="1" x14ac:dyDescent="0.2">
      <c r="A32" s="80" t="s">
        <v>79</v>
      </c>
      <c r="B32" s="55"/>
      <c r="C32" s="192" t="s">
        <v>51</v>
      </c>
      <c r="D32" s="193"/>
      <c r="E32" s="193"/>
      <c r="F32" s="193"/>
      <c r="G32" s="193"/>
      <c r="H32" s="194"/>
      <c r="I32" s="81" t="str">
        <f>IF(AL32="","",LEFT(AL32))</f>
        <v/>
      </c>
      <c r="J32" s="82" t="s">
        <v>32</v>
      </c>
      <c r="K32" s="75" t="str">
        <f>IF(AO32="","",LEFT(AO32))</f>
        <v/>
      </c>
      <c r="L32" s="77" t="str">
        <f>IF(AO32="","",MID(AO32,2,1))</f>
        <v/>
      </c>
      <c r="M32" s="83" t="s">
        <v>25</v>
      </c>
      <c r="N32" s="75" t="str">
        <f>IF(AQ32="","",LEFT(AQ32))</f>
        <v/>
      </c>
      <c r="O32" s="77" t="str">
        <f>IF(AQ32="","",MID(AQ32,2,1))</f>
        <v/>
      </c>
      <c r="P32" s="83" t="s">
        <v>33</v>
      </c>
      <c r="Q32" s="75" t="str">
        <f>IF(AS32="","",LEFT(AS32))</f>
        <v/>
      </c>
      <c r="R32" s="77" t="str">
        <f>IF(AS32="","",MID(AS32,2,1))</f>
        <v/>
      </c>
      <c r="S32" s="83" t="s">
        <v>15</v>
      </c>
      <c r="T32" s="55"/>
      <c r="U32" s="55"/>
      <c r="V32" s="55"/>
      <c r="W32" s="81" t="str">
        <f>IF(BC32="","",LEFT(BC32))</f>
        <v/>
      </c>
      <c r="X32" s="55" t="s">
        <v>74</v>
      </c>
      <c r="Y32" s="55"/>
      <c r="Z32" s="55"/>
      <c r="AA32" s="55"/>
      <c r="AB32" s="55"/>
      <c r="AC32" s="55"/>
      <c r="AD32" s="55"/>
      <c r="AE32" s="55"/>
      <c r="AF32" s="16" t="s">
        <v>4405</v>
      </c>
      <c r="AG32" s="8"/>
      <c r="AH32" s="8"/>
      <c r="AI32" s="8"/>
      <c r="AJ32" s="8"/>
      <c r="AK32" s="8"/>
      <c r="AL32" s="159"/>
      <c r="AM32" s="160"/>
      <c r="AN32" s="34" t="s">
        <v>32</v>
      </c>
      <c r="AO32" s="5"/>
      <c r="AP32" s="25" t="s">
        <v>25</v>
      </c>
      <c r="AQ32" s="5"/>
      <c r="AR32" s="25" t="s">
        <v>14</v>
      </c>
      <c r="AS32" s="5"/>
      <c r="AT32" s="8" t="s">
        <v>15</v>
      </c>
      <c r="AU32" s="20" t="s">
        <v>4412</v>
      </c>
      <c r="AV32" s="8"/>
      <c r="AW32" s="8"/>
      <c r="AX32" s="8"/>
      <c r="AY32" s="8"/>
      <c r="AZ32" s="8"/>
      <c r="BA32" s="16"/>
      <c r="BB32" s="24" t="s">
        <v>38</v>
      </c>
      <c r="BC32" s="168"/>
      <c r="BD32" s="169"/>
    </row>
    <row r="33" spans="1:79" ht="18" customHeight="1" thickBot="1" x14ac:dyDescent="0.2">
      <c r="A33" s="55"/>
      <c r="B33" s="55"/>
      <c r="C33" s="207" t="s">
        <v>54</v>
      </c>
      <c r="D33" s="131"/>
      <c r="E33" s="245" t="s">
        <v>39</v>
      </c>
      <c r="F33" s="245"/>
      <c r="G33" s="245"/>
      <c r="H33" s="132"/>
      <c r="I33" s="95" t="str">
        <f>IF(AL33="","",LEFT(AL33))</f>
        <v/>
      </c>
      <c r="J33" s="96" t="str">
        <f>IF(AL33="","",MID(AL33,2,1))</f>
        <v/>
      </c>
      <c r="K33" s="82" t="s">
        <v>32</v>
      </c>
      <c r="L33" s="95" t="str">
        <f>IF(LEFT($AP33,1)="","",LEFT($AP33,1))</f>
        <v/>
      </c>
      <c r="M33" s="98" t="str">
        <f>IF(MID($AP33,2,1)="","",MID($AP33,2,1))</f>
        <v/>
      </c>
      <c r="N33" s="98" t="str">
        <f>IF(MID($AP33,3,1)="","",MID($AP33,3,1))</f>
        <v/>
      </c>
      <c r="O33" s="98" t="str">
        <f>IF(MID($AP33,4,1)="","",MID($AP33,4,1))</f>
        <v/>
      </c>
      <c r="P33" s="98" t="str">
        <f>IF(MID($AP33,5,1)="","",MID($AP33,5,1))</f>
        <v/>
      </c>
      <c r="Q33" s="96" t="str">
        <f>IF(RIGHT(AP33)="","",RIGHT(AP33))</f>
        <v/>
      </c>
      <c r="R33" s="82" t="s">
        <v>4421</v>
      </c>
      <c r="S33" s="99" t="str">
        <f>IF(AV33="","",AV33)</f>
        <v/>
      </c>
      <c r="T33" s="133"/>
      <c r="U33" s="72"/>
      <c r="V33" s="72"/>
      <c r="W33" s="72"/>
      <c r="X33" s="134" t="s">
        <v>83</v>
      </c>
      <c r="Y33" s="72"/>
      <c r="Z33" s="72"/>
      <c r="AA33" s="72"/>
      <c r="AB33" s="72"/>
      <c r="AC33" s="72"/>
      <c r="AD33" s="72"/>
      <c r="AE33" s="55"/>
      <c r="AF33" s="167" t="s">
        <v>4415</v>
      </c>
      <c r="AG33" s="167"/>
      <c r="AH33" s="167"/>
      <c r="AI33" s="167"/>
      <c r="AJ33" s="167"/>
      <c r="AK33" s="167"/>
      <c r="AL33" s="161"/>
      <c r="AM33" s="162"/>
      <c r="AN33" s="163"/>
      <c r="AO33" s="34" t="s">
        <v>32</v>
      </c>
      <c r="AP33" s="164"/>
      <c r="AQ33" s="165"/>
      <c r="AR33" s="165"/>
      <c r="AS33" s="165"/>
      <c r="AT33" s="166"/>
      <c r="AU33" s="34" t="s">
        <v>32</v>
      </c>
      <c r="AV33" s="6"/>
      <c r="AW33" s="20" t="s">
        <v>4420</v>
      </c>
      <c r="AX33" s="8"/>
      <c r="AY33" s="8"/>
      <c r="AZ33" s="8"/>
      <c r="BA33" s="8"/>
      <c r="BB33" s="8"/>
      <c r="BC33" s="8"/>
    </row>
    <row r="34" spans="1:79" ht="18" customHeight="1" thickBot="1" x14ac:dyDescent="0.2">
      <c r="A34" s="55"/>
      <c r="B34" s="55"/>
      <c r="C34" s="207"/>
      <c r="D34" s="101"/>
      <c r="E34" s="218" t="s">
        <v>35</v>
      </c>
      <c r="F34" s="218"/>
      <c r="G34" s="218"/>
      <c r="H34" s="102"/>
      <c r="I34" s="75" t="str">
        <f>BH34</f>
        <v/>
      </c>
      <c r="J34" s="76" t="str">
        <f t="shared" ref="J34:Y35" si="3">BI34</f>
        <v/>
      </c>
      <c r="K34" s="76" t="str">
        <f t="shared" si="3"/>
        <v/>
      </c>
      <c r="L34" s="76" t="str">
        <f t="shared" si="3"/>
        <v/>
      </c>
      <c r="M34" s="76" t="str">
        <f t="shared" si="3"/>
        <v/>
      </c>
      <c r="N34" s="76" t="str">
        <f t="shared" si="3"/>
        <v/>
      </c>
      <c r="O34" s="76" t="str">
        <f t="shared" si="3"/>
        <v/>
      </c>
      <c r="P34" s="76" t="str">
        <f t="shared" si="3"/>
        <v/>
      </c>
      <c r="Q34" s="76" t="str">
        <f t="shared" si="3"/>
        <v/>
      </c>
      <c r="R34" s="76" t="str">
        <f t="shared" si="3"/>
        <v/>
      </c>
      <c r="S34" s="76" t="str">
        <f t="shared" si="3"/>
        <v/>
      </c>
      <c r="T34" s="76" t="str">
        <f t="shared" si="3"/>
        <v/>
      </c>
      <c r="U34" s="76" t="str">
        <f t="shared" si="3"/>
        <v/>
      </c>
      <c r="V34" s="76" t="str">
        <f t="shared" si="3"/>
        <v/>
      </c>
      <c r="W34" s="76" t="str">
        <f t="shared" si="3"/>
        <v/>
      </c>
      <c r="X34" s="76" t="str">
        <f t="shared" si="3"/>
        <v/>
      </c>
      <c r="Y34" s="76" t="str">
        <f t="shared" si="3"/>
        <v/>
      </c>
      <c r="Z34" s="76" t="str">
        <f t="shared" ref="Z34:AB35" si="4">BY34</f>
        <v/>
      </c>
      <c r="AA34" s="76" t="str">
        <f t="shared" si="4"/>
        <v/>
      </c>
      <c r="AB34" s="77" t="str">
        <f t="shared" si="4"/>
        <v/>
      </c>
      <c r="AC34" s="55"/>
      <c r="AD34" s="55"/>
      <c r="AE34" s="55"/>
      <c r="AF34" s="167" t="s">
        <v>4416</v>
      </c>
      <c r="AG34" s="167"/>
      <c r="AH34" s="167"/>
      <c r="AI34" s="167"/>
      <c r="AJ34" s="167"/>
      <c r="AK34" s="167"/>
      <c r="AL34" s="156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15" t="s">
        <v>88</v>
      </c>
      <c r="BF34" s="22" t="str">
        <f t="shared" ref="BF34:BF35" si="5">ASC(AL34)</f>
        <v/>
      </c>
      <c r="BG34" s="22" t="str">
        <f t="shared" ref="BG34:BG35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BF34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H34" s="22" t="str">
        <f>DBCS(MID($BG34,COLUMNS($BB34:BB34),1))</f>
        <v/>
      </c>
      <c r="BI34" s="22" t="str">
        <f>DBCS(MID($BG34,COLUMNS($BB34:BC34),1))</f>
        <v/>
      </c>
      <c r="BJ34" s="22" t="str">
        <f>DBCS(MID($BG34,COLUMNS($BB34:BD34),1))</f>
        <v/>
      </c>
      <c r="BK34" s="22" t="str">
        <f>DBCS(MID($BG34,COLUMNS($BB34:BE34),1))</f>
        <v/>
      </c>
      <c r="BL34" s="22" t="str">
        <f>DBCS(MID($BG34,COLUMNS($BB34:BF34),1))</f>
        <v/>
      </c>
      <c r="BM34" s="22" t="str">
        <f>DBCS(MID($BG34,COLUMNS($BB34:BG34),1))</f>
        <v/>
      </c>
      <c r="BN34" s="22" t="str">
        <f>DBCS(MID($BG34,COLUMNS($BB34:BH34),1))</f>
        <v/>
      </c>
      <c r="BO34" s="22" t="str">
        <f>DBCS(MID($BG34,COLUMNS($BB34:BI34),1))</f>
        <v/>
      </c>
      <c r="BP34" s="22" t="str">
        <f>DBCS(MID($BG34,COLUMNS($BB34:BJ34),1))</f>
        <v/>
      </c>
      <c r="BQ34" s="22" t="str">
        <f>DBCS(MID($BG34,COLUMNS($BB34:BK34),1))</f>
        <v/>
      </c>
      <c r="BR34" s="22" t="str">
        <f>DBCS(MID($BG34,COLUMNS($BB34:BL34),1))</f>
        <v/>
      </c>
      <c r="BS34" s="22" t="str">
        <f>DBCS(MID($BG34,COLUMNS($BB34:BM34),1))</f>
        <v/>
      </c>
      <c r="BT34" s="22" t="str">
        <f>DBCS(MID($BG34,COLUMNS($BB34:BN34),1))</f>
        <v/>
      </c>
      <c r="BU34" s="22" t="str">
        <f>DBCS(MID($BG34,COLUMNS($BB34:BO34),1))</f>
        <v/>
      </c>
      <c r="BV34" s="22" t="str">
        <f>DBCS(MID($BG34,COLUMNS($BB34:BP34),1))</f>
        <v/>
      </c>
      <c r="BW34" s="22" t="str">
        <f>DBCS(MID($BG34,COLUMNS($BB34:BQ34),1))</f>
        <v/>
      </c>
      <c r="BX34" s="22" t="str">
        <f>DBCS(MID($BG34,COLUMNS($BB34:BR34),1))</f>
        <v/>
      </c>
      <c r="BY34" s="22" t="str">
        <f>DBCS(MID($BG34,COLUMNS($BB34:BS34),1))</f>
        <v/>
      </c>
      <c r="BZ34" s="22" t="str">
        <f>DBCS(MID($BG34,COLUMNS($BB34:BT34),1))</f>
        <v/>
      </c>
      <c r="CA34" s="22" t="str">
        <f>DBCS(MID($BG34,COLUMNS($BB34:BU34),1))</f>
        <v/>
      </c>
    </row>
    <row r="35" spans="1:79" ht="18" customHeight="1" thickBot="1" x14ac:dyDescent="0.2">
      <c r="A35" s="55"/>
      <c r="B35" s="55"/>
      <c r="C35" s="207"/>
      <c r="D35" s="101"/>
      <c r="E35" s="218" t="s">
        <v>6</v>
      </c>
      <c r="F35" s="218"/>
      <c r="G35" s="218"/>
      <c r="H35" s="102"/>
      <c r="I35" s="75" t="str">
        <f>BH35</f>
        <v/>
      </c>
      <c r="J35" s="76" t="str">
        <f t="shared" si="3"/>
        <v/>
      </c>
      <c r="K35" s="76" t="str">
        <f t="shared" si="3"/>
        <v/>
      </c>
      <c r="L35" s="76" t="str">
        <f t="shared" si="3"/>
        <v/>
      </c>
      <c r="M35" s="76" t="str">
        <f t="shared" si="3"/>
        <v/>
      </c>
      <c r="N35" s="76" t="str">
        <f t="shared" si="3"/>
        <v/>
      </c>
      <c r="O35" s="76" t="str">
        <f t="shared" si="3"/>
        <v/>
      </c>
      <c r="P35" s="76" t="str">
        <f t="shared" si="3"/>
        <v/>
      </c>
      <c r="Q35" s="76" t="str">
        <f t="shared" si="3"/>
        <v/>
      </c>
      <c r="R35" s="76" t="str">
        <f t="shared" si="3"/>
        <v/>
      </c>
      <c r="S35" s="76" t="str">
        <f t="shared" si="3"/>
        <v/>
      </c>
      <c r="T35" s="76" t="str">
        <f t="shared" si="3"/>
        <v/>
      </c>
      <c r="U35" s="76" t="str">
        <f t="shared" si="3"/>
        <v/>
      </c>
      <c r="V35" s="76" t="str">
        <f t="shared" si="3"/>
        <v/>
      </c>
      <c r="W35" s="76" t="str">
        <f t="shared" si="3"/>
        <v/>
      </c>
      <c r="X35" s="76" t="str">
        <f t="shared" si="3"/>
        <v/>
      </c>
      <c r="Y35" s="76" t="str">
        <f t="shared" si="3"/>
        <v/>
      </c>
      <c r="Z35" s="76" t="str">
        <f t="shared" si="4"/>
        <v/>
      </c>
      <c r="AA35" s="76" t="str">
        <f t="shared" si="4"/>
        <v/>
      </c>
      <c r="AB35" s="77" t="str">
        <f t="shared" si="4"/>
        <v/>
      </c>
      <c r="AC35" s="55"/>
      <c r="AD35" s="55"/>
      <c r="AE35" s="55"/>
      <c r="AF35" s="167" t="s">
        <v>4417</v>
      </c>
      <c r="AG35" s="167"/>
      <c r="AH35" s="167"/>
      <c r="AI35" s="167"/>
      <c r="AJ35" s="167"/>
      <c r="AK35" s="167"/>
      <c r="AL35" s="156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8"/>
      <c r="BC35" s="15" t="s">
        <v>88</v>
      </c>
      <c r="BF35" s="22" t="str">
        <f t="shared" si="5"/>
        <v/>
      </c>
      <c r="BG35" s="22" t="str">
        <f t="shared" si="6"/>
        <v/>
      </c>
      <c r="BH35" s="22" t="str">
        <f>DBCS(MID($BG35,COLUMNS($BB35:BB35),1))</f>
        <v/>
      </c>
      <c r="BI35" s="22" t="str">
        <f>DBCS(MID($BG35,COLUMNS($BB35:BC35),1))</f>
        <v/>
      </c>
      <c r="BJ35" s="22" t="str">
        <f>DBCS(MID($BG35,COLUMNS($BB35:BD35),1))</f>
        <v/>
      </c>
      <c r="BK35" s="22" t="str">
        <f>DBCS(MID($BG35,COLUMNS($BB35:BE35),1))</f>
        <v/>
      </c>
      <c r="BL35" s="22" t="str">
        <f>DBCS(MID($BG35,COLUMNS($BB35:BF35),1))</f>
        <v/>
      </c>
      <c r="BM35" s="22" t="str">
        <f>DBCS(MID($BG35,COLUMNS($BB35:BG35),1))</f>
        <v/>
      </c>
      <c r="BN35" s="22" t="str">
        <f>DBCS(MID($BG35,COLUMNS($BB35:BH35),1))</f>
        <v/>
      </c>
      <c r="BO35" s="22" t="str">
        <f>DBCS(MID($BG35,COLUMNS($BB35:BI35),1))</f>
        <v/>
      </c>
      <c r="BP35" s="22" t="str">
        <f>DBCS(MID($BG35,COLUMNS($BB35:BJ35),1))</f>
        <v/>
      </c>
      <c r="BQ35" s="22" t="str">
        <f>DBCS(MID($BG35,COLUMNS($BB35:BK35),1))</f>
        <v/>
      </c>
      <c r="BR35" s="22" t="str">
        <f>DBCS(MID($BG35,COLUMNS($BB35:BL35),1))</f>
        <v/>
      </c>
      <c r="BS35" s="22" t="str">
        <f>DBCS(MID($BG35,COLUMNS($BB35:BM35),1))</f>
        <v/>
      </c>
      <c r="BT35" s="22" t="str">
        <f>DBCS(MID($BG35,COLUMNS($BB35:BN35),1))</f>
        <v/>
      </c>
      <c r="BU35" s="22" t="str">
        <f>DBCS(MID($BG35,COLUMNS($BB35:BO35),1))</f>
        <v/>
      </c>
      <c r="BV35" s="22" t="str">
        <f>DBCS(MID($BG35,COLUMNS($BB35:BP35),1))</f>
        <v/>
      </c>
      <c r="BW35" s="22" t="str">
        <f>DBCS(MID($BG35,COLUMNS($BB35:BQ35),1))</f>
        <v/>
      </c>
      <c r="BX35" s="22" t="str">
        <f>DBCS(MID($BG35,COLUMNS($BB35:BR35),1))</f>
        <v/>
      </c>
      <c r="BY35" s="22" t="str">
        <f>DBCS(MID($BG35,COLUMNS($BB35:BS35),1))</f>
        <v/>
      </c>
      <c r="BZ35" s="22" t="str">
        <f>DBCS(MID($BG35,COLUMNS($BB35:BT35),1))</f>
        <v/>
      </c>
      <c r="CA35" s="22" t="str">
        <f>DBCS(MID($BG35,COLUMNS($BB35:BU35),1))</f>
        <v/>
      </c>
    </row>
    <row r="36" spans="1:79" ht="18" customHeight="1" thickBot="1" x14ac:dyDescent="0.2">
      <c r="A36" s="55"/>
      <c r="B36" s="55"/>
      <c r="C36" s="208"/>
      <c r="D36" s="101"/>
      <c r="E36" s="218" t="s">
        <v>12</v>
      </c>
      <c r="F36" s="218"/>
      <c r="G36" s="218"/>
      <c r="H36" s="102"/>
      <c r="I36" s="81" t="str">
        <f>IF(AL36="","",LEFT(AL36))</f>
        <v/>
      </c>
      <c r="J36" s="82" t="s">
        <v>32</v>
      </c>
      <c r="K36" s="75" t="str">
        <f>IF(AO36="","",LEFT(AO36))</f>
        <v/>
      </c>
      <c r="L36" s="77" t="str">
        <f>IF(AO36="","",MID(AO36,2,1))</f>
        <v/>
      </c>
      <c r="M36" s="83" t="s">
        <v>25</v>
      </c>
      <c r="N36" s="75" t="str">
        <f>IF(AQ36="","",LEFT(AQ36))</f>
        <v/>
      </c>
      <c r="O36" s="77" t="str">
        <f>IF(AQ36="","",MID(AQ36,2,1))</f>
        <v/>
      </c>
      <c r="P36" s="83" t="s">
        <v>33</v>
      </c>
      <c r="Q36" s="75" t="str">
        <f>IF(AS36="","",LEFT(AS36))</f>
        <v/>
      </c>
      <c r="R36" s="77" t="str">
        <f>IF(AS36="","",MID(AS36,2,1))</f>
        <v/>
      </c>
      <c r="S36" s="59" t="s">
        <v>15</v>
      </c>
      <c r="T36" s="59"/>
      <c r="U36" s="59"/>
      <c r="V36" s="59"/>
      <c r="W36" s="59"/>
      <c r="X36" s="59"/>
      <c r="Y36" s="59"/>
      <c r="Z36" s="59"/>
      <c r="AA36" s="59"/>
      <c r="AB36" s="72"/>
      <c r="AC36" s="55"/>
      <c r="AD36" s="55"/>
      <c r="AE36" s="55"/>
      <c r="AF36" s="167" t="s">
        <v>4419</v>
      </c>
      <c r="AG36" s="167"/>
      <c r="AH36" s="167"/>
      <c r="AI36" s="167"/>
      <c r="AJ36" s="167"/>
      <c r="AK36" s="167"/>
      <c r="AL36" s="159"/>
      <c r="AM36" s="160"/>
      <c r="AN36" s="34" t="s">
        <v>32</v>
      </c>
      <c r="AO36" s="5"/>
      <c r="AP36" s="25" t="s">
        <v>25</v>
      </c>
      <c r="AQ36" s="5"/>
      <c r="AR36" s="25" t="s">
        <v>14</v>
      </c>
      <c r="AS36" s="5"/>
      <c r="AT36" s="8" t="s">
        <v>15</v>
      </c>
      <c r="AU36" s="20" t="s">
        <v>4412</v>
      </c>
      <c r="AV36" s="8"/>
      <c r="AW36" s="8"/>
      <c r="AX36" s="8"/>
      <c r="AY36" s="8"/>
      <c r="AZ36" s="8"/>
      <c r="BA36" s="8"/>
      <c r="BB36" s="8"/>
      <c r="BC36" s="8"/>
    </row>
    <row r="37" spans="1:79" ht="18" customHeight="1" thickBo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L37" s="50"/>
      <c r="AM37" s="50"/>
      <c r="AN37" s="50"/>
      <c r="AO37" s="50"/>
      <c r="AP37" s="50"/>
      <c r="AQ37" s="50"/>
      <c r="AR37" s="50"/>
      <c r="AS37" s="50"/>
    </row>
    <row r="38" spans="1:79" ht="18" customHeight="1" thickBot="1" x14ac:dyDescent="0.2">
      <c r="A38" s="55"/>
      <c r="B38" s="55"/>
      <c r="C38" s="55"/>
      <c r="D38" s="192" t="s">
        <v>51</v>
      </c>
      <c r="E38" s="193"/>
      <c r="F38" s="193"/>
      <c r="G38" s="193"/>
      <c r="H38" s="194"/>
      <c r="I38" s="81" t="str">
        <f>IF(AL38="","",LEFT(AL38))</f>
        <v/>
      </c>
      <c r="J38" s="82" t="s">
        <v>32</v>
      </c>
      <c r="K38" s="75" t="str">
        <f>IF(AO38="","",LEFT(AO38))</f>
        <v/>
      </c>
      <c r="L38" s="77" t="str">
        <f>IF(AO38="","",MID(AO38,2,1))</f>
        <v/>
      </c>
      <c r="M38" s="83" t="s">
        <v>25</v>
      </c>
      <c r="N38" s="75" t="str">
        <f>IF(AQ38="","",LEFT(AQ38))</f>
        <v/>
      </c>
      <c r="O38" s="77" t="str">
        <f>IF(AQ38="","",MID(AQ38,2,1))</f>
        <v/>
      </c>
      <c r="P38" s="83" t="s">
        <v>33</v>
      </c>
      <c r="Q38" s="75" t="str">
        <f>IF(AS38="","",LEFT(AS38))</f>
        <v/>
      </c>
      <c r="R38" s="77" t="str">
        <f>IF(AS38="","",MID(AS38,2,1))</f>
        <v/>
      </c>
      <c r="S38" s="59" t="s">
        <v>15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16" t="s">
        <v>4405</v>
      </c>
      <c r="AG38" s="8"/>
      <c r="AH38" s="8"/>
      <c r="AI38" s="8"/>
      <c r="AJ38" s="8"/>
      <c r="AK38" s="8"/>
      <c r="AL38" s="159"/>
      <c r="AM38" s="160"/>
      <c r="AN38" s="34" t="s">
        <v>32</v>
      </c>
      <c r="AO38" s="5"/>
      <c r="AP38" s="25" t="s">
        <v>25</v>
      </c>
      <c r="AQ38" s="5"/>
      <c r="AR38" s="25" t="s">
        <v>14</v>
      </c>
      <c r="AS38" s="5"/>
      <c r="AT38" s="8" t="s">
        <v>15</v>
      </c>
      <c r="AU38" s="20" t="s">
        <v>4412</v>
      </c>
      <c r="AV38" s="8"/>
      <c r="AW38" s="8"/>
      <c r="AX38" s="8"/>
      <c r="AY38" s="8"/>
    </row>
    <row r="39" spans="1:79" ht="18" customHeight="1" thickBot="1" x14ac:dyDescent="0.2">
      <c r="A39" s="55"/>
      <c r="B39" s="55"/>
      <c r="C39" s="55"/>
      <c r="D39" s="207" t="s">
        <v>56</v>
      </c>
      <c r="E39" s="271" t="s">
        <v>39</v>
      </c>
      <c r="F39" s="272"/>
      <c r="G39" s="272"/>
      <c r="H39" s="273"/>
      <c r="I39" s="95" t="str">
        <f>IF(AL39="","",LEFT(AL39))</f>
        <v/>
      </c>
      <c r="J39" s="96" t="str">
        <f>IF(AL39="","",MID(AL39,2,1))</f>
        <v/>
      </c>
      <c r="K39" s="82" t="s">
        <v>32</v>
      </c>
      <c r="L39" s="95" t="str">
        <f>IF(LEFT($AP39,1)="","",LEFT($AP39,1))</f>
        <v/>
      </c>
      <c r="M39" s="98" t="str">
        <f>IF(MID($AP39,2,1)="","",MID($AP39,2,1))</f>
        <v/>
      </c>
      <c r="N39" s="98" t="str">
        <f>IF(MID($AP39,3,1)="","",MID($AP39,3,1))</f>
        <v/>
      </c>
      <c r="O39" s="98" t="str">
        <f>IF(MID($AP39,4,1)="","",MID($AP39,4,1))</f>
        <v/>
      </c>
      <c r="P39" s="98" t="str">
        <f>IF(MID($AP39,5,1)="","",MID($AP39,5,1))</f>
        <v/>
      </c>
      <c r="Q39" s="96" t="str">
        <f>IF(RIGHT(AP39)="","",RIGHT(AP39))</f>
        <v/>
      </c>
      <c r="R39" s="82" t="s">
        <v>4421</v>
      </c>
      <c r="S39" s="99" t="str">
        <f>IF(AV39="","",AV39)</f>
        <v/>
      </c>
      <c r="T39" s="104"/>
      <c r="U39" s="72"/>
      <c r="V39" s="72"/>
      <c r="W39" s="72"/>
      <c r="X39" s="72"/>
      <c r="Y39" s="72"/>
      <c r="Z39" s="72"/>
      <c r="AA39" s="72"/>
      <c r="AB39" s="72"/>
      <c r="AC39" s="55"/>
      <c r="AD39" s="55"/>
      <c r="AE39" s="55"/>
      <c r="AF39" s="167" t="s">
        <v>4423</v>
      </c>
      <c r="AG39" s="167"/>
      <c r="AH39" s="167"/>
      <c r="AI39" s="167"/>
      <c r="AJ39" s="167"/>
      <c r="AK39" s="167"/>
      <c r="AL39" s="161"/>
      <c r="AM39" s="162"/>
      <c r="AN39" s="163"/>
      <c r="AO39" s="34" t="s">
        <v>32</v>
      </c>
      <c r="AP39" s="164"/>
      <c r="AQ39" s="165"/>
      <c r="AR39" s="165"/>
      <c r="AS39" s="165"/>
      <c r="AT39" s="166"/>
      <c r="AU39" s="34" t="s">
        <v>32</v>
      </c>
      <c r="AV39" s="6"/>
      <c r="AW39" s="20" t="s">
        <v>4420</v>
      </c>
      <c r="AX39" s="8"/>
      <c r="AY39" s="8"/>
      <c r="AZ39" s="8"/>
      <c r="BA39" s="8"/>
      <c r="BB39" s="8"/>
      <c r="BC39" s="8"/>
    </row>
    <row r="40" spans="1:79" ht="18" customHeight="1" thickBot="1" x14ac:dyDescent="0.2">
      <c r="A40" s="55"/>
      <c r="B40" s="55"/>
      <c r="C40" s="55"/>
      <c r="D40" s="207"/>
      <c r="E40" s="192" t="s">
        <v>35</v>
      </c>
      <c r="F40" s="193"/>
      <c r="G40" s="193"/>
      <c r="H40" s="194"/>
      <c r="I40" s="201" t="str">
        <f>IF(AL40="","",AL40)</f>
        <v/>
      </c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3"/>
      <c r="AC40" s="189" t="s">
        <v>59</v>
      </c>
      <c r="AD40" s="189"/>
      <c r="AE40" s="189"/>
      <c r="AF40" s="167" t="s">
        <v>4424</v>
      </c>
      <c r="AG40" s="167"/>
      <c r="AH40" s="167"/>
      <c r="AI40" s="167"/>
      <c r="AJ40" s="167"/>
      <c r="AK40" s="167"/>
      <c r="AL40" s="156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8"/>
      <c r="BC40" s="15" t="s">
        <v>88</v>
      </c>
    </row>
    <row r="41" spans="1:79" ht="18" customHeight="1" thickBot="1" x14ac:dyDescent="0.2">
      <c r="A41" s="55"/>
      <c r="B41" s="55"/>
      <c r="C41" s="55"/>
      <c r="D41" s="207"/>
      <c r="E41" s="192" t="s">
        <v>40</v>
      </c>
      <c r="F41" s="193"/>
      <c r="G41" s="193"/>
      <c r="H41" s="194"/>
      <c r="I41" s="201" t="str">
        <f>IF(AL41="","",AL41)</f>
        <v/>
      </c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3"/>
      <c r="AC41" s="55"/>
      <c r="AD41" s="91" t="s">
        <v>46</v>
      </c>
      <c r="AE41" s="55"/>
      <c r="AF41" s="167" t="s">
        <v>4425</v>
      </c>
      <c r="AG41" s="167"/>
      <c r="AH41" s="167"/>
      <c r="AI41" s="167"/>
      <c r="AJ41" s="167"/>
      <c r="AK41" s="167"/>
      <c r="AL41" s="156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8"/>
      <c r="BC41" s="15" t="s">
        <v>88</v>
      </c>
    </row>
    <row r="42" spans="1:79" ht="18" customHeight="1" thickBot="1" x14ac:dyDescent="0.2">
      <c r="A42" s="55"/>
      <c r="B42" s="55"/>
      <c r="C42" s="55"/>
      <c r="D42" s="208"/>
      <c r="E42" s="192" t="s">
        <v>12</v>
      </c>
      <c r="F42" s="193"/>
      <c r="G42" s="193"/>
      <c r="H42" s="194"/>
      <c r="I42" s="81" t="str">
        <f>IF(AL42="","",LEFT(AL42))</f>
        <v/>
      </c>
      <c r="J42" s="82" t="s">
        <v>32</v>
      </c>
      <c r="K42" s="75" t="str">
        <f>IF(AO42="","",LEFT(AO42))</f>
        <v/>
      </c>
      <c r="L42" s="77" t="str">
        <f>IF(AO42="","",MID(AO42,2,1))</f>
        <v/>
      </c>
      <c r="M42" s="83" t="s">
        <v>25</v>
      </c>
      <c r="N42" s="75" t="str">
        <f>IF(AQ42="","",LEFT(AQ42))</f>
        <v/>
      </c>
      <c r="O42" s="77" t="str">
        <f>IF(AQ42="","",MID(AQ42,2,1))</f>
        <v/>
      </c>
      <c r="P42" s="83" t="s">
        <v>33</v>
      </c>
      <c r="Q42" s="75" t="str">
        <f>IF(AS42="","",LEFT(AS42))</f>
        <v/>
      </c>
      <c r="R42" s="77" t="str">
        <f>IF(AS42="","",MID(AS42,2,1))</f>
        <v/>
      </c>
      <c r="S42" s="59" t="s">
        <v>15</v>
      </c>
      <c r="T42" s="59"/>
      <c r="U42" s="59"/>
      <c r="V42" s="59"/>
      <c r="W42" s="59"/>
      <c r="X42" s="59"/>
      <c r="Y42" s="59"/>
      <c r="Z42" s="59"/>
      <c r="AA42" s="59"/>
      <c r="AB42" s="59"/>
      <c r="AC42" s="55"/>
      <c r="AD42" s="55"/>
      <c r="AE42" s="55"/>
      <c r="AF42" s="167" t="s">
        <v>4426</v>
      </c>
      <c r="AG42" s="167"/>
      <c r="AH42" s="167"/>
      <c r="AI42" s="167"/>
      <c r="AJ42" s="167"/>
      <c r="AK42" s="167"/>
      <c r="AL42" s="159"/>
      <c r="AM42" s="160"/>
      <c r="AN42" s="34" t="s">
        <v>32</v>
      </c>
      <c r="AO42" s="5"/>
      <c r="AP42" s="25" t="s">
        <v>25</v>
      </c>
      <c r="AQ42" s="5"/>
      <c r="AR42" s="25" t="s">
        <v>14</v>
      </c>
      <c r="AS42" s="5"/>
      <c r="AT42" s="8" t="s">
        <v>15</v>
      </c>
      <c r="AU42" s="20" t="s">
        <v>4412</v>
      </c>
      <c r="AV42" s="8"/>
      <c r="AW42" s="8"/>
      <c r="AX42" s="8"/>
      <c r="AY42" s="8"/>
      <c r="AZ42" s="8"/>
      <c r="BA42" s="8"/>
      <c r="BB42" s="8"/>
      <c r="BC42" s="8"/>
    </row>
    <row r="43" spans="1:79" ht="18" customHeight="1" x14ac:dyDescent="0.15">
      <c r="A43" s="55"/>
      <c r="B43" s="55"/>
      <c r="C43" s="55"/>
      <c r="D43" s="105"/>
      <c r="E43" s="59"/>
      <c r="F43" s="59"/>
      <c r="G43" s="59"/>
      <c r="H43" s="59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55"/>
      <c r="AD43" s="55"/>
      <c r="AE43" s="55"/>
    </row>
    <row r="44" spans="1:79" ht="18" customHeight="1" x14ac:dyDescent="0.15">
      <c r="A44" s="55"/>
      <c r="B44" s="55"/>
      <c r="C44" s="55"/>
      <c r="D44" s="105"/>
      <c r="E44" s="59"/>
      <c r="F44" s="59"/>
      <c r="G44" s="59"/>
      <c r="H44" s="59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55"/>
      <c r="AD44" s="55"/>
      <c r="AE44" s="55"/>
    </row>
    <row r="45" spans="1:79" ht="18" customHeight="1" x14ac:dyDescent="0.15">
      <c r="D45" s="37"/>
      <c r="E45" s="36"/>
      <c r="F45" s="36"/>
      <c r="G45" s="36"/>
      <c r="H45" s="36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79" ht="18" customHeight="1" x14ac:dyDescent="0.15">
      <c r="D46" s="37"/>
      <c r="E46" s="36"/>
      <c r="F46" s="36"/>
      <c r="G46" s="36"/>
      <c r="H46" s="36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79" ht="18" customHeight="1" x14ac:dyDescent="0.15">
      <c r="D47" s="37"/>
      <c r="E47" s="36"/>
      <c r="F47" s="36"/>
      <c r="G47" s="36"/>
      <c r="H47" s="36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79" ht="18" customHeight="1" x14ac:dyDescent="0.15">
      <c r="D48" s="37"/>
      <c r="E48" s="36"/>
      <c r="F48" s="36"/>
      <c r="G48" s="36"/>
      <c r="H48" s="36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4:28" ht="18" customHeight="1" x14ac:dyDescent="0.15">
      <c r="D49" s="37"/>
      <c r="E49" s="36"/>
      <c r="F49" s="36"/>
      <c r="G49" s="36"/>
      <c r="H49" s="36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4:28" ht="18" customHeight="1" x14ac:dyDescent="0.15">
      <c r="D50" s="37"/>
      <c r="E50" s="36"/>
      <c r="F50" s="36"/>
      <c r="G50" s="36"/>
      <c r="H50" s="36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</sheetData>
  <sheetProtection sheet="1" objects="1" scenarios="1"/>
  <mergeCells count="99">
    <mergeCell ref="AF22:AK22"/>
    <mergeCell ref="AF23:AK23"/>
    <mergeCell ref="AL22:AQ22"/>
    <mergeCell ref="AL23:AO23"/>
    <mergeCell ref="AL24:AN24"/>
    <mergeCell ref="AQ23:AS23"/>
    <mergeCell ref="Z19:AB19"/>
    <mergeCell ref="AF20:AK20"/>
    <mergeCell ref="AL20:BB21"/>
    <mergeCell ref="AT19:AV19"/>
    <mergeCell ref="AW19:AX19"/>
    <mergeCell ref="AY19:BA19"/>
    <mergeCell ref="AC19:AD19"/>
    <mergeCell ref="BD19:BF19"/>
    <mergeCell ref="AF19:AK19"/>
    <mergeCell ref="AL19:AN19"/>
    <mergeCell ref="AF17:AK17"/>
    <mergeCell ref="AL17:BB17"/>
    <mergeCell ref="AF18:AK18"/>
    <mergeCell ref="AL18:AM18"/>
    <mergeCell ref="AO18:AQ18"/>
    <mergeCell ref="AL8:BB9"/>
    <mergeCell ref="AL7:AN7"/>
    <mergeCell ref="AL14:AN14"/>
    <mergeCell ref="AL15:AM15"/>
    <mergeCell ref="AL16:AN16"/>
    <mergeCell ref="AU14:AV14"/>
    <mergeCell ref="AL25:AM25"/>
    <mergeCell ref="AF26:AK26"/>
    <mergeCell ref="AL26:BB26"/>
    <mergeCell ref="AF27:AK27"/>
    <mergeCell ref="AL27:BB27"/>
    <mergeCell ref="AF40:AK40"/>
    <mergeCell ref="AL40:BB40"/>
    <mergeCell ref="AF41:AK41"/>
    <mergeCell ref="AL41:BB41"/>
    <mergeCell ref="AF42:AK42"/>
    <mergeCell ref="AL42:AM42"/>
    <mergeCell ref="I41:AB41"/>
    <mergeCell ref="AL32:AM32"/>
    <mergeCell ref="BC32:BD32"/>
    <mergeCell ref="AF33:AK33"/>
    <mergeCell ref="AL33:AN33"/>
    <mergeCell ref="AP33:AT33"/>
    <mergeCell ref="AF34:AK34"/>
    <mergeCell ref="AL34:BB34"/>
    <mergeCell ref="AF35:AK35"/>
    <mergeCell ref="AL35:BB35"/>
    <mergeCell ref="AF36:AK36"/>
    <mergeCell ref="AL36:AM36"/>
    <mergeCell ref="AL38:AM38"/>
    <mergeCell ref="AF39:AK39"/>
    <mergeCell ref="AL39:AN39"/>
    <mergeCell ref="AP39:AT39"/>
    <mergeCell ref="AC26:AE26"/>
    <mergeCell ref="AC40:AE40"/>
    <mergeCell ref="I26:AB26"/>
    <mergeCell ref="I27:AB27"/>
    <mergeCell ref="I40:AB40"/>
    <mergeCell ref="D22:H22"/>
    <mergeCell ref="C8:H9"/>
    <mergeCell ref="C16:C23"/>
    <mergeCell ref="D39:D42"/>
    <mergeCell ref="D38:H38"/>
    <mergeCell ref="E42:H42"/>
    <mergeCell ref="D26:D27"/>
    <mergeCell ref="D23:H23"/>
    <mergeCell ref="C32:H32"/>
    <mergeCell ref="C33:C36"/>
    <mergeCell ref="D18:H18"/>
    <mergeCell ref="D20:H21"/>
    <mergeCell ref="E33:G33"/>
    <mergeCell ref="E34:G34"/>
    <mergeCell ref="C15:H15"/>
    <mergeCell ref="D25:H25"/>
    <mergeCell ref="E35:G35"/>
    <mergeCell ref="E41:H41"/>
    <mergeCell ref="E26:H26"/>
    <mergeCell ref="E27:H27"/>
    <mergeCell ref="E36:G36"/>
    <mergeCell ref="E39:H39"/>
    <mergeCell ref="E40:H40"/>
    <mergeCell ref="C7:H7"/>
    <mergeCell ref="I8:AB9"/>
    <mergeCell ref="A1:AE1"/>
    <mergeCell ref="D4:G4"/>
    <mergeCell ref="K4:R4"/>
    <mergeCell ref="L5:M5"/>
    <mergeCell ref="V7:Y7"/>
    <mergeCell ref="X19:Y19"/>
    <mergeCell ref="D16:H16"/>
    <mergeCell ref="J16:T16"/>
    <mergeCell ref="V16:Y16"/>
    <mergeCell ref="D17:H17"/>
    <mergeCell ref="U18:Y18"/>
    <mergeCell ref="D19:H19"/>
    <mergeCell ref="O19:Q19"/>
    <mergeCell ref="R19:T19"/>
    <mergeCell ref="U19:W19"/>
  </mergeCells>
  <phoneticPr fontId="2"/>
  <dataValidations count="6">
    <dataValidation type="textLength" imeMode="disabled" operator="equal" allowBlank="1" showInputMessage="1" showErrorMessage="1" error="2桁の数字を入力ください。" prompt="2桁の数字を入力ください。" sqref="AO32 AQ32 AS32 AO36 AQ36 AS36 AO38 AQ38 AS38 AO42 AQ42 AS42 AO25 AQ25 AS25 AO15 AQ15 AS15" xr:uid="{00000000-0002-0000-0200-000000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P33:AT33 AP39:AT39" xr:uid="{00000000-0002-0000-0200-000001000000}">
      <formula1>6</formula1>
    </dataValidation>
    <dataValidation imeMode="fullKatakana" allowBlank="1" showInputMessage="1" showErrorMessage="1" sqref="AL34:BB34 AL40:BB40" xr:uid="{00000000-0002-0000-0200-000002000000}"/>
    <dataValidation type="textLength" operator="equal" allowBlank="1" showInputMessage="1" showErrorMessage="1" error="1桁で入力ください。" prompt="1桁で入力ください。" sqref="AV33 AV39" xr:uid="{00000000-0002-0000-0200-000003000000}">
      <formula1>1</formula1>
    </dataValidation>
    <dataValidation type="textLength" operator="equal" allowBlank="1" showInputMessage="1" showErrorMessage="1" error="4桁で入力ください。" prompt="4桁で入力ください。" sqref="AO18" xr:uid="{00000000-0002-0000-0200-000004000000}">
      <formula1>4</formula1>
    </dataValidation>
    <dataValidation type="textLength" operator="equal" allowBlank="1" showInputMessage="1" showErrorMessage="1" error="3桁で入力ください。" prompt="3桁で入力ください。" sqref="AL18:AM18" xr:uid="{00000000-0002-0000-0200-000005000000}">
      <formula1>3</formula1>
    </dataValidation>
  </dataValidations>
  <pageMargins left="0.59055118110236227" right="0.59055118110236227" top="1.1811023622047245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6000000}">
          <x14:formula1>
            <xm:f>コード１!$I$2:$I$6</xm:f>
          </x14:formula1>
          <xm:sqref>AL32:AM32 AL36:AM36 AL38:AM38 AL42:AM42 AL25:AM25 AL15</xm:sqref>
        </x14:dataValidation>
        <x14:dataValidation type="list" allowBlank="1" showInputMessage="1" showErrorMessage="1" xr:uid="{00000000-0002-0000-0200-000007000000}">
          <x14:formula1>
            <xm:f>コード１!$E$14:$E$15</xm:f>
          </x14:formula1>
          <xm:sqref>BC32</xm:sqref>
        </x14:dataValidation>
        <x14:dataValidation type="list" allowBlank="1" showInputMessage="1" showErrorMessage="1" xr:uid="{00000000-0002-0000-0200-000008000000}">
          <x14:formula1>
            <xm:f>コード１!$K$2:$K$3</xm:f>
          </x14:formula1>
          <xm:sqref>AL7:AN7 AL16:AN16</xm:sqref>
        </x14:dataValidation>
        <x14:dataValidation type="list" allowBlank="1" showInputMessage="1" showErrorMessage="1" xr:uid="{00000000-0002-0000-0200-000009000000}">
          <x14:formula1>
            <xm:f>コード１!$E$20:$E$22</xm:f>
          </x14:formula1>
          <xm:sqref>AL14:AN14</xm:sqref>
        </x14:dataValidation>
        <x14:dataValidation type="list" allowBlank="1" showInputMessage="1" showErrorMessage="1" xr:uid="{00000000-0002-0000-0200-00000A000000}">
          <x14:formula1>
            <xm:f>コード１!$A$3:$A$62</xm:f>
          </x14:formula1>
          <xm:sqref>AL33:AN33 AL39:AN39</xm:sqref>
        </x14:dataValidation>
        <x14:dataValidation type="list" allowBlank="1" showInputMessage="1" showErrorMessage="1" xr:uid="{00000000-0002-0000-0200-00000B000000}">
          <x14:formula1>
            <xm:f>コード１!$E$27:$E$28</xm:f>
          </x14:formula1>
          <xm:sqref>AU14:AV14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0"/>
  <sheetViews>
    <sheetView view="pageBreakPreview" zoomScale="90" zoomScaleNormal="100" zoomScaleSheetLayoutView="90" workbookViewId="0">
      <selection activeCell="BL37" sqref="BL37"/>
    </sheetView>
  </sheetViews>
  <sheetFormatPr defaultColWidth="3.375" defaultRowHeight="15.95" customHeight="1" x14ac:dyDescent="0.15"/>
  <cols>
    <col min="1" max="1" width="4.625" style="7" customWidth="1"/>
    <col min="2" max="2" width="2.125" style="7" customWidth="1"/>
    <col min="3" max="31" width="2.875" style="7" customWidth="1"/>
    <col min="32" max="32" width="1.125" style="7" customWidth="1"/>
    <col min="33" max="37" width="2.875" style="7" customWidth="1"/>
    <col min="38" max="40" width="4.75" style="7" customWidth="1"/>
    <col min="41" max="16384" width="3.375" style="7"/>
  </cols>
  <sheetData>
    <row r="1" spans="1:56" ht="15.95" customHeight="1" thickBot="1" x14ac:dyDescent="0.2">
      <c r="A1" s="189" t="s">
        <v>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</row>
    <row r="2" spans="1:56" ht="15.9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 t="s">
        <v>27</v>
      </c>
      <c r="AD2" s="57" t="s">
        <v>48</v>
      </c>
      <c r="AE2" s="58" t="s">
        <v>29</v>
      </c>
    </row>
    <row r="3" spans="1:56" ht="15.95" customHeight="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72"/>
      <c r="AD3" s="72"/>
      <c r="AE3" s="72"/>
    </row>
    <row r="4" spans="1:56" ht="15.95" customHeight="1" thickBot="1" x14ac:dyDescent="0.2">
      <c r="A4" s="55"/>
      <c r="B4" s="55"/>
      <c r="C4" s="55"/>
      <c r="D4" s="173" t="s">
        <v>9</v>
      </c>
      <c r="E4" s="173"/>
      <c r="F4" s="173"/>
      <c r="G4" s="173"/>
      <c r="H4" s="55"/>
      <c r="I4" s="55"/>
      <c r="J4" s="55"/>
      <c r="K4" s="171" t="s">
        <v>30</v>
      </c>
      <c r="L4" s="171"/>
      <c r="M4" s="171"/>
      <c r="N4" s="171"/>
      <c r="O4" s="171"/>
      <c r="P4" s="171"/>
      <c r="Q4" s="171"/>
      <c r="R4" s="171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56" ht="15.95" customHeight="1" thickBot="1" x14ac:dyDescent="0.2">
      <c r="A5" s="55"/>
      <c r="B5" s="55"/>
      <c r="C5" s="69" t="s">
        <v>43</v>
      </c>
      <c r="D5" s="107"/>
      <c r="E5" s="107"/>
      <c r="F5" s="107"/>
      <c r="G5" s="107"/>
      <c r="H5" s="108"/>
      <c r="I5" s="55"/>
      <c r="J5" s="75" t="str">
        <f>変更届第１面!S26</f>
        <v>4</v>
      </c>
      <c r="K5" s="77" t="str">
        <f>変更届第１面!T26</f>
        <v>4</v>
      </c>
      <c r="L5" s="239" t="str">
        <f>変更届第１面!U26</f>
        <v>(　　）</v>
      </c>
      <c r="M5" s="240"/>
      <c r="N5" s="75" t="str">
        <f>変更届第１面!W26</f>
        <v/>
      </c>
      <c r="O5" s="76" t="str">
        <f>変更届第１面!X26</f>
        <v/>
      </c>
      <c r="P5" s="76" t="str">
        <f>変更届第１面!Y26</f>
        <v/>
      </c>
      <c r="Q5" s="76" t="str">
        <f>変更届第１面!Z26</f>
        <v/>
      </c>
      <c r="R5" s="76" t="str">
        <f>変更届第１面!AA26</f>
        <v/>
      </c>
      <c r="S5" s="77" t="str">
        <f>変更届第１面!AB26</f>
        <v/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56" ht="15.75" customHeight="1" thickBot="1" x14ac:dyDescent="0.2">
      <c r="A6" s="59" t="s">
        <v>57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9"/>
      <c r="M6" s="59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56" ht="20.100000000000001" customHeight="1" thickBot="1" x14ac:dyDescent="0.2">
      <c r="A7" s="80" t="s">
        <v>77</v>
      </c>
      <c r="B7" s="112"/>
      <c r="C7" s="260" t="s">
        <v>24</v>
      </c>
      <c r="D7" s="261"/>
      <c r="E7" s="261"/>
      <c r="F7" s="261"/>
      <c r="G7" s="262"/>
      <c r="H7" s="99" t="str">
        <f>IF(AL7="","",LEFT(AL7))</f>
        <v/>
      </c>
      <c r="I7" s="314" t="s">
        <v>80</v>
      </c>
      <c r="J7" s="315"/>
      <c r="K7" s="315"/>
      <c r="L7" s="315"/>
      <c r="M7" s="315"/>
      <c r="N7" s="315"/>
      <c r="O7" s="315"/>
      <c r="P7" s="315"/>
      <c r="Q7" s="315"/>
      <c r="R7" s="315"/>
      <c r="S7" s="316"/>
      <c r="T7" s="115" t="s">
        <v>43</v>
      </c>
      <c r="U7" s="312" t="s">
        <v>20</v>
      </c>
      <c r="V7" s="312"/>
      <c r="W7" s="312"/>
      <c r="X7" s="313"/>
      <c r="Y7" s="116"/>
      <c r="Z7" s="117"/>
      <c r="AA7" s="135"/>
      <c r="AB7" s="118"/>
      <c r="AC7" s="114"/>
      <c r="AD7" s="114"/>
      <c r="AE7" s="114"/>
      <c r="AF7" s="16" t="s">
        <v>4431</v>
      </c>
      <c r="AL7" s="286"/>
      <c r="AM7" s="287"/>
      <c r="AN7" s="288"/>
      <c r="AO7" s="15" t="s">
        <v>91</v>
      </c>
      <c r="AP7" s="39"/>
    </row>
    <row r="8" spans="1:56" ht="20.100000000000001" customHeight="1" x14ac:dyDescent="0.15">
      <c r="A8" s="119"/>
      <c r="B8" s="114"/>
      <c r="C8" s="274" t="s">
        <v>23</v>
      </c>
      <c r="D8" s="275"/>
      <c r="E8" s="275"/>
      <c r="F8" s="275"/>
      <c r="G8" s="276"/>
      <c r="H8" s="263" t="str">
        <f>IF(AL8="","",AL8)</f>
        <v/>
      </c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5"/>
      <c r="AC8" s="114"/>
      <c r="AD8" s="114"/>
      <c r="AE8" s="114"/>
      <c r="AF8" s="16" t="s">
        <v>4432</v>
      </c>
      <c r="AL8" s="179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1"/>
      <c r="BC8" s="15" t="s">
        <v>88</v>
      </c>
    </row>
    <row r="9" spans="1:56" ht="15.75" customHeight="1" thickBot="1" x14ac:dyDescent="0.2">
      <c r="A9" s="119"/>
      <c r="B9" s="119"/>
      <c r="C9" s="277"/>
      <c r="D9" s="278"/>
      <c r="E9" s="278"/>
      <c r="F9" s="278"/>
      <c r="G9" s="279"/>
      <c r="H9" s="266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8"/>
      <c r="AC9" s="119"/>
      <c r="AD9" s="119"/>
      <c r="AE9" s="119"/>
      <c r="AL9" s="182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4"/>
      <c r="BC9" s="39"/>
    </row>
    <row r="10" spans="1:56" ht="15.75" customHeight="1" x14ac:dyDescent="0.1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1"/>
      <c r="M10" s="121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40"/>
    </row>
    <row r="11" spans="1:56" ht="15.75" customHeight="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9"/>
      <c r="M11" s="59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56" ht="15.7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9"/>
      <c r="M12" s="59"/>
      <c r="N12" s="55"/>
      <c r="O12" s="55"/>
      <c r="P12" s="55"/>
      <c r="Q12" s="55"/>
      <c r="R12" s="55"/>
      <c r="S12" s="103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56" ht="15.75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9"/>
      <c r="M13" s="59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56" ht="15.95" customHeight="1" x14ac:dyDescent="0.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9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56" ht="18" customHeight="1" thickBot="1" x14ac:dyDescent="0.2">
      <c r="A15" s="55"/>
      <c r="B15" s="55"/>
      <c r="C15" s="60" t="s">
        <v>64</v>
      </c>
      <c r="D15" s="60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9" t="s">
        <v>38</v>
      </c>
      <c r="X15" s="55"/>
      <c r="Y15" s="55"/>
      <c r="Z15" s="55"/>
      <c r="AA15" s="55"/>
      <c r="AB15" s="55"/>
      <c r="AC15" s="55"/>
      <c r="AD15" s="55"/>
      <c r="AE15" s="55"/>
      <c r="AF15" s="8" t="s">
        <v>4451</v>
      </c>
      <c r="AG15" s="8"/>
      <c r="AH15" s="8"/>
      <c r="AI15" s="8"/>
      <c r="AJ15" s="8"/>
      <c r="AK15" s="8"/>
      <c r="AL15" s="15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15" t="s">
        <v>91</v>
      </c>
    </row>
    <row r="16" spans="1:56" ht="18" customHeight="1" thickBot="1" x14ac:dyDescent="0.2">
      <c r="A16" s="80" t="s">
        <v>84</v>
      </c>
      <c r="B16" s="55"/>
      <c r="C16" s="192" t="s">
        <v>51</v>
      </c>
      <c r="D16" s="193"/>
      <c r="E16" s="193"/>
      <c r="F16" s="193"/>
      <c r="G16" s="193"/>
      <c r="H16" s="194"/>
      <c r="I16" s="81" t="str">
        <f>IF(AL16="","",LEFT(AL16))</f>
        <v/>
      </c>
      <c r="J16" s="82" t="s">
        <v>32</v>
      </c>
      <c r="K16" s="75" t="str">
        <f>IF(AO16="","",LEFT(AO16))</f>
        <v/>
      </c>
      <c r="L16" s="77" t="str">
        <f>IF(AO16="","",MID(AO16,2,1))</f>
        <v/>
      </c>
      <c r="M16" s="83" t="s">
        <v>25</v>
      </c>
      <c r="N16" s="75" t="str">
        <f>IF(AQ16="","",LEFT(AQ16))</f>
        <v/>
      </c>
      <c r="O16" s="77" t="str">
        <f>IF(AQ16="","",MID(AQ16,2,1))</f>
        <v/>
      </c>
      <c r="P16" s="83" t="s">
        <v>33</v>
      </c>
      <c r="Q16" s="75" t="str">
        <f>IF(AS16="","",LEFT(AS16))</f>
        <v/>
      </c>
      <c r="R16" s="77" t="str">
        <f>IF(AS16="","",MID(AS16,2,1))</f>
        <v/>
      </c>
      <c r="S16" s="59" t="s">
        <v>15</v>
      </c>
      <c r="T16" s="55"/>
      <c r="U16" s="55"/>
      <c r="V16" s="55"/>
      <c r="W16" s="81" t="str">
        <f>IF(BC16="","",LEFT(BC16))</f>
        <v/>
      </c>
      <c r="X16" s="55" t="s">
        <v>74</v>
      </c>
      <c r="Y16" s="55"/>
      <c r="Z16" s="55"/>
      <c r="AA16" s="55"/>
      <c r="AB16" s="55"/>
      <c r="AC16" s="55"/>
      <c r="AD16" s="55"/>
      <c r="AE16" s="55"/>
      <c r="AF16" s="16" t="s">
        <v>4405</v>
      </c>
      <c r="AG16" s="8"/>
      <c r="AH16" s="8"/>
      <c r="AI16" s="8"/>
      <c r="AJ16" s="8"/>
      <c r="AK16" s="8"/>
      <c r="AL16" s="159"/>
      <c r="AM16" s="160"/>
      <c r="AN16" s="34" t="s">
        <v>32</v>
      </c>
      <c r="AO16" s="5"/>
      <c r="AP16" s="25" t="s">
        <v>25</v>
      </c>
      <c r="AQ16" s="5"/>
      <c r="AR16" s="25" t="s">
        <v>14</v>
      </c>
      <c r="AS16" s="5"/>
      <c r="AT16" s="8" t="s">
        <v>15</v>
      </c>
      <c r="AU16" s="20" t="s">
        <v>4412</v>
      </c>
      <c r="AV16" s="8"/>
      <c r="AW16" s="8"/>
      <c r="AX16" s="8"/>
      <c r="AY16" s="8"/>
      <c r="AZ16" s="8"/>
      <c r="BA16" s="16"/>
      <c r="BB16" s="24" t="s">
        <v>38</v>
      </c>
      <c r="BC16" s="168"/>
      <c r="BD16" s="169"/>
    </row>
    <row r="17" spans="1:56" ht="18" customHeight="1" thickBot="1" x14ac:dyDescent="0.2">
      <c r="A17" s="55"/>
      <c r="B17" s="55"/>
      <c r="C17" s="207" t="s">
        <v>54</v>
      </c>
      <c r="D17" s="131"/>
      <c r="E17" s="245" t="s">
        <v>39</v>
      </c>
      <c r="F17" s="245"/>
      <c r="G17" s="245"/>
      <c r="H17" s="132"/>
      <c r="I17" s="95" t="str">
        <f>IF(AL17="","",LEFT(AL17))</f>
        <v/>
      </c>
      <c r="J17" s="96" t="str">
        <f>IF(AL17="","",MID(AL17,2,1))</f>
        <v/>
      </c>
      <c r="K17" s="82" t="s">
        <v>44</v>
      </c>
      <c r="L17" s="95" t="str">
        <f>IF(LEFT(AP17,1)="","",LEFT(AP17,1))</f>
        <v/>
      </c>
      <c r="M17" s="98" t="str">
        <f>IF(MID(AP17,2,1)="","",MID(AP17,2,1))</f>
        <v/>
      </c>
      <c r="N17" s="98" t="str">
        <f>IF(MID(AP17,3,1)="","",MID(AP17,3,1))</f>
        <v/>
      </c>
      <c r="O17" s="98" t="str">
        <f>IF(MID(AP17,4,1)="","",MID(AP17,4,1))</f>
        <v/>
      </c>
      <c r="P17" s="98" t="str">
        <f>IF(MID(AP17,5,1)="","",MID(AP17,5,1))</f>
        <v/>
      </c>
      <c r="Q17" s="96" t="str">
        <f>IF(RIGHT(AP17)="","",RIGHT(AP17))</f>
        <v/>
      </c>
      <c r="R17" s="82" t="s">
        <v>44</v>
      </c>
      <c r="S17" s="99" t="str">
        <f>IF(AV17="","",AV17)</f>
        <v/>
      </c>
      <c r="T17" s="136"/>
      <c r="U17" s="137"/>
      <c r="V17" s="137"/>
      <c r="W17" s="137"/>
      <c r="X17" s="138" t="s">
        <v>75</v>
      </c>
      <c r="Y17" s="137"/>
      <c r="Z17" s="137"/>
      <c r="AA17" s="137"/>
      <c r="AB17" s="137"/>
      <c r="AC17" s="72"/>
      <c r="AD17" s="72"/>
      <c r="AE17" s="72"/>
      <c r="AF17" s="167" t="s">
        <v>4415</v>
      </c>
      <c r="AG17" s="167"/>
      <c r="AH17" s="167"/>
      <c r="AI17" s="167"/>
      <c r="AJ17" s="167"/>
      <c r="AK17" s="167"/>
      <c r="AL17" s="161"/>
      <c r="AM17" s="162"/>
      <c r="AN17" s="163"/>
      <c r="AO17" s="34" t="s">
        <v>32</v>
      </c>
      <c r="AP17" s="164"/>
      <c r="AQ17" s="165"/>
      <c r="AR17" s="165"/>
      <c r="AS17" s="165"/>
      <c r="AT17" s="166"/>
      <c r="AU17" s="34" t="s">
        <v>32</v>
      </c>
      <c r="AV17" s="6"/>
      <c r="AW17" s="20" t="s">
        <v>4420</v>
      </c>
      <c r="AX17" s="8"/>
      <c r="AY17" s="8"/>
      <c r="AZ17" s="8"/>
    </row>
    <row r="18" spans="1:56" ht="18" customHeight="1" thickBot="1" x14ac:dyDescent="0.2">
      <c r="A18" s="55"/>
      <c r="B18" s="55"/>
      <c r="C18" s="207"/>
      <c r="D18" s="101"/>
      <c r="E18" s="218" t="s">
        <v>35</v>
      </c>
      <c r="F18" s="218"/>
      <c r="G18" s="218"/>
      <c r="H18" s="102"/>
      <c r="I18" s="201" t="str">
        <f>IF(AL18="","",AL18)</f>
        <v/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3"/>
      <c r="AC18" s="55"/>
      <c r="AD18" s="55"/>
      <c r="AE18" s="55"/>
      <c r="AF18" s="167" t="s">
        <v>4453</v>
      </c>
      <c r="AG18" s="167"/>
      <c r="AH18" s="167"/>
      <c r="AI18" s="167"/>
      <c r="AJ18" s="167"/>
      <c r="AK18" s="167"/>
      <c r="AL18" s="156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8"/>
      <c r="BC18" s="15" t="s">
        <v>88</v>
      </c>
    </row>
    <row r="19" spans="1:56" ht="18" customHeight="1" thickBot="1" x14ac:dyDescent="0.2">
      <c r="A19" s="55"/>
      <c r="B19" s="55"/>
      <c r="C19" s="207"/>
      <c r="D19" s="101"/>
      <c r="E19" s="218" t="s">
        <v>6</v>
      </c>
      <c r="F19" s="218"/>
      <c r="G19" s="218"/>
      <c r="H19" s="102"/>
      <c r="I19" s="201" t="str">
        <f>IF(AL19="","",AL19)</f>
        <v/>
      </c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3"/>
      <c r="AC19" s="55"/>
      <c r="AD19" s="55"/>
      <c r="AE19" s="55"/>
      <c r="AF19" s="167" t="s">
        <v>4454</v>
      </c>
      <c r="AG19" s="167"/>
      <c r="AH19" s="167"/>
      <c r="AI19" s="167"/>
      <c r="AJ19" s="167"/>
      <c r="AK19" s="167"/>
      <c r="AL19" s="156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8"/>
      <c r="BC19" s="15" t="s">
        <v>88</v>
      </c>
    </row>
    <row r="20" spans="1:56" ht="18" customHeight="1" thickBot="1" x14ac:dyDescent="0.2">
      <c r="A20" s="55"/>
      <c r="B20" s="55"/>
      <c r="C20" s="208"/>
      <c r="D20" s="101"/>
      <c r="E20" s="218" t="s">
        <v>12</v>
      </c>
      <c r="F20" s="218"/>
      <c r="G20" s="218"/>
      <c r="H20" s="102"/>
      <c r="I20" s="318"/>
      <c r="J20" s="319"/>
      <c r="K20" s="319"/>
      <c r="L20" s="317" t="str">
        <f>IF($AL$20="","　　　　年　　　　　月　　　　日",$AL$20)</f>
        <v>　　　　年　　　　　月　　　　日</v>
      </c>
      <c r="M20" s="317"/>
      <c r="N20" s="317"/>
      <c r="O20" s="317"/>
      <c r="P20" s="317"/>
      <c r="Q20" s="317"/>
      <c r="R20" s="317"/>
      <c r="S20" s="317"/>
      <c r="T20" s="317"/>
      <c r="U20" s="317"/>
      <c r="V20" s="319"/>
      <c r="W20" s="319"/>
      <c r="X20" s="319"/>
      <c r="Y20" s="319"/>
      <c r="Z20" s="319"/>
      <c r="AA20" s="319"/>
      <c r="AB20" s="320"/>
      <c r="AC20" s="72"/>
      <c r="AD20" s="55"/>
      <c r="AE20" s="55"/>
      <c r="AF20" s="167" t="s">
        <v>4419</v>
      </c>
      <c r="AG20" s="167"/>
      <c r="AH20" s="167"/>
      <c r="AI20" s="167"/>
      <c r="AJ20" s="167"/>
      <c r="AK20" s="167"/>
      <c r="AL20" s="228"/>
      <c r="AM20" s="229"/>
      <c r="AN20" s="229"/>
      <c r="AO20" s="229"/>
      <c r="AP20" s="230"/>
      <c r="AQ20" s="13" t="s">
        <v>86</v>
      </c>
      <c r="AR20" s="51"/>
      <c r="AS20" s="51"/>
      <c r="AT20" s="51"/>
    </row>
    <row r="21" spans="1:56" ht="18" customHeight="1" thickBo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56" ht="18" customHeight="1" thickBot="1" x14ac:dyDescent="0.2">
      <c r="A22" s="55"/>
      <c r="B22" s="55"/>
      <c r="C22" s="55"/>
      <c r="D22" s="192" t="s">
        <v>51</v>
      </c>
      <c r="E22" s="193"/>
      <c r="F22" s="193"/>
      <c r="G22" s="193"/>
      <c r="H22" s="194"/>
      <c r="I22" s="81" t="str">
        <f>IF(AL22="","",LEFT(AL22))</f>
        <v/>
      </c>
      <c r="J22" s="82" t="s">
        <v>32</v>
      </c>
      <c r="K22" s="75" t="str">
        <f>IF(AO22="","",LEFT(AO22))</f>
        <v/>
      </c>
      <c r="L22" s="77" t="str">
        <f>IF(AO22="","",MID(AO22,2,1))</f>
        <v/>
      </c>
      <c r="M22" s="83" t="s">
        <v>25</v>
      </c>
      <c r="N22" s="75" t="str">
        <f>IF(AQ22="","",LEFT(AQ22))</f>
        <v/>
      </c>
      <c r="O22" s="77" t="str">
        <f>IF(AQ22="","",MID(AQ22,2,1))</f>
        <v/>
      </c>
      <c r="P22" s="83" t="s">
        <v>33</v>
      </c>
      <c r="Q22" s="75" t="str">
        <f>IF(AS22="","",LEFT(AS22))</f>
        <v/>
      </c>
      <c r="R22" s="77" t="str">
        <f>IF(AS22="","",MID(AS22,2,1))</f>
        <v/>
      </c>
      <c r="S22" s="59" t="s">
        <v>15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16" t="s">
        <v>4405</v>
      </c>
      <c r="AG22" s="8"/>
      <c r="AH22" s="8"/>
      <c r="AI22" s="8"/>
      <c r="AJ22" s="8"/>
      <c r="AK22" s="8"/>
      <c r="AL22" s="159"/>
      <c r="AM22" s="160"/>
      <c r="AN22" s="34" t="s">
        <v>32</v>
      </c>
      <c r="AO22" s="5"/>
      <c r="AP22" s="25" t="s">
        <v>25</v>
      </c>
      <c r="AQ22" s="5"/>
      <c r="AR22" s="25" t="s">
        <v>14</v>
      </c>
      <c r="AS22" s="5"/>
      <c r="AT22" s="8" t="s">
        <v>15</v>
      </c>
      <c r="AU22" s="20" t="s">
        <v>4412</v>
      </c>
      <c r="AV22" s="8"/>
      <c r="AW22" s="8"/>
    </row>
    <row r="23" spans="1:56" ht="18" customHeight="1" thickBot="1" x14ac:dyDescent="0.2">
      <c r="A23" s="55"/>
      <c r="B23" s="55"/>
      <c r="C23" s="55"/>
      <c r="D23" s="207" t="s">
        <v>61</v>
      </c>
      <c r="E23" s="222" t="s">
        <v>62</v>
      </c>
      <c r="F23" s="223"/>
      <c r="G23" s="223"/>
      <c r="H23" s="224"/>
      <c r="I23" s="95" t="str">
        <f>IF(AL23="","",LEFT(AL23))</f>
        <v/>
      </c>
      <c r="J23" s="96" t="str">
        <f>IF(AL23="","",MID(AL23,2,1))</f>
        <v/>
      </c>
      <c r="K23" s="82" t="s">
        <v>32</v>
      </c>
      <c r="L23" s="95" t="str">
        <f>IF(LEFT(AP23,1)="","",LEFT(AP23,1))</f>
        <v/>
      </c>
      <c r="M23" s="98" t="str">
        <f>IF(MID(AP23,2,1)="","",MID(AP23,2,1))</f>
        <v/>
      </c>
      <c r="N23" s="98" t="str">
        <f>IF(MID(AP23,3,1)="","",MID(AP23,3,1))</f>
        <v/>
      </c>
      <c r="O23" s="98" t="str">
        <f>IF(MID(AP23,4,1)="","",MID(AP23,4,1))</f>
        <v/>
      </c>
      <c r="P23" s="98" t="str">
        <f>IF(MID(AP23,5,1)="","",MID(AP23,5,1))</f>
        <v/>
      </c>
      <c r="Q23" s="96" t="str">
        <f>IF(RIGHT(AP23)="","",RIGHT(AP23))</f>
        <v/>
      </c>
      <c r="R23" s="82" t="s">
        <v>32</v>
      </c>
      <c r="S23" s="99" t="str">
        <f>IF(AV23="","",AV23)</f>
        <v/>
      </c>
      <c r="T23" s="104"/>
      <c r="U23" s="72"/>
      <c r="V23" s="72"/>
      <c r="W23" s="72"/>
      <c r="X23" s="72"/>
      <c r="Y23" s="72"/>
      <c r="Z23" s="72"/>
      <c r="AA23" s="72"/>
      <c r="AB23" s="72"/>
      <c r="AC23" s="72"/>
      <c r="AD23" s="55"/>
      <c r="AE23" s="55"/>
      <c r="AF23" s="167" t="s">
        <v>4455</v>
      </c>
      <c r="AG23" s="167"/>
      <c r="AH23" s="167"/>
      <c r="AI23" s="167"/>
      <c r="AJ23" s="167"/>
      <c r="AK23" s="167"/>
      <c r="AL23" s="161"/>
      <c r="AM23" s="162"/>
      <c r="AN23" s="163"/>
      <c r="AO23" s="34" t="s">
        <v>32</v>
      </c>
      <c r="AP23" s="164"/>
      <c r="AQ23" s="165"/>
      <c r="AR23" s="165"/>
      <c r="AS23" s="165"/>
      <c r="AT23" s="166"/>
      <c r="AU23" s="34" t="s">
        <v>32</v>
      </c>
      <c r="AV23" s="6"/>
      <c r="AW23" s="20" t="s">
        <v>4420</v>
      </c>
    </row>
    <row r="24" spans="1:56" ht="18" customHeight="1" thickBot="1" x14ac:dyDescent="0.2">
      <c r="A24" s="55"/>
      <c r="B24" s="55"/>
      <c r="C24" s="55"/>
      <c r="D24" s="207"/>
      <c r="E24" s="192" t="s">
        <v>52</v>
      </c>
      <c r="F24" s="193"/>
      <c r="G24" s="193"/>
      <c r="H24" s="194"/>
      <c r="I24" s="201" t="str">
        <f>IF(AL24="","",AL24)</f>
        <v/>
      </c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3"/>
      <c r="AC24" s="241" t="s">
        <v>13</v>
      </c>
      <c r="AD24" s="189"/>
      <c r="AE24" s="189"/>
      <c r="AF24" s="167" t="s">
        <v>4452</v>
      </c>
      <c r="AG24" s="167"/>
      <c r="AH24" s="167"/>
      <c r="AI24" s="167"/>
      <c r="AJ24" s="167"/>
      <c r="AK24" s="167"/>
      <c r="AL24" s="156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8"/>
      <c r="BC24" s="15" t="s">
        <v>88</v>
      </c>
    </row>
    <row r="25" spans="1:56" ht="18" customHeight="1" thickBot="1" x14ac:dyDescent="0.2">
      <c r="A25" s="55"/>
      <c r="B25" s="55"/>
      <c r="C25" s="55"/>
      <c r="D25" s="208"/>
      <c r="E25" s="192" t="s">
        <v>63</v>
      </c>
      <c r="F25" s="193"/>
      <c r="G25" s="193"/>
      <c r="H25" s="194"/>
      <c r="I25" s="201" t="str">
        <f>IF(AL25="","",AL25)</f>
        <v/>
      </c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55"/>
      <c r="AD25" s="91" t="s">
        <v>46</v>
      </c>
      <c r="AE25" s="55"/>
      <c r="AF25" s="167" t="s">
        <v>4425</v>
      </c>
      <c r="AG25" s="167"/>
      <c r="AH25" s="167"/>
      <c r="AI25" s="167"/>
      <c r="AJ25" s="167"/>
      <c r="AK25" s="167"/>
      <c r="AL25" s="156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8"/>
      <c r="BC25" s="15" t="s">
        <v>88</v>
      </c>
    </row>
    <row r="26" spans="1:56" ht="18" customHeight="1" x14ac:dyDescent="0.15">
      <c r="A26" s="55"/>
      <c r="B26" s="55"/>
      <c r="C26" s="55"/>
      <c r="D26" s="105"/>
      <c r="E26" s="59"/>
      <c r="F26" s="59"/>
      <c r="G26" s="59"/>
      <c r="H26" s="59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55"/>
      <c r="AD26" s="90"/>
      <c r="AE26" s="55"/>
    </row>
    <row r="27" spans="1:56" ht="18" customHeight="1" x14ac:dyDescent="0.15">
      <c r="A27" s="55"/>
      <c r="B27" s="55"/>
      <c r="C27" s="55"/>
      <c r="D27" s="105"/>
      <c r="E27" s="59"/>
      <c r="F27" s="59"/>
      <c r="G27" s="59"/>
      <c r="H27" s="59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55"/>
      <c r="AD27" s="90"/>
      <c r="AE27" s="55"/>
    </row>
    <row r="28" spans="1:56" ht="18" customHeight="1" x14ac:dyDescent="0.1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56" ht="18" customHeight="1" thickBot="1" x14ac:dyDescent="0.2">
      <c r="A29" s="55"/>
      <c r="B29" s="55"/>
      <c r="C29" s="60"/>
      <c r="D29" s="60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9" t="s">
        <v>38</v>
      </c>
      <c r="X29" s="55"/>
      <c r="Y29" s="55"/>
      <c r="Z29" s="55"/>
      <c r="AA29" s="55"/>
      <c r="AB29" s="55"/>
      <c r="AC29" s="55"/>
      <c r="AD29" s="55"/>
      <c r="AE29" s="55"/>
      <c r="AF29" s="8"/>
      <c r="AG29" s="8"/>
      <c r="AH29" s="8"/>
      <c r="AI29" s="8"/>
      <c r="AJ29" s="8"/>
      <c r="AK29" s="8"/>
      <c r="AL29" s="15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15" t="s">
        <v>91</v>
      </c>
    </row>
    <row r="30" spans="1:56" ht="18" customHeight="1" thickBot="1" x14ac:dyDescent="0.2">
      <c r="A30" s="80" t="s">
        <v>84</v>
      </c>
      <c r="B30" s="55"/>
      <c r="C30" s="192" t="s">
        <v>51</v>
      </c>
      <c r="D30" s="193"/>
      <c r="E30" s="193"/>
      <c r="F30" s="193"/>
      <c r="G30" s="193"/>
      <c r="H30" s="194"/>
      <c r="I30" s="81" t="str">
        <f>IF(AL30="","",LEFT(AL30))</f>
        <v/>
      </c>
      <c r="J30" s="82" t="s">
        <v>32</v>
      </c>
      <c r="K30" s="75" t="str">
        <f>IF(AO30="","",LEFT(AO30))</f>
        <v/>
      </c>
      <c r="L30" s="77" t="str">
        <f>IF(AO30="","",MID(AO30,2,1))</f>
        <v/>
      </c>
      <c r="M30" s="83" t="s">
        <v>25</v>
      </c>
      <c r="N30" s="75" t="str">
        <f>IF(AQ30="","",LEFT(AQ30))</f>
        <v/>
      </c>
      <c r="O30" s="77" t="str">
        <f>IF(AQ30="","",MID(AQ30,2,1))</f>
        <v/>
      </c>
      <c r="P30" s="83" t="s">
        <v>33</v>
      </c>
      <c r="Q30" s="75" t="str">
        <f>IF(AS30="","",LEFT(AS30))</f>
        <v/>
      </c>
      <c r="R30" s="77" t="str">
        <f>IF(AS30="","",MID(AS30,2,1))</f>
        <v/>
      </c>
      <c r="S30" s="83" t="s">
        <v>15</v>
      </c>
      <c r="T30" s="65"/>
      <c r="U30" s="65"/>
      <c r="V30" s="65"/>
      <c r="W30" s="81" t="str">
        <f>IF(BC30="","",LEFT(BC30))</f>
        <v/>
      </c>
      <c r="X30" s="55" t="s">
        <v>74</v>
      </c>
      <c r="Y30" s="55"/>
      <c r="Z30" s="55"/>
      <c r="AA30" s="55"/>
      <c r="AB30" s="55"/>
      <c r="AC30" s="55"/>
      <c r="AD30" s="55"/>
      <c r="AE30" s="55"/>
      <c r="AF30" s="16" t="s">
        <v>4405</v>
      </c>
      <c r="AG30" s="8"/>
      <c r="AH30" s="8"/>
      <c r="AI30" s="8"/>
      <c r="AJ30" s="8"/>
      <c r="AK30" s="8"/>
      <c r="AL30" s="159"/>
      <c r="AM30" s="160"/>
      <c r="AN30" s="34" t="s">
        <v>32</v>
      </c>
      <c r="AO30" s="5"/>
      <c r="AP30" s="25" t="s">
        <v>25</v>
      </c>
      <c r="AQ30" s="5"/>
      <c r="AR30" s="25" t="s">
        <v>14</v>
      </c>
      <c r="AS30" s="5"/>
      <c r="AT30" s="8" t="s">
        <v>15</v>
      </c>
      <c r="AU30" s="20" t="s">
        <v>4412</v>
      </c>
      <c r="AV30" s="8"/>
      <c r="AW30" s="8"/>
      <c r="AX30" s="8"/>
      <c r="AY30" s="8"/>
      <c r="AZ30" s="8"/>
      <c r="BA30" s="16"/>
      <c r="BB30" s="24" t="s">
        <v>38</v>
      </c>
      <c r="BC30" s="168"/>
      <c r="BD30" s="169"/>
    </row>
    <row r="31" spans="1:56" ht="18" customHeight="1" thickBot="1" x14ac:dyDescent="0.2">
      <c r="A31" s="55"/>
      <c r="B31" s="55"/>
      <c r="C31" s="207" t="s">
        <v>54</v>
      </c>
      <c r="D31" s="131"/>
      <c r="E31" s="245" t="s">
        <v>39</v>
      </c>
      <c r="F31" s="245"/>
      <c r="G31" s="245"/>
      <c r="H31" s="132"/>
      <c r="I31" s="95" t="str">
        <f>IF(AL31="","",LEFT(AL31))</f>
        <v/>
      </c>
      <c r="J31" s="96" t="str">
        <f>IF(AL31="","",MID(AL31,2,1))</f>
        <v/>
      </c>
      <c r="K31" s="82" t="s">
        <v>32</v>
      </c>
      <c r="L31" s="95" t="str">
        <f>IF(LEFT(AP31,1)="","",LEFT(AP31,1))</f>
        <v/>
      </c>
      <c r="M31" s="98" t="str">
        <f>IF(MID(AP31,2,1)="","",MID(AP31,2,1))</f>
        <v/>
      </c>
      <c r="N31" s="98" t="str">
        <f>IF(MID(AP31,3,1)="","",MID(AP31,3,1))</f>
        <v/>
      </c>
      <c r="O31" s="98" t="str">
        <f>IF(MID(AP31,4,1)="","",MID(AP31,4,1))</f>
        <v/>
      </c>
      <c r="P31" s="98" t="str">
        <f>IF(MID(AP31,5,1)="","",MID(AP31,5,1))</f>
        <v/>
      </c>
      <c r="Q31" s="96" t="str">
        <f>IF(RIGHT(AP31)="","",RIGHT(AP31))</f>
        <v/>
      </c>
      <c r="R31" s="82" t="s">
        <v>32</v>
      </c>
      <c r="S31" s="99" t="str">
        <f>IF(AV31="","",AV31)</f>
        <v/>
      </c>
      <c r="T31" s="136"/>
      <c r="U31" s="137"/>
      <c r="V31" s="137"/>
      <c r="W31" s="137"/>
      <c r="X31" s="138" t="s">
        <v>75</v>
      </c>
      <c r="Y31" s="137"/>
      <c r="Z31" s="137"/>
      <c r="AA31" s="137"/>
      <c r="AB31" s="137"/>
      <c r="AC31" s="72"/>
      <c r="AD31" s="72"/>
      <c r="AE31" s="72"/>
      <c r="AF31" s="167" t="s">
        <v>4415</v>
      </c>
      <c r="AG31" s="167"/>
      <c r="AH31" s="167"/>
      <c r="AI31" s="167"/>
      <c r="AJ31" s="167"/>
      <c r="AK31" s="167"/>
      <c r="AL31" s="161"/>
      <c r="AM31" s="162"/>
      <c r="AN31" s="163"/>
      <c r="AO31" s="34" t="s">
        <v>32</v>
      </c>
      <c r="AP31" s="164"/>
      <c r="AQ31" s="165"/>
      <c r="AR31" s="165"/>
      <c r="AS31" s="165"/>
      <c r="AT31" s="166"/>
      <c r="AU31" s="34" t="s">
        <v>32</v>
      </c>
      <c r="AV31" s="6"/>
      <c r="AW31" s="20" t="s">
        <v>4420</v>
      </c>
      <c r="AX31" s="8"/>
      <c r="AY31" s="8"/>
      <c r="AZ31" s="8"/>
    </row>
    <row r="32" spans="1:56" ht="18" customHeight="1" thickBot="1" x14ac:dyDescent="0.2">
      <c r="A32" s="55"/>
      <c r="B32" s="55"/>
      <c r="C32" s="207"/>
      <c r="D32" s="101"/>
      <c r="E32" s="218" t="s">
        <v>35</v>
      </c>
      <c r="F32" s="218"/>
      <c r="G32" s="218"/>
      <c r="H32" s="102"/>
      <c r="I32" s="201" t="str">
        <f>IF(AL32="","",AL32)</f>
        <v/>
      </c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3"/>
      <c r="AC32" s="55"/>
      <c r="AD32" s="55"/>
      <c r="AE32" s="55"/>
      <c r="AF32" s="167" t="s">
        <v>4453</v>
      </c>
      <c r="AG32" s="167"/>
      <c r="AH32" s="167"/>
      <c r="AI32" s="167"/>
      <c r="AJ32" s="167"/>
      <c r="AK32" s="167"/>
      <c r="AL32" s="156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8"/>
      <c r="BC32" s="15" t="s">
        <v>88</v>
      </c>
    </row>
    <row r="33" spans="1:55" ht="18" customHeight="1" thickBot="1" x14ac:dyDescent="0.2">
      <c r="A33" s="55"/>
      <c r="B33" s="55"/>
      <c r="C33" s="207"/>
      <c r="D33" s="101"/>
      <c r="E33" s="218" t="s">
        <v>6</v>
      </c>
      <c r="F33" s="218"/>
      <c r="G33" s="218"/>
      <c r="H33" s="102"/>
      <c r="I33" s="201" t="str">
        <f>IF(AL33="","",AL33)</f>
        <v/>
      </c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3"/>
      <c r="AC33" s="55"/>
      <c r="AD33" s="55"/>
      <c r="AE33" s="55"/>
      <c r="AF33" s="167" t="s">
        <v>4454</v>
      </c>
      <c r="AG33" s="167"/>
      <c r="AH33" s="167"/>
      <c r="AI33" s="167"/>
      <c r="AJ33" s="167"/>
      <c r="AK33" s="167"/>
      <c r="AL33" s="156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15" t="s">
        <v>88</v>
      </c>
    </row>
    <row r="34" spans="1:55" ht="18" customHeight="1" thickBot="1" x14ac:dyDescent="0.2">
      <c r="A34" s="55"/>
      <c r="B34" s="55"/>
      <c r="C34" s="208"/>
      <c r="D34" s="101"/>
      <c r="E34" s="218" t="s">
        <v>12</v>
      </c>
      <c r="F34" s="218"/>
      <c r="G34" s="218"/>
      <c r="H34" s="102"/>
      <c r="I34" s="318"/>
      <c r="J34" s="319"/>
      <c r="K34" s="319"/>
      <c r="L34" s="317" t="str">
        <f>IF(AL34="","　　　　年　　　　　月　　　　日",AL34)</f>
        <v>　　　　年　　　　　月　　　　日</v>
      </c>
      <c r="M34" s="317"/>
      <c r="N34" s="317"/>
      <c r="O34" s="317"/>
      <c r="P34" s="317"/>
      <c r="Q34" s="317"/>
      <c r="R34" s="317"/>
      <c r="S34" s="317"/>
      <c r="T34" s="317"/>
      <c r="U34" s="317"/>
      <c r="V34" s="319"/>
      <c r="W34" s="319"/>
      <c r="X34" s="319"/>
      <c r="Y34" s="319"/>
      <c r="Z34" s="319"/>
      <c r="AA34" s="319"/>
      <c r="AB34" s="320"/>
      <c r="AC34" s="72"/>
      <c r="AD34" s="55"/>
      <c r="AE34" s="55"/>
      <c r="AF34" s="167" t="s">
        <v>4419</v>
      </c>
      <c r="AG34" s="167"/>
      <c r="AH34" s="167"/>
      <c r="AI34" s="167"/>
      <c r="AJ34" s="167"/>
      <c r="AK34" s="167"/>
      <c r="AL34" s="228"/>
      <c r="AM34" s="229"/>
      <c r="AN34" s="229"/>
      <c r="AO34" s="229"/>
      <c r="AP34" s="230"/>
      <c r="AQ34" s="13" t="s">
        <v>86</v>
      </c>
      <c r="AR34" s="51"/>
      <c r="AS34" s="51"/>
      <c r="AT34" s="51"/>
    </row>
    <row r="35" spans="1:55" ht="18" customHeight="1" thickBo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55" ht="18" customHeight="1" thickBot="1" x14ac:dyDescent="0.2">
      <c r="A36" s="55"/>
      <c r="B36" s="55"/>
      <c r="C36" s="55"/>
      <c r="D36" s="192" t="s">
        <v>51</v>
      </c>
      <c r="E36" s="193"/>
      <c r="F36" s="193"/>
      <c r="G36" s="193"/>
      <c r="H36" s="194"/>
      <c r="I36" s="81" t="str">
        <f>IF(AL36="","",LEFT(AL36))</f>
        <v/>
      </c>
      <c r="J36" s="82" t="s">
        <v>32</v>
      </c>
      <c r="K36" s="75" t="str">
        <f>IF(AO36="","",LEFT(AO36))</f>
        <v/>
      </c>
      <c r="L36" s="77" t="str">
        <f>IF(AO36="","",MID(AO36,2,1))</f>
        <v/>
      </c>
      <c r="M36" s="83" t="s">
        <v>25</v>
      </c>
      <c r="N36" s="75" t="str">
        <f>IF(AQ36="","",LEFT(AQ36))</f>
        <v/>
      </c>
      <c r="O36" s="77" t="str">
        <f>IF(AQ36="","",MID(AQ36,2,1))</f>
        <v/>
      </c>
      <c r="P36" s="83" t="s">
        <v>33</v>
      </c>
      <c r="Q36" s="75" t="str">
        <f>IF(AS36="","",LEFT(AS36))</f>
        <v/>
      </c>
      <c r="R36" s="77" t="str">
        <f>IF(AS36="","",MID(AS36,2,1))</f>
        <v/>
      </c>
      <c r="S36" s="59" t="s">
        <v>15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16" t="s">
        <v>4405</v>
      </c>
      <c r="AG36" s="8"/>
      <c r="AH36" s="8"/>
      <c r="AI36" s="8"/>
      <c r="AJ36" s="8"/>
      <c r="AK36" s="8"/>
      <c r="AL36" s="159"/>
      <c r="AM36" s="160"/>
      <c r="AN36" s="34" t="s">
        <v>32</v>
      </c>
      <c r="AO36" s="5"/>
      <c r="AP36" s="25" t="s">
        <v>25</v>
      </c>
      <c r="AQ36" s="5"/>
      <c r="AR36" s="25" t="s">
        <v>14</v>
      </c>
      <c r="AS36" s="5"/>
      <c r="AT36" s="8" t="s">
        <v>15</v>
      </c>
      <c r="AU36" s="20" t="s">
        <v>4412</v>
      </c>
      <c r="AV36" s="8"/>
      <c r="AW36" s="8"/>
    </row>
    <row r="37" spans="1:55" ht="18" customHeight="1" thickBot="1" x14ac:dyDescent="0.2">
      <c r="A37" s="55"/>
      <c r="B37" s="55"/>
      <c r="C37" s="55"/>
      <c r="D37" s="207" t="s">
        <v>61</v>
      </c>
      <c r="E37" s="222" t="s">
        <v>62</v>
      </c>
      <c r="F37" s="223"/>
      <c r="G37" s="223"/>
      <c r="H37" s="224"/>
      <c r="I37" s="95" t="str">
        <f>IF(AL37="","",LEFT(AL37))</f>
        <v/>
      </c>
      <c r="J37" s="96" t="str">
        <f>IF(AL37="","",MID(AL37,2,1))</f>
        <v/>
      </c>
      <c r="K37" s="82" t="s">
        <v>32</v>
      </c>
      <c r="L37" s="95" t="str">
        <f>IF(LEFT(AP37,1)="","",LEFT(AP37,1))</f>
        <v/>
      </c>
      <c r="M37" s="98" t="str">
        <f>IF(MID(AP37,2,1)="","",MID(AP37,2,1))</f>
        <v/>
      </c>
      <c r="N37" s="98" t="str">
        <f>IF(MID(AP37,3,1)="","",MID(AP37,3,1))</f>
        <v/>
      </c>
      <c r="O37" s="98" t="str">
        <f>IF(MID(AP37,4,1)="","",MID(AP37,4,1))</f>
        <v/>
      </c>
      <c r="P37" s="98" t="str">
        <f>IF(MID(AP37,5,1)="","",MID(AP37,5,1))</f>
        <v/>
      </c>
      <c r="Q37" s="96" t="str">
        <f>IF(RIGHT(AP37)="","",RIGHT(AP37))</f>
        <v/>
      </c>
      <c r="R37" s="82" t="s">
        <v>32</v>
      </c>
      <c r="S37" s="99" t="str">
        <f>IF(AV37="","",AV37)</f>
        <v/>
      </c>
      <c r="T37" s="104"/>
      <c r="U37" s="72"/>
      <c r="V37" s="72"/>
      <c r="W37" s="72"/>
      <c r="X37" s="72"/>
      <c r="Y37" s="72"/>
      <c r="Z37" s="72"/>
      <c r="AA37" s="72"/>
      <c r="AB37" s="72"/>
      <c r="AC37" s="72"/>
      <c r="AD37" s="55"/>
      <c r="AE37" s="55"/>
      <c r="AF37" s="167" t="s">
        <v>4455</v>
      </c>
      <c r="AG37" s="167"/>
      <c r="AH37" s="167"/>
      <c r="AI37" s="167"/>
      <c r="AJ37" s="167"/>
      <c r="AK37" s="167"/>
      <c r="AL37" s="161"/>
      <c r="AM37" s="162"/>
      <c r="AN37" s="163"/>
      <c r="AO37" s="34" t="s">
        <v>32</v>
      </c>
      <c r="AP37" s="164"/>
      <c r="AQ37" s="165"/>
      <c r="AR37" s="165"/>
      <c r="AS37" s="165"/>
      <c r="AT37" s="166"/>
      <c r="AU37" s="34" t="s">
        <v>32</v>
      </c>
      <c r="AV37" s="6"/>
      <c r="AW37" s="20" t="s">
        <v>4420</v>
      </c>
    </row>
    <row r="38" spans="1:55" ht="18" customHeight="1" thickBot="1" x14ac:dyDescent="0.2">
      <c r="A38" s="55"/>
      <c r="B38" s="55"/>
      <c r="C38" s="55"/>
      <c r="D38" s="207"/>
      <c r="E38" s="192" t="s">
        <v>52</v>
      </c>
      <c r="F38" s="193"/>
      <c r="G38" s="193"/>
      <c r="H38" s="194"/>
      <c r="I38" s="201" t="str">
        <f>IF(AL38="","",AL38)</f>
        <v/>
      </c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3"/>
      <c r="AC38" s="241" t="s">
        <v>13</v>
      </c>
      <c r="AD38" s="189"/>
      <c r="AE38" s="189"/>
      <c r="AF38" s="167" t="s">
        <v>4452</v>
      </c>
      <c r="AG38" s="167"/>
      <c r="AH38" s="167"/>
      <c r="AI38" s="167"/>
      <c r="AJ38" s="167"/>
      <c r="AK38" s="167"/>
      <c r="AL38" s="156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8"/>
      <c r="BC38" s="15" t="s">
        <v>88</v>
      </c>
    </row>
    <row r="39" spans="1:55" ht="18" customHeight="1" thickBot="1" x14ac:dyDescent="0.2">
      <c r="A39" s="55"/>
      <c r="B39" s="55"/>
      <c r="C39" s="55"/>
      <c r="D39" s="208"/>
      <c r="E39" s="192" t="s">
        <v>63</v>
      </c>
      <c r="F39" s="193"/>
      <c r="G39" s="193"/>
      <c r="H39" s="194"/>
      <c r="I39" s="201" t="str">
        <f>IF(AL39="","",AL39)</f>
        <v/>
      </c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3"/>
      <c r="AC39" s="55"/>
      <c r="AD39" s="91" t="s">
        <v>46</v>
      </c>
      <c r="AE39" s="55"/>
      <c r="AF39" s="167" t="s">
        <v>4425</v>
      </c>
      <c r="AG39" s="167"/>
      <c r="AH39" s="167"/>
      <c r="AI39" s="167"/>
      <c r="AJ39" s="167"/>
      <c r="AK39" s="167"/>
      <c r="AL39" s="156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8"/>
      <c r="BC39" s="15" t="s">
        <v>88</v>
      </c>
    </row>
    <row r="40" spans="1:55" ht="18" customHeight="1" x14ac:dyDescent="0.15">
      <c r="A40" s="55"/>
      <c r="B40" s="55"/>
      <c r="C40" s="55"/>
      <c r="D40" s="105"/>
      <c r="E40" s="59"/>
      <c r="F40" s="59"/>
      <c r="G40" s="59"/>
      <c r="H40" s="59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55"/>
      <c r="AD40" s="90"/>
      <c r="AE40" s="55"/>
    </row>
    <row r="41" spans="1:55" ht="18" customHeight="1" x14ac:dyDescent="0.15">
      <c r="A41" s="55"/>
      <c r="B41" s="55"/>
      <c r="C41" s="55"/>
      <c r="D41" s="105"/>
      <c r="E41" s="59"/>
      <c r="F41" s="59"/>
      <c r="G41" s="59"/>
      <c r="H41" s="59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55"/>
      <c r="AD41" s="90"/>
      <c r="AE41" s="55"/>
    </row>
    <row r="42" spans="1:55" ht="18" customHeight="1" x14ac:dyDescent="0.15">
      <c r="D42" s="37"/>
      <c r="E42" s="36"/>
      <c r="F42" s="36"/>
      <c r="G42" s="36"/>
      <c r="H42" s="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D42" s="52"/>
    </row>
    <row r="43" spans="1:55" ht="18" customHeight="1" x14ac:dyDescent="0.15">
      <c r="D43" s="37"/>
      <c r="E43" s="36"/>
      <c r="F43" s="36"/>
      <c r="G43" s="36"/>
      <c r="H43" s="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D43" s="52"/>
    </row>
    <row r="44" spans="1:55" ht="18" customHeight="1" x14ac:dyDescent="0.15">
      <c r="D44" s="37"/>
      <c r="E44" s="36"/>
      <c r="F44" s="36"/>
      <c r="G44" s="36"/>
      <c r="H44" s="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D44" s="52"/>
    </row>
    <row r="45" spans="1:55" ht="18" customHeight="1" x14ac:dyDescent="0.15">
      <c r="D45" s="37"/>
      <c r="E45" s="36"/>
      <c r="F45" s="36"/>
      <c r="G45" s="36"/>
      <c r="H45" s="36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D45" s="52"/>
    </row>
    <row r="46" spans="1:55" ht="18" customHeight="1" x14ac:dyDescent="0.15">
      <c r="D46" s="37"/>
      <c r="E46" s="36"/>
      <c r="F46" s="36"/>
      <c r="G46" s="36"/>
      <c r="H46" s="36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D46" s="52"/>
    </row>
    <row r="47" spans="1:55" ht="18" customHeight="1" x14ac:dyDescent="0.15">
      <c r="D47" s="37"/>
      <c r="E47" s="36"/>
      <c r="F47" s="36"/>
      <c r="G47" s="36"/>
      <c r="H47" s="36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D47" s="52"/>
    </row>
    <row r="48" spans="1:55" ht="18" customHeight="1" x14ac:dyDescent="0.15">
      <c r="D48" s="37"/>
      <c r="E48" s="36"/>
      <c r="F48" s="36"/>
      <c r="G48" s="36"/>
      <c r="H48" s="36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D48" s="52"/>
    </row>
    <row r="49" spans="4:30" ht="18" customHeight="1" x14ac:dyDescent="0.15">
      <c r="D49" s="37"/>
      <c r="E49" s="36"/>
      <c r="F49" s="36"/>
      <c r="G49" s="36"/>
      <c r="H49" s="36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D49" s="52"/>
    </row>
    <row r="50" spans="4:30" ht="18" customHeight="1" x14ac:dyDescent="0.15">
      <c r="D50" s="37"/>
      <c r="E50" s="36"/>
      <c r="F50" s="36"/>
      <c r="G50" s="36"/>
      <c r="H50" s="36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D50" s="52"/>
    </row>
  </sheetData>
  <sheetProtection sheet="1" objects="1" scenarios="1"/>
  <mergeCells count="87">
    <mergeCell ref="AF39:AK39"/>
    <mergeCell ref="AL39:BB39"/>
    <mergeCell ref="I34:K34"/>
    <mergeCell ref="L34:U34"/>
    <mergeCell ref="V34:AB34"/>
    <mergeCell ref="AL36:AM36"/>
    <mergeCell ref="AF37:AK37"/>
    <mergeCell ref="AL37:AN37"/>
    <mergeCell ref="AP37:AT37"/>
    <mergeCell ref="AF38:AK38"/>
    <mergeCell ref="AL38:BB38"/>
    <mergeCell ref="AC38:AE38"/>
    <mergeCell ref="AF32:AK32"/>
    <mergeCell ref="AL32:BB32"/>
    <mergeCell ref="AF33:AK33"/>
    <mergeCell ref="AL33:BB33"/>
    <mergeCell ref="AF34:AK34"/>
    <mergeCell ref="AL34:AP34"/>
    <mergeCell ref="AF24:AK24"/>
    <mergeCell ref="AL24:BB24"/>
    <mergeCell ref="AF25:AK25"/>
    <mergeCell ref="AL25:BB25"/>
    <mergeCell ref="AP23:AT23"/>
    <mergeCell ref="AL30:AM30"/>
    <mergeCell ref="BC30:BD30"/>
    <mergeCell ref="AF31:AK31"/>
    <mergeCell ref="AL31:AN31"/>
    <mergeCell ref="AP31:AT31"/>
    <mergeCell ref="AF18:AK18"/>
    <mergeCell ref="AL18:BB18"/>
    <mergeCell ref="AF19:AK19"/>
    <mergeCell ref="AL19:BB19"/>
    <mergeCell ref="V20:AB20"/>
    <mergeCell ref="AL22:AM22"/>
    <mergeCell ref="AF23:AK23"/>
    <mergeCell ref="AL23:AN23"/>
    <mergeCell ref="AF20:AK20"/>
    <mergeCell ref="AL20:AP20"/>
    <mergeCell ref="AL7:AN7"/>
    <mergeCell ref="AL8:BB9"/>
    <mergeCell ref="AL16:AM16"/>
    <mergeCell ref="BC16:BD16"/>
    <mergeCell ref="AF17:AK17"/>
    <mergeCell ref="AL17:AN17"/>
    <mergeCell ref="AP17:AT17"/>
    <mergeCell ref="D36:H36"/>
    <mergeCell ref="D37:D39"/>
    <mergeCell ref="E37:H37"/>
    <mergeCell ref="E38:H38"/>
    <mergeCell ref="I38:AB38"/>
    <mergeCell ref="I39:AB39"/>
    <mergeCell ref="E39:H39"/>
    <mergeCell ref="C30:H30"/>
    <mergeCell ref="C31:C34"/>
    <mergeCell ref="E23:H23"/>
    <mergeCell ref="E24:H24"/>
    <mergeCell ref="AC24:AE24"/>
    <mergeCell ref="E25:H25"/>
    <mergeCell ref="D23:D25"/>
    <mergeCell ref="I24:AB24"/>
    <mergeCell ref="I25:AB25"/>
    <mergeCell ref="I32:AB32"/>
    <mergeCell ref="I33:AB33"/>
    <mergeCell ref="E31:G31"/>
    <mergeCell ref="E32:G32"/>
    <mergeCell ref="E33:G33"/>
    <mergeCell ref="E34:G34"/>
    <mergeCell ref="D22:H22"/>
    <mergeCell ref="C8:G9"/>
    <mergeCell ref="H8:AB9"/>
    <mergeCell ref="E17:G17"/>
    <mergeCell ref="E18:G18"/>
    <mergeCell ref="E19:G19"/>
    <mergeCell ref="E20:G20"/>
    <mergeCell ref="C16:H16"/>
    <mergeCell ref="C17:C20"/>
    <mergeCell ref="L20:U20"/>
    <mergeCell ref="I20:K20"/>
    <mergeCell ref="I18:AB18"/>
    <mergeCell ref="I19:AB19"/>
    <mergeCell ref="U7:X7"/>
    <mergeCell ref="A1:AE1"/>
    <mergeCell ref="D4:G4"/>
    <mergeCell ref="K4:R4"/>
    <mergeCell ref="L5:M5"/>
    <mergeCell ref="C7:G7"/>
    <mergeCell ref="I7:S7"/>
  </mergeCells>
  <phoneticPr fontId="2"/>
  <dataValidations count="4">
    <dataValidation type="textLength" imeMode="disabled" operator="equal" allowBlank="1" showInputMessage="1" showErrorMessage="1" error="2桁の数字を入力ください。" prompt="2桁の数字を入力ください。" sqref="AO16 AQ16 AS16 AO22 AQ22 AS22 AO30 AQ30 AS30 AO36 AQ36 AS36" xr:uid="{00000000-0002-0000-0300-000000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P17:AT17 AP23:AT23 AP31:AT31 AP37:AT37" xr:uid="{00000000-0002-0000-0300-000001000000}">
      <formula1>6</formula1>
    </dataValidation>
    <dataValidation type="textLength" operator="equal" allowBlank="1" showInputMessage="1" showErrorMessage="1" error="1桁で入力ください。" prompt="1桁で入力ください。" sqref="AV17 AV23 AV31 AV37" xr:uid="{00000000-0002-0000-0300-000002000000}">
      <formula1>1</formula1>
    </dataValidation>
    <dataValidation imeMode="fullKatakana" allowBlank="1" showInputMessage="1" showErrorMessage="1" sqref="AL18:BB18 AL24:BB24 AL32:BB32 AL38:BB38" xr:uid="{00000000-0002-0000-0300-000003000000}"/>
  </dataValidations>
  <pageMargins left="0.59055118110236227" right="0.59055118110236227" top="1.1811023622047245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4000000}">
          <x14:formula1>
            <xm:f>コード１!$K$2:$K$3</xm:f>
          </x14:formula1>
          <xm:sqref>AL7:AN7</xm:sqref>
        </x14:dataValidation>
        <x14:dataValidation type="list" allowBlank="1" showInputMessage="1" showErrorMessage="1" xr:uid="{00000000-0002-0000-0300-000005000000}">
          <x14:formula1>
            <xm:f>コード１!$I$2:$I$6</xm:f>
          </x14:formula1>
          <xm:sqref>AL16:AM16 AL22:AM22 AL30:AM30 AL36:AM36</xm:sqref>
        </x14:dataValidation>
        <x14:dataValidation type="list" allowBlank="1" showInputMessage="1" showErrorMessage="1" xr:uid="{00000000-0002-0000-0300-000006000000}">
          <x14:formula1>
            <xm:f>コード１!$E$14:$E$15</xm:f>
          </x14:formula1>
          <xm:sqref>BC16 BC30</xm:sqref>
        </x14:dataValidation>
        <x14:dataValidation type="list" allowBlank="1" showInputMessage="1" showErrorMessage="1" xr:uid="{00000000-0002-0000-0300-000007000000}">
          <x14:formula1>
            <xm:f>コード１!$A$2:$A$62</xm:f>
          </x14:formula1>
          <xm:sqref>AL37:AN37 AL31:AN31</xm:sqref>
        </x14:dataValidation>
        <x14:dataValidation type="list" allowBlank="1" showInputMessage="1" showErrorMessage="1" xr:uid="{00000000-0002-0000-0300-000008000000}">
          <x14:formula1>
            <xm:f>コード１!$A$3:$A$62</xm:f>
          </x14:formula1>
          <xm:sqref>AL17:AN17 AL23:AN23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73"/>
  <sheetViews>
    <sheetView zoomScale="80" zoomScaleNormal="80" workbookViewId="0">
      <selection activeCell="BL37" sqref="BL37"/>
    </sheetView>
  </sheetViews>
  <sheetFormatPr defaultRowHeight="13.5" x14ac:dyDescent="0.15"/>
  <cols>
    <col min="1" max="1" width="20.25" style="139" bestFit="1" customWidth="1"/>
    <col min="2" max="2" width="1" style="139" customWidth="1"/>
    <col min="3" max="3" width="17.25" style="139" customWidth="1"/>
    <col min="4" max="4" width="1" style="139" customWidth="1"/>
    <col min="5" max="5" width="14.125" style="139" bestFit="1" customWidth="1"/>
    <col min="6" max="6" width="1" style="139" customWidth="1"/>
    <col min="7" max="7" width="23.25" style="139" customWidth="1"/>
    <col min="8" max="8" width="1" style="139" customWidth="1"/>
    <col min="9" max="9" width="10" style="139" customWidth="1"/>
    <col min="10" max="10" width="1" style="139" customWidth="1"/>
    <col min="11" max="11" width="15.375" style="139" bestFit="1" customWidth="1"/>
    <col min="12" max="12" width="1" style="139" customWidth="1"/>
    <col min="13" max="13" width="27.375" style="139" bestFit="1" customWidth="1"/>
    <col min="14" max="14" width="1" style="139" customWidth="1"/>
    <col min="15" max="15" width="58.75" style="139" bestFit="1" customWidth="1"/>
    <col min="16" max="16384" width="9" style="139"/>
  </cols>
  <sheetData>
    <row r="1" spans="1:15" x14ac:dyDescent="0.15">
      <c r="A1" s="2" t="s">
        <v>259</v>
      </c>
      <c r="C1" s="2" t="s">
        <v>258</v>
      </c>
      <c r="E1" s="3" t="s">
        <v>257</v>
      </c>
      <c r="G1" s="1" t="s">
        <v>190</v>
      </c>
      <c r="I1" s="2" t="s">
        <v>256</v>
      </c>
      <c r="K1" s="2" t="s">
        <v>24</v>
      </c>
      <c r="M1" s="2" t="s">
        <v>255</v>
      </c>
      <c r="O1" s="2" t="s">
        <v>254</v>
      </c>
    </row>
    <row r="2" spans="1:15" x14ac:dyDescent="0.15">
      <c r="A2" s="140" t="s">
        <v>253</v>
      </c>
      <c r="C2" s="140" t="s">
        <v>252</v>
      </c>
      <c r="E2" s="140" t="s">
        <v>251</v>
      </c>
      <c r="G2" s="140" t="s">
        <v>250</v>
      </c>
      <c r="I2" s="140" t="s">
        <v>249</v>
      </c>
      <c r="K2" s="140" t="s">
        <v>248</v>
      </c>
      <c r="M2" s="140" t="s">
        <v>247</v>
      </c>
      <c r="O2" s="140" t="s">
        <v>246</v>
      </c>
    </row>
    <row r="3" spans="1:15" x14ac:dyDescent="0.15">
      <c r="A3" s="140" t="s">
        <v>245</v>
      </c>
      <c r="C3" s="140" t="s">
        <v>244</v>
      </c>
      <c r="E3" s="140" t="s">
        <v>243</v>
      </c>
      <c r="G3" s="140" t="s">
        <v>242</v>
      </c>
      <c r="I3" s="140" t="s">
        <v>241</v>
      </c>
      <c r="K3" s="140" t="s">
        <v>240</v>
      </c>
      <c r="M3" s="140" t="s">
        <v>239</v>
      </c>
      <c r="O3" s="140" t="s">
        <v>238</v>
      </c>
    </row>
    <row r="4" spans="1:15" x14ac:dyDescent="0.15">
      <c r="A4" s="140" t="s">
        <v>237</v>
      </c>
      <c r="C4" s="140" t="s">
        <v>236</v>
      </c>
      <c r="G4" s="140" t="s">
        <v>235</v>
      </c>
      <c r="I4" s="140" t="s">
        <v>234</v>
      </c>
      <c r="M4" s="140" t="s">
        <v>233</v>
      </c>
      <c r="O4" s="140" t="s">
        <v>232</v>
      </c>
    </row>
    <row r="5" spans="1:15" x14ac:dyDescent="0.15">
      <c r="A5" s="140" t="s">
        <v>231</v>
      </c>
      <c r="G5" s="140" t="s">
        <v>230</v>
      </c>
      <c r="I5" s="140" t="s">
        <v>229</v>
      </c>
      <c r="M5" s="140" t="s">
        <v>228</v>
      </c>
      <c r="O5" s="140" t="s">
        <v>227</v>
      </c>
    </row>
    <row r="6" spans="1:15" x14ac:dyDescent="0.15">
      <c r="A6" s="140" t="s">
        <v>226</v>
      </c>
      <c r="G6" s="140" t="s">
        <v>225</v>
      </c>
      <c r="I6" s="140" t="s">
        <v>224</v>
      </c>
      <c r="M6" s="140" t="s">
        <v>223</v>
      </c>
      <c r="O6" s="140" t="s">
        <v>222</v>
      </c>
    </row>
    <row r="7" spans="1:15" x14ac:dyDescent="0.15">
      <c r="A7" s="140" t="s">
        <v>221</v>
      </c>
      <c r="C7" s="3" t="s">
        <v>220</v>
      </c>
      <c r="E7" s="3" t="s">
        <v>219</v>
      </c>
      <c r="G7" s="140" t="s">
        <v>218</v>
      </c>
      <c r="M7" s="140" t="s">
        <v>217</v>
      </c>
      <c r="O7" s="140" t="s">
        <v>216</v>
      </c>
    </row>
    <row r="8" spans="1:15" x14ac:dyDescent="0.15">
      <c r="A8" s="140" t="s">
        <v>215</v>
      </c>
      <c r="C8" s="140"/>
      <c r="E8" s="140" t="s">
        <v>214</v>
      </c>
      <c r="G8" s="140" t="s">
        <v>213</v>
      </c>
      <c r="M8" s="140" t="s">
        <v>212</v>
      </c>
      <c r="O8" s="140" t="s">
        <v>211</v>
      </c>
    </row>
    <row r="9" spans="1:15" x14ac:dyDescent="0.15">
      <c r="A9" s="140" t="s">
        <v>210</v>
      </c>
      <c r="C9" s="140" t="s">
        <v>209</v>
      </c>
      <c r="E9" s="140" t="s">
        <v>208</v>
      </c>
      <c r="G9" s="140" t="s">
        <v>207</v>
      </c>
      <c r="M9" s="140" t="s">
        <v>206</v>
      </c>
      <c r="O9" s="140" t="s">
        <v>205</v>
      </c>
    </row>
    <row r="10" spans="1:15" x14ac:dyDescent="0.15">
      <c r="A10" s="140" t="s">
        <v>204</v>
      </c>
      <c r="G10" s="140" t="s">
        <v>203</v>
      </c>
      <c r="M10" s="140" t="s">
        <v>202</v>
      </c>
    </row>
    <row r="11" spans="1:15" x14ac:dyDescent="0.15">
      <c r="A11" s="140" t="s">
        <v>201</v>
      </c>
      <c r="G11" s="140" t="s">
        <v>200</v>
      </c>
      <c r="M11" s="140" t="s">
        <v>199</v>
      </c>
    </row>
    <row r="12" spans="1:15" x14ac:dyDescent="0.15">
      <c r="A12" s="140" t="s">
        <v>198</v>
      </c>
      <c r="C12" s="2" t="s">
        <v>197</v>
      </c>
      <c r="G12" s="140" t="s">
        <v>196</v>
      </c>
      <c r="M12" s="140" t="s">
        <v>195</v>
      </c>
    </row>
    <row r="13" spans="1:15" x14ac:dyDescent="0.15">
      <c r="A13" s="140" t="s">
        <v>194</v>
      </c>
      <c r="C13" s="140"/>
      <c r="E13" s="3" t="s">
        <v>4435</v>
      </c>
      <c r="M13" s="140" t="s">
        <v>193</v>
      </c>
    </row>
    <row r="14" spans="1:15" x14ac:dyDescent="0.15">
      <c r="A14" s="140" t="s">
        <v>192</v>
      </c>
      <c r="C14" s="140" t="s">
        <v>191</v>
      </c>
      <c r="E14" s="140" t="s">
        <v>74</v>
      </c>
      <c r="G14" s="1" t="s">
        <v>190</v>
      </c>
      <c r="M14" s="140" t="s">
        <v>189</v>
      </c>
    </row>
    <row r="15" spans="1:15" x14ac:dyDescent="0.15">
      <c r="A15" s="140" t="s">
        <v>188</v>
      </c>
      <c r="C15" s="140" t="s">
        <v>187</v>
      </c>
      <c r="E15" s="140" t="s">
        <v>4414</v>
      </c>
      <c r="G15" s="140" t="s">
        <v>186</v>
      </c>
      <c r="M15" s="140" t="s">
        <v>185</v>
      </c>
    </row>
    <row r="16" spans="1:15" x14ac:dyDescent="0.15">
      <c r="A16" s="140" t="s">
        <v>184</v>
      </c>
      <c r="C16" s="140" t="s">
        <v>183</v>
      </c>
      <c r="G16" s="140" t="s">
        <v>182</v>
      </c>
    </row>
    <row r="17" spans="1:5" x14ac:dyDescent="0.15">
      <c r="A17" s="140" t="s">
        <v>181</v>
      </c>
      <c r="C17" s="140" t="s">
        <v>180</v>
      </c>
    </row>
    <row r="18" spans="1:5" x14ac:dyDescent="0.15">
      <c r="A18" s="140" t="s">
        <v>179</v>
      </c>
      <c r="C18" s="140" t="s">
        <v>178</v>
      </c>
    </row>
    <row r="19" spans="1:5" x14ac:dyDescent="0.15">
      <c r="A19" s="140" t="s">
        <v>177</v>
      </c>
      <c r="C19" s="140" t="s">
        <v>176</v>
      </c>
      <c r="E19" s="3" t="s">
        <v>4436</v>
      </c>
    </row>
    <row r="20" spans="1:5" x14ac:dyDescent="0.15">
      <c r="A20" s="140" t="s">
        <v>175</v>
      </c>
      <c r="C20" s="140" t="s">
        <v>174</v>
      </c>
      <c r="E20" s="140"/>
    </row>
    <row r="21" spans="1:5" x14ac:dyDescent="0.15">
      <c r="A21" s="140" t="s">
        <v>173</v>
      </c>
      <c r="C21" s="140" t="s">
        <v>172</v>
      </c>
      <c r="E21" s="140" t="s">
        <v>81</v>
      </c>
    </row>
    <row r="22" spans="1:5" x14ac:dyDescent="0.15">
      <c r="A22" s="140" t="s">
        <v>171</v>
      </c>
      <c r="C22" s="140" t="s">
        <v>170</v>
      </c>
      <c r="E22" s="140" t="s">
        <v>82</v>
      </c>
    </row>
    <row r="23" spans="1:5" x14ac:dyDescent="0.15">
      <c r="A23" s="140" t="s">
        <v>169</v>
      </c>
      <c r="C23" s="140" t="s">
        <v>168</v>
      </c>
    </row>
    <row r="24" spans="1:5" x14ac:dyDescent="0.15">
      <c r="A24" s="140" t="s">
        <v>167</v>
      </c>
      <c r="C24" s="140" t="s">
        <v>166</v>
      </c>
    </row>
    <row r="25" spans="1:5" x14ac:dyDescent="0.15">
      <c r="A25" s="140" t="s">
        <v>165</v>
      </c>
      <c r="C25" s="140" t="s">
        <v>164</v>
      </c>
    </row>
    <row r="26" spans="1:5" x14ac:dyDescent="0.15">
      <c r="A26" s="140" t="s">
        <v>163</v>
      </c>
      <c r="C26" s="140" t="s">
        <v>162</v>
      </c>
      <c r="E26" s="3" t="s">
        <v>4470</v>
      </c>
    </row>
    <row r="27" spans="1:5" x14ac:dyDescent="0.15">
      <c r="A27" s="140" t="s">
        <v>161</v>
      </c>
      <c r="C27" s="140" t="s">
        <v>160</v>
      </c>
      <c r="E27" s="140"/>
    </row>
    <row r="28" spans="1:5" x14ac:dyDescent="0.15">
      <c r="A28" s="140" t="s">
        <v>159</v>
      </c>
      <c r="C28" s="140" t="s">
        <v>158</v>
      </c>
      <c r="E28" s="140" t="s">
        <v>4471</v>
      </c>
    </row>
    <row r="29" spans="1:5" x14ac:dyDescent="0.15">
      <c r="A29" s="140" t="s">
        <v>157</v>
      </c>
      <c r="C29" s="140" t="s">
        <v>156</v>
      </c>
    </row>
    <row r="30" spans="1:5" x14ac:dyDescent="0.15">
      <c r="A30" s="140" t="s">
        <v>155</v>
      </c>
      <c r="C30" s="140" t="s">
        <v>154</v>
      </c>
    </row>
    <row r="31" spans="1:5" x14ac:dyDescent="0.15">
      <c r="A31" s="140" t="s">
        <v>153</v>
      </c>
      <c r="C31" s="140" t="s">
        <v>152</v>
      </c>
    </row>
    <row r="32" spans="1:5" x14ac:dyDescent="0.15">
      <c r="A32" s="140" t="s">
        <v>151</v>
      </c>
      <c r="C32" s="140" t="s">
        <v>150</v>
      </c>
    </row>
    <row r="33" spans="1:3" x14ac:dyDescent="0.15">
      <c r="A33" s="140" t="s">
        <v>149</v>
      </c>
      <c r="C33" s="140" t="s">
        <v>148</v>
      </c>
    </row>
    <row r="34" spans="1:3" x14ac:dyDescent="0.15">
      <c r="A34" s="140" t="s">
        <v>147</v>
      </c>
      <c r="C34" s="140" t="s">
        <v>146</v>
      </c>
    </row>
    <row r="35" spans="1:3" x14ac:dyDescent="0.15">
      <c r="A35" s="140" t="s">
        <v>145</v>
      </c>
      <c r="C35" s="140" t="s">
        <v>144</v>
      </c>
    </row>
    <row r="36" spans="1:3" x14ac:dyDescent="0.15">
      <c r="A36" s="140" t="s">
        <v>143</v>
      </c>
      <c r="C36" s="140" t="s">
        <v>142</v>
      </c>
    </row>
    <row r="37" spans="1:3" x14ac:dyDescent="0.15">
      <c r="A37" s="140" t="s">
        <v>141</v>
      </c>
      <c r="C37" s="140" t="s">
        <v>140</v>
      </c>
    </row>
    <row r="38" spans="1:3" x14ac:dyDescent="0.15">
      <c r="A38" s="140" t="s">
        <v>139</v>
      </c>
      <c r="C38" s="140" t="s">
        <v>138</v>
      </c>
    </row>
    <row r="39" spans="1:3" x14ac:dyDescent="0.15">
      <c r="A39" s="140" t="s">
        <v>137</v>
      </c>
      <c r="C39" s="140" t="s">
        <v>136</v>
      </c>
    </row>
    <row r="40" spans="1:3" x14ac:dyDescent="0.15">
      <c r="A40" s="140" t="s">
        <v>135</v>
      </c>
      <c r="C40" s="140" t="s">
        <v>134</v>
      </c>
    </row>
    <row r="41" spans="1:3" x14ac:dyDescent="0.15">
      <c r="A41" s="140" t="s">
        <v>133</v>
      </c>
      <c r="C41" s="140" t="s">
        <v>132</v>
      </c>
    </row>
    <row r="42" spans="1:3" x14ac:dyDescent="0.15">
      <c r="A42" s="140" t="s">
        <v>131</v>
      </c>
      <c r="C42" s="140" t="s">
        <v>130</v>
      </c>
    </row>
    <row r="43" spans="1:3" x14ac:dyDescent="0.15">
      <c r="A43" s="140" t="s">
        <v>129</v>
      </c>
      <c r="C43" s="140" t="s">
        <v>128</v>
      </c>
    </row>
    <row r="44" spans="1:3" x14ac:dyDescent="0.15">
      <c r="A44" s="140" t="s">
        <v>127</v>
      </c>
      <c r="C44" s="140" t="s">
        <v>126</v>
      </c>
    </row>
    <row r="45" spans="1:3" x14ac:dyDescent="0.15">
      <c r="A45" s="140" t="s">
        <v>125</v>
      </c>
      <c r="C45" s="140" t="s">
        <v>124</v>
      </c>
    </row>
    <row r="46" spans="1:3" x14ac:dyDescent="0.15">
      <c r="A46" s="140" t="s">
        <v>123</v>
      </c>
      <c r="C46" s="140" t="s">
        <v>122</v>
      </c>
    </row>
    <row r="47" spans="1:3" x14ac:dyDescent="0.15">
      <c r="A47" s="140" t="s">
        <v>121</v>
      </c>
      <c r="C47" s="140" t="s">
        <v>120</v>
      </c>
    </row>
    <row r="48" spans="1:3" x14ac:dyDescent="0.15">
      <c r="A48" s="140" t="s">
        <v>119</v>
      </c>
      <c r="C48" s="140" t="s">
        <v>118</v>
      </c>
    </row>
    <row r="49" spans="1:3" x14ac:dyDescent="0.15">
      <c r="A49" s="140" t="s">
        <v>4456</v>
      </c>
      <c r="C49" s="140" t="s">
        <v>117</v>
      </c>
    </row>
    <row r="50" spans="1:3" x14ac:dyDescent="0.15">
      <c r="A50" s="140" t="s">
        <v>4457</v>
      </c>
      <c r="C50" s="140" t="s">
        <v>116</v>
      </c>
    </row>
    <row r="51" spans="1:3" x14ac:dyDescent="0.15">
      <c r="A51" s="140" t="s">
        <v>4458</v>
      </c>
      <c r="C51" s="140" t="s">
        <v>115</v>
      </c>
    </row>
    <row r="52" spans="1:3" x14ac:dyDescent="0.15">
      <c r="A52" s="140" t="s">
        <v>4459</v>
      </c>
      <c r="C52" s="140" t="s">
        <v>114</v>
      </c>
    </row>
    <row r="53" spans="1:3" x14ac:dyDescent="0.15">
      <c r="A53" s="140" t="s">
        <v>4460</v>
      </c>
      <c r="C53" s="140" t="s">
        <v>113</v>
      </c>
    </row>
    <row r="54" spans="1:3" x14ac:dyDescent="0.15">
      <c r="A54" s="140" t="s">
        <v>4461</v>
      </c>
      <c r="C54" s="140" t="s">
        <v>112</v>
      </c>
    </row>
    <row r="55" spans="1:3" x14ac:dyDescent="0.15">
      <c r="A55" s="140" t="s">
        <v>4462</v>
      </c>
      <c r="C55" s="140" t="s">
        <v>111</v>
      </c>
    </row>
    <row r="56" spans="1:3" x14ac:dyDescent="0.15">
      <c r="A56" s="140" t="s">
        <v>4463</v>
      </c>
      <c r="C56" s="140" t="s">
        <v>110</v>
      </c>
    </row>
    <row r="57" spans="1:3" x14ac:dyDescent="0.15">
      <c r="A57" s="140" t="s">
        <v>4464</v>
      </c>
      <c r="C57" s="140" t="s">
        <v>109</v>
      </c>
    </row>
    <row r="58" spans="1:3" x14ac:dyDescent="0.15">
      <c r="A58" s="140" t="s">
        <v>4465</v>
      </c>
      <c r="C58" s="140" t="s">
        <v>108</v>
      </c>
    </row>
    <row r="59" spans="1:3" x14ac:dyDescent="0.15">
      <c r="A59" s="140" t="s">
        <v>4466</v>
      </c>
      <c r="C59" s="140" t="s">
        <v>107</v>
      </c>
    </row>
    <row r="60" spans="1:3" x14ac:dyDescent="0.15">
      <c r="A60" s="140" t="s">
        <v>4467</v>
      </c>
      <c r="C60" s="140" t="s">
        <v>106</v>
      </c>
    </row>
    <row r="61" spans="1:3" x14ac:dyDescent="0.15">
      <c r="A61" s="140" t="s">
        <v>4468</v>
      </c>
      <c r="C61" s="140" t="s">
        <v>105</v>
      </c>
    </row>
    <row r="62" spans="1:3" x14ac:dyDescent="0.15">
      <c r="A62" s="140" t="s">
        <v>4469</v>
      </c>
      <c r="C62" s="140" t="s">
        <v>104</v>
      </c>
    </row>
    <row r="63" spans="1:3" x14ac:dyDescent="0.15">
      <c r="C63" s="140" t="s">
        <v>103</v>
      </c>
    </row>
    <row r="64" spans="1:3" x14ac:dyDescent="0.15">
      <c r="C64" s="140" t="s">
        <v>102</v>
      </c>
    </row>
    <row r="65" spans="3:3" x14ac:dyDescent="0.15">
      <c r="C65" s="140" t="s">
        <v>101</v>
      </c>
    </row>
    <row r="66" spans="3:3" x14ac:dyDescent="0.15">
      <c r="C66" s="140" t="s">
        <v>100</v>
      </c>
    </row>
    <row r="67" spans="3:3" x14ac:dyDescent="0.15">
      <c r="C67" s="140" t="s">
        <v>99</v>
      </c>
    </row>
    <row r="68" spans="3:3" x14ac:dyDescent="0.15">
      <c r="C68" s="140" t="s">
        <v>98</v>
      </c>
    </row>
    <row r="69" spans="3:3" x14ac:dyDescent="0.15">
      <c r="C69" s="140" t="s">
        <v>97</v>
      </c>
    </row>
    <row r="70" spans="3:3" x14ac:dyDescent="0.15">
      <c r="C70" s="140" t="s">
        <v>96</v>
      </c>
    </row>
    <row r="71" spans="3:3" x14ac:dyDescent="0.15">
      <c r="C71" s="140" t="s">
        <v>95</v>
      </c>
    </row>
    <row r="72" spans="3:3" x14ac:dyDescent="0.15">
      <c r="C72" s="140" t="s">
        <v>94</v>
      </c>
    </row>
    <row r="73" spans="3:3" x14ac:dyDescent="0.15">
      <c r="C73" s="140" t="s">
        <v>93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E1897"/>
  <sheetViews>
    <sheetView zoomScale="90" zoomScaleNormal="90" zoomScaleSheetLayoutView="110" workbookViewId="0">
      <pane xSplit="1" ySplit="1" topLeftCell="B2" activePane="bottomRight" state="frozen"/>
      <selection activeCell="BL37" sqref="BL37"/>
      <selection pane="topRight" activeCell="BL37" sqref="BL37"/>
      <selection pane="bottomLeft" activeCell="BL37" sqref="BL37"/>
      <selection pane="bottomRight" activeCell="BL37" sqref="BL37"/>
    </sheetView>
  </sheetViews>
  <sheetFormatPr defaultRowHeight="13.5" x14ac:dyDescent="0.15"/>
  <cols>
    <col min="1" max="1" width="25.375" style="141" bestFit="1" customWidth="1"/>
    <col min="2" max="2" width="11.625" style="141" customWidth="1"/>
    <col min="3" max="4" width="12.875" style="141" customWidth="1"/>
    <col min="5" max="5" width="17" style="141" customWidth="1"/>
    <col min="6" max="16384" width="9" style="141"/>
  </cols>
  <sheetData>
    <row r="1" spans="1:5" ht="21" customHeight="1" x14ac:dyDescent="0.15">
      <c r="A1" s="4" t="s">
        <v>4384</v>
      </c>
      <c r="B1" s="152" t="s">
        <v>4383</v>
      </c>
      <c r="C1" s="153" t="s">
        <v>21</v>
      </c>
      <c r="D1" s="154" t="s">
        <v>4382</v>
      </c>
      <c r="E1" s="153" t="s">
        <v>4381</v>
      </c>
    </row>
    <row r="2" spans="1:5" x14ac:dyDescent="0.15">
      <c r="A2" s="143" t="str">
        <f t="shared" ref="A2:A65" si="0">C2&amp;D2&amp;E2</f>
        <v>北海道札幌市中央区</v>
      </c>
      <c r="B2" s="144" t="s">
        <v>4380</v>
      </c>
      <c r="C2" s="142" t="s">
        <v>3955</v>
      </c>
      <c r="D2" s="145" t="s">
        <v>4366</v>
      </c>
      <c r="E2" s="143" t="s">
        <v>645</v>
      </c>
    </row>
    <row r="3" spans="1:5" x14ac:dyDescent="0.15">
      <c r="A3" s="143" t="str">
        <f t="shared" si="0"/>
        <v>北海道札幌市北区</v>
      </c>
      <c r="B3" s="144" t="s">
        <v>4379</v>
      </c>
      <c r="C3" s="142" t="s">
        <v>3955</v>
      </c>
      <c r="D3" s="145" t="s">
        <v>4366</v>
      </c>
      <c r="E3" s="143" t="s">
        <v>640</v>
      </c>
    </row>
    <row r="4" spans="1:5" x14ac:dyDescent="0.15">
      <c r="A4" s="143" t="str">
        <f t="shared" si="0"/>
        <v>北海道札幌市東区</v>
      </c>
      <c r="B4" s="144" t="s">
        <v>4378</v>
      </c>
      <c r="C4" s="142" t="s">
        <v>3955</v>
      </c>
      <c r="D4" s="145" t="s">
        <v>4366</v>
      </c>
      <c r="E4" s="143" t="s">
        <v>644</v>
      </c>
    </row>
    <row r="5" spans="1:5" x14ac:dyDescent="0.15">
      <c r="A5" s="143" t="str">
        <f t="shared" si="0"/>
        <v>北海道札幌市白石区</v>
      </c>
      <c r="B5" s="144" t="s">
        <v>4377</v>
      </c>
      <c r="C5" s="142" t="s">
        <v>3955</v>
      </c>
      <c r="D5" s="145" t="s">
        <v>4366</v>
      </c>
      <c r="E5" s="143" t="s">
        <v>4376</v>
      </c>
    </row>
    <row r="6" spans="1:5" x14ac:dyDescent="0.15">
      <c r="A6" s="143" t="str">
        <f t="shared" si="0"/>
        <v>北海道札幌市豊平区</v>
      </c>
      <c r="B6" s="144" t="s">
        <v>4375</v>
      </c>
      <c r="C6" s="142" t="s">
        <v>3955</v>
      </c>
      <c r="D6" s="145" t="s">
        <v>4366</v>
      </c>
      <c r="E6" s="143" t="s">
        <v>4374</v>
      </c>
    </row>
    <row r="7" spans="1:5" x14ac:dyDescent="0.15">
      <c r="A7" s="143" t="str">
        <f t="shared" si="0"/>
        <v>北海道札幌市南区</v>
      </c>
      <c r="B7" s="144" t="s">
        <v>4373</v>
      </c>
      <c r="C7" s="142" t="s">
        <v>3955</v>
      </c>
      <c r="D7" s="145" t="s">
        <v>4366</v>
      </c>
      <c r="E7" s="143" t="s">
        <v>642</v>
      </c>
    </row>
    <row r="8" spans="1:5" x14ac:dyDescent="0.15">
      <c r="A8" s="143" t="str">
        <f t="shared" si="0"/>
        <v>北海道札幌市西区</v>
      </c>
      <c r="B8" s="144" t="s">
        <v>4372</v>
      </c>
      <c r="C8" s="142" t="s">
        <v>3955</v>
      </c>
      <c r="D8" s="145" t="s">
        <v>4366</v>
      </c>
      <c r="E8" s="143" t="s">
        <v>643</v>
      </c>
    </row>
    <row r="9" spans="1:5" x14ac:dyDescent="0.15">
      <c r="A9" s="143" t="str">
        <f t="shared" si="0"/>
        <v>北海道札幌市厚別区</v>
      </c>
      <c r="B9" s="144" t="s">
        <v>4371</v>
      </c>
      <c r="C9" s="142" t="s">
        <v>3955</v>
      </c>
      <c r="D9" s="145" t="s">
        <v>4366</v>
      </c>
      <c r="E9" s="143" t="s">
        <v>4370</v>
      </c>
    </row>
    <row r="10" spans="1:5" x14ac:dyDescent="0.15">
      <c r="A10" s="143" t="str">
        <f t="shared" si="0"/>
        <v>北海道札幌市手稲区</v>
      </c>
      <c r="B10" s="144" t="s">
        <v>4369</v>
      </c>
      <c r="C10" s="142" t="s">
        <v>3955</v>
      </c>
      <c r="D10" s="145" t="s">
        <v>4366</v>
      </c>
      <c r="E10" s="143" t="s">
        <v>4368</v>
      </c>
    </row>
    <row r="11" spans="1:5" x14ac:dyDescent="0.15">
      <c r="A11" s="143" t="str">
        <f t="shared" si="0"/>
        <v>北海道札幌市清田区</v>
      </c>
      <c r="B11" s="144" t="s">
        <v>4367</v>
      </c>
      <c r="C11" s="142" t="s">
        <v>3955</v>
      </c>
      <c r="D11" s="145" t="s">
        <v>4366</v>
      </c>
      <c r="E11" s="143" t="s">
        <v>4365</v>
      </c>
    </row>
    <row r="12" spans="1:5" x14ac:dyDescent="0.15">
      <c r="A12" s="143" t="str">
        <f t="shared" si="0"/>
        <v>北海道函館市</v>
      </c>
      <c r="B12" s="146" t="s">
        <v>4364</v>
      </c>
      <c r="C12" s="142" t="s">
        <v>3955</v>
      </c>
      <c r="D12" s="147" t="s">
        <v>4363</v>
      </c>
      <c r="E12" s="142"/>
    </row>
    <row r="13" spans="1:5" x14ac:dyDescent="0.15">
      <c r="A13" s="143" t="str">
        <f t="shared" si="0"/>
        <v>北海道小樽市</v>
      </c>
      <c r="B13" s="146" t="s">
        <v>4362</v>
      </c>
      <c r="C13" s="142" t="s">
        <v>3955</v>
      </c>
      <c r="D13" s="147" t="s">
        <v>4361</v>
      </c>
      <c r="E13" s="142"/>
    </row>
    <row r="14" spans="1:5" x14ac:dyDescent="0.15">
      <c r="A14" s="143" t="str">
        <f t="shared" si="0"/>
        <v>北海道旭川市</v>
      </c>
      <c r="B14" s="146" t="s">
        <v>4360</v>
      </c>
      <c r="C14" s="142" t="s">
        <v>3955</v>
      </c>
      <c r="D14" s="147" t="s">
        <v>4359</v>
      </c>
      <c r="E14" s="142"/>
    </row>
    <row r="15" spans="1:5" x14ac:dyDescent="0.15">
      <c r="A15" s="143" t="str">
        <f t="shared" si="0"/>
        <v>北海道室蘭市</v>
      </c>
      <c r="B15" s="146" t="s">
        <v>4358</v>
      </c>
      <c r="C15" s="142" t="s">
        <v>3955</v>
      </c>
      <c r="D15" s="147" t="s">
        <v>4357</v>
      </c>
      <c r="E15" s="142"/>
    </row>
    <row r="16" spans="1:5" x14ac:dyDescent="0.15">
      <c r="A16" s="143" t="str">
        <f t="shared" si="0"/>
        <v>北海道釧路市</v>
      </c>
      <c r="B16" s="146" t="s">
        <v>4356</v>
      </c>
      <c r="C16" s="142" t="s">
        <v>3955</v>
      </c>
      <c r="D16" s="147" t="s">
        <v>4355</v>
      </c>
      <c r="E16" s="142"/>
    </row>
    <row r="17" spans="1:5" x14ac:dyDescent="0.15">
      <c r="A17" s="143" t="str">
        <f t="shared" si="0"/>
        <v>北海道帯広市</v>
      </c>
      <c r="B17" s="146" t="s">
        <v>4354</v>
      </c>
      <c r="C17" s="142" t="s">
        <v>3955</v>
      </c>
      <c r="D17" s="147" t="s">
        <v>4353</v>
      </c>
      <c r="E17" s="142"/>
    </row>
    <row r="18" spans="1:5" x14ac:dyDescent="0.15">
      <c r="A18" s="143" t="str">
        <f t="shared" si="0"/>
        <v>北海道北見市</v>
      </c>
      <c r="B18" s="146" t="s">
        <v>4352</v>
      </c>
      <c r="C18" s="142" t="s">
        <v>3955</v>
      </c>
      <c r="D18" s="147" t="s">
        <v>4351</v>
      </c>
      <c r="E18" s="142"/>
    </row>
    <row r="19" spans="1:5" x14ac:dyDescent="0.15">
      <c r="A19" s="143" t="str">
        <f t="shared" si="0"/>
        <v>北海道夕張市</v>
      </c>
      <c r="B19" s="146" t="s">
        <v>4350</v>
      </c>
      <c r="C19" s="142" t="s">
        <v>3955</v>
      </c>
      <c r="D19" s="147" t="s">
        <v>4349</v>
      </c>
      <c r="E19" s="142"/>
    </row>
    <row r="20" spans="1:5" x14ac:dyDescent="0.15">
      <c r="A20" s="143" t="str">
        <f t="shared" si="0"/>
        <v>北海道岩見沢市</v>
      </c>
      <c r="B20" s="146" t="s">
        <v>4348</v>
      </c>
      <c r="C20" s="142" t="s">
        <v>3955</v>
      </c>
      <c r="D20" s="147" t="s">
        <v>4347</v>
      </c>
      <c r="E20" s="142"/>
    </row>
    <row r="21" spans="1:5" x14ac:dyDescent="0.15">
      <c r="A21" s="143" t="str">
        <f t="shared" si="0"/>
        <v>北海道網走市</v>
      </c>
      <c r="B21" s="146" t="s">
        <v>4346</v>
      </c>
      <c r="C21" s="142" t="s">
        <v>3955</v>
      </c>
      <c r="D21" s="147" t="s">
        <v>4345</v>
      </c>
      <c r="E21" s="142"/>
    </row>
    <row r="22" spans="1:5" x14ac:dyDescent="0.15">
      <c r="A22" s="143" t="str">
        <f t="shared" si="0"/>
        <v>北海道留萌市</v>
      </c>
      <c r="B22" s="146" t="s">
        <v>4344</v>
      </c>
      <c r="C22" s="142" t="s">
        <v>3955</v>
      </c>
      <c r="D22" s="147" t="s">
        <v>4343</v>
      </c>
      <c r="E22" s="142"/>
    </row>
    <row r="23" spans="1:5" x14ac:dyDescent="0.15">
      <c r="A23" s="143" t="str">
        <f t="shared" si="0"/>
        <v>北海道苫小牧市</v>
      </c>
      <c r="B23" s="146" t="s">
        <v>4342</v>
      </c>
      <c r="C23" s="142" t="s">
        <v>3955</v>
      </c>
      <c r="D23" s="147" t="s">
        <v>4341</v>
      </c>
      <c r="E23" s="142"/>
    </row>
    <row r="24" spans="1:5" x14ac:dyDescent="0.15">
      <c r="A24" s="143" t="str">
        <f t="shared" si="0"/>
        <v>北海道稚内市</v>
      </c>
      <c r="B24" s="146" t="s">
        <v>4340</v>
      </c>
      <c r="C24" s="142" t="s">
        <v>3955</v>
      </c>
      <c r="D24" s="147" t="s">
        <v>4339</v>
      </c>
      <c r="E24" s="142"/>
    </row>
    <row r="25" spans="1:5" x14ac:dyDescent="0.15">
      <c r="A25" s="143" t="str">
        <f t="shared" si="0"/>
        <v>北海道美唄市</v>
      </c>
      <c r="B25" s="146" t="s">
        <v>4338</v>
      </c>
      <c r="C25" s="142" t="s">
        <v>4337</v>
      </c>
      <c r="D25" s="147" t="s">
        <v>4336</v>
      </c>
      <c r="E25" s="142"/>
    </row>
    <row r="26" spans="1:5" x14ac:dyDescent="0.15">
      <c r="A26" s="143" t="str">
        <f t="shared" si="0"/>
        <v>北海道芦別市</v>
      </c>
      <c r="B26" s="146" t="s">
        <v>4335</v>
      </c>
      <c r="C26" s="142" t="s">
        <v>3955</v>
      </c>
      <c r="D26" s="147" t="s">
        <v>4334</v>
      </c>
      <c r="E26" s="142"/>
    </row>
    <row r="27" spans="1:5" x14ac:dyDescent="0.15">
      <c r="A27" s="143" t="str">
        <f t="shared" si="0"/>
        <v>北海道江別市</v>
      </c>
      <c r="B27" s="146" t="s">
        <v>4333</v>
      </c>
      <c r="C27" s="142" t="s">
        <v>3955</v>
      </c>
      <c r="D27" s="147" t="s">
        <v>4332</v>
      </c>
      <c r="E27" s="142"/>
    </row>
    <row r="28" spans="1:5" x14ac:dyDescent="0.15">
      <c r="A28" s="143" t="str">
        <f t="shared" si="0"/>
        <v>北海道赤平市</v>
      </c>
      <c r="B28" s="146" t="s">
        <v>4331</v>
      </c>
      <c r="C28" s="142" t="s">
        <v>3955</v>
      </c>
      <c r="D28" s="147" t="s">
        <v>4330</v>
      </c>
      <c r="E28" s="142"/>
    </row>
    <row r="29" spans="1:5" x14ac:dyDescent="0.15">
      <c r="A29" s="143" t="str">
        <f t="shared" si="0"/>
        <v>北海道紋別市</v>
      </c>
      <c r="B29" s="146" t="s">
        <v>4329</v>
      </c>
      <c r="C29" s="142" t="s">
        <v>3955</v>
      </c>
      <c r="D29" s="147" t="s">
        <v>4328</v>
      </c>
      <c r="E29" s="142"/>
    </row>
    <row r="30" spans="1:5" x14ac:dyDescent="0.15">
      <c r="A30" s="143" t="str">
        <f t="shared" si="0"/>
        <v>北海道士別市</v>
      </c>
      <c r="B30" s="146" t="s">
        <v>4327</v>
      </c>
      <c r="C30" s="142" t="s">
        <v>3955</v>
      </c>
      <c r="D30" s="147" t="s">
        <v>4326</v>
      </c>
      <c r="E30" s="142"/>
    </row>
    <row r="31" spans="1:5" x14ac:dyDescent="0.15">
      <c r="A31" s="143" t="str">
        <f t="shared" si="0"/>
        <v>北海道名寄市</v>
      </c>
      <c r="B31" s="146" t="s">
        <v>4325</v>
      </c>
      <c r="C31" s="142" t="s">
        <v>3955</v>
      </c>
      <c r="D31" s="147" t="s">
        <v>4324</v>
      </c>
      <c r="E31" s="142"/>
    </row>
    <row r="32" spans="1:5" x14ac:dyDescent="0.15">
      <c r="A32" s="143" t="str">
        <f t="shared" si="0"/>
        <v>北海道三笠市</v>
      </c>
      <c r="B32" s="146" t="s">
        <v>4323</v>
      </c>
      <c r="C32" s="142" t="s">
        <v>3955</v>
      </c>
      <c r="D32" s="147" t="s">
        <v>4322</v>
      </c>
      <c r="E32" s="142"/>
    </row>
    <row r="33" spans="1:5" x14ac:dyDescent="0.15">
      <c r="A33" s="143" t="str">
        <f t="shared" si="0"/>
        <v>北海道根室市</v>
      </c>
      <c r="B33" s="146" t="s">
        <v>4321</v>
      </c>
      <c r="C33" s="142" t="s">
        <v>3955</v>
      </c>
      <c r="D33" s="147" t="s">
        <v>4320</v>
      </c>
      <c r="E33" s="142"/>
    </row>
    <row r="34" spans="1:5" x14ac:dyDescent="0.15">
      <c r="A34" s="143" t="str">
        <f t="shared" si="0"/>
        <v>北海道千歳市</v>
      </c>
      <c r="B34" s="146" t="s">
        <v>4319</v>
      </c>
      <c r="C34" s="142" t="s">
        <v>3955</v>
      </c>
      <c r="D34" s="147" t="s">
        <v>4318</v>
      </c>
      <c r="E34" s="142"/>
    </row>
    <row r="35" spans="1:5" x14ac:dyDescent="0.15">
      <c r="A35" s="143" t="str">
        <f t="shared" si="0"/>
        <v>北海道滝川市</v>
      </c>
      <c r="B35" s="146" t="s">
        <v>4317</v>
      </c>
      <c r="C35" s="142" t="s">
        <v>3955</v>
      </c>
      <c r="D35" s="147" t="s">
        <v>4316</v>
      </c>
      <c r="E35" s="142"/>
    </row>
    <row r="36" spans="1:5" x14ac:dyDescent="0.15">
      <c r="A36" s="143" t="str">
        <f t="shared" si="0"/>
        <v>北海道砂川市</v>
      </c>
      <c r="B36" s="146" t="s">
        <v>4315</v>
      </c>
      <c r="C36" s="142" t="s">
        <v>3955</v>
      </c>
      <c r="D36" s="147" t="s">
        <v>4314</v>
      </c>
      <c r="E36" s="142"/>
    </row>
    <row r="37" spans="1:5" x14ac:dyDescent="0.15">
      <c r="A37" s="143" t="str">
        <f t="shared" si="0"/>
        <v>北海道歌志内市</v>
      </c>
      <c r="B37" s="146" t="s">
        <v>4313</v>
      </c>
      <c r="C37" s="142" t="s">
        <v>3955</v>
      </c>
      <c r="D37" s="147" t="s">
        <v>4312</v>
      </c>
      <c r="E37" s="142"/>
    </row>
    <row r="38" spans="1:5" x14ac:dyDescent="0.15">
      <c r="A38" s="143" t="str">
        <f t="shared" si="0"/>
        <v>北海道深川市</v>
      </c>
      <c r="B38" s="146" t="s">
        <v>4311</v>
      </c>
      <c r="C38" s="142" t="s">
        <v>3955</v>
      </c>
      <c r="D38" s="147" t="s">
        <v>4310</v>
      </c>
      <c r="E38" s="142"/>
    </row>
    <row r="39" spans="1:5" x14ac:dyDescent="0.15">
      <c r="A39" s="143" t="str">
        <f t="shared" si="0"/>
        <v>北海道富良野市</v>
      </c>
      <c r="B39" s="146" t="s">
        <v>4309</v>
      </c>
      <c r="C39" s="142" t="s">
        <v>3955</v>
      </c>
      <c r="D39" s="147" t="s">
        <v>4308</v>
      </c>
      <c r="E39" s="142"/>
    </row>
    <row r="40" spans="1:5" x14ac:dyDescent="0.15">
      <c r="A40" s="143" t="str">
        <f t="shared" si="0"/>
        <v>北海道登別市</v>
      </c>
      <c r="B40" s="146" t="s">
        <v>4307</v>
      </c>
      <c r="C40" s="142" t="s">
        <v>3955</v>
      </c>
      <c r="D40" s="147" t="s">
        <v>4306</v>
      </c>
      <c r="E40" s="142"/>
    </row>
    <row r="41" spans="1:5" x14ac:dyDescent="0.15">
      <c r="A41" s="143" t="str">
        <f t="shared" si="0"/>
        <v>北海道恵庭市</v>
      </c>
      <c r="B41" s="146" t="s">
        <v>4305</v>
      </c>
      <c r="C41" s="142" t="s">
        <v>3955</v>
      </c>
      <c r="D41" s="147" t="s">
        <v>4304</v>
      </c>
      <c r="E41" s="142"/>
    </row>
    <row r="42" spans="1:5" x14ac:dyDescent="0.15">
      <c r="A42" s="143" t="str">
        <f t="shared" si="0"/>
        <v>北海道伊達市</v>
      </c>
      <c r="B42" s="146" t="s">
        <v>4303</v>
      </c>
      <c r="C42" s="142" t="s">
        <v>3955</v>
      </c>
      <c r="D42" s="147" t="s">
        <v>3547</v>
      </c>
      <c r="E42" s="142"/>
    </row>
    <row r="43" spans="1:5" x14ac:dyDescent="0.15">
      <c r="A43" s="143" t="str">
        <f t="shared" si="0"/>
        <v>北海道北広島市</v>
      </c>
      <c r="B43" s="146" t="s">
        <v>4302</v>
      </c>
      <c r="C43" s="142" t="s">
        <v>3955</v>
      </c>
      <c r="D43" s="147" t="s">
        <v>4301</v>
      </c>
      <c r="E43" s="142"/>
    </row>
    <row r="44" spans="1:5" x14ac:dyDescent="0.15">
      <c r="A44" s="143" t="str">
        <f t="shared" si="0"/>
        <v>北海道石狩市</v>
      </c>
      <c r="B44" s="146" t="s">
        <v>4300</v>
      </c>
      <c r="C44" s="142" t="s">
        <v>3955</v>
      </c>
      <c r="D44" s="147" t="s">
        <v>4299</v>
      </c>
      <c r="E44" s="142"/>
    </row>
    <row r="45" spans="1:5" x14ac:dyDescent="0.15">
      <c r="A45" s="143" t="str">
        <f t="shared" si="0"/>
        <v>北海道北斗市</v>
      </c>
      <c r="B45" s="146" t="s">
        <v>4298</v>
      </c>
      <c r="C45" s="142" t="s">
        <v>3955</v>
      </c>
      <c r="D45" s="147" t="s">
        <v>4297</v>
      </c>
      <c r="E45" s="142"/>
    </row>
    <row r="46" spans="1:5" x14ac:dyDescent="0.15">
      <c r="A46" s="143" t="str">
        <f t="shared" si="0"/>
        <v>北海道石狩郡当別町</v>
      </c>
      <c r="B46" s="146" t="s">
        <v>4296</v>
      </c>
      <c r="C46" s="142" t="s">
        <v>3955</v>
      </c>
      <c r="D46" s="147" t="s">
        <v>4293</v>
      </c>
      <c r="E46" s="142" t="s">
        <v>4295</v>
      </c>
    </row>
    <row r="47" spans="1:5" x14ac:dyDescent="0.15">
      <c r="A47" s="143" t="str">
        <f t="shared" si="0"/>
        <v>北海道石狩郡新篠津村</v>
      </c>
      <c r="B47" s="146" t="s">
        <v>4294</v>
      </c>
      <c r="C47" s="142" t="s">
        <v>3955</v>
      </c>
      <c r="D47" s="147" t="s">
        <v>4293</v>
      </c>
      <c r="E47" s="142" t="s">
        <v>4292</v>
      </c>
    </row>
    <row r="48" spans="1:5" x14ac:dyDescent="0.15">
      <c r="A48" s="143" t="str">
        <f t="shared" si="0"/>
        <v>北海道松前郡松前町</v>
      </c>
      <c r="B48" s="146" t="s">
        <v>4291</v>
      </c>
      <c r="C48" s="142" t="s">
        <v>3955</v>
      </c>
      <c r="D48" s="147" t="s">
        <v>4289</v>
      </c>
      <c r="E48" s="142" t="s">
        <v>988</v>
      </c>
    </row>
    <row r="49" spans="1:5" x14ac:dyDescent="0.15">
      <c r="A49" s="143" t="str">
        <f t="shared" si="0"/>
        <v>北海道松前郡福島町</v>
      </c>
      <c r="B49" s="146" t="s">
        <v>4290</v>
      </c>
      <c r="C49" s="142" t="s">
        <v>3955</v>
      </c>
      <c r="D49" s="147" t="s">
        <v>4289</v>
      </c>
      <c r="E49" s="142" t="s">
        <v>4288</v>
      </c>
    </row>
    <row r="50" spans="1:5" x14ac:dyDescent="0.15">
      <c r="A50" s="143" t="str">
        <f t="shared" si="0"/>
        <v>北海道上磯郡知内町</v>
      </c>
      <c r="B50" s="146" t="s">
        <v>4287</v>
      </c>
      <c r="C50" s="142" t="s">
        <v>3955</v>
      </c>
      <c r="D50" s="147" t="s">
        <v>4284</v>
      </c>
      <c r="E50" s="142" t="s">
        <v>4286</v>
      </c>
    </row>
    <row r="51" spans="1:5" x14ac:dyDescent="0.15">
      <c r="A51" s="143" t="str">
        <f t="shared" si="0"/>
        <v>北海道上磯郡木古内町</v>
      </c>
      <c r="B51" s="146" t="s">
        <v>4285</v>
      </c>
      <c r="C51" s="142" t="s">
        <v>3955</v>
      </c>
      <c r="D51" s="147" t="s">
        <v>4284</v>
      </c>
      <c r="E51" s="142" t="s">
        <v>4283</v>
      </c>
    </row>
    <row r="52" spans="1:5" x14ac:dyDescent="0.15">
      <c r="A52" s="143" t="str">
        <f t="shared" si="0"/>
        <v>北海道亀田郡七飯町</v>
      </c>
      <c r="B52" s="146" t="s">
        <v>4282</v>
      </c>
      <c r="C52" s="142" t="s">
        <v>3955</v>
      </c>
      <c r="D52" s="147" t="s">
        <v>4281</v>
      </c>
      <c r="E52" s="142" t="s">
        <v>4280</v>
      </c>
    </row>
    <row r="53" spans="1:5" x14ac:dyDescent="0.15">
      <c r="A53" s="143" t="str">
        <f t="shared" si="0"/>
        <v>北海道茅部郡鹿部町</v>
      </c>
      <c r="B53" s="146" t="s">
        <v>4279</v>
      </c>
      <c r="C53" s="142" t="s">
        <v>3955</v>
      </c>
      <c r="D53" s="147" t="s">
        <v>4276</v>
      </c>
      <c r="E53" s="142" t="s">
        <v>4278</v>
      </c>
    </row>
    <row r="54" spans="1:5" x14ac:dyDescent="0.15">
      <c r="A54" s="143" t="str">
        <f t="shared" si="0"/>
        <v>北海道茅部郡森町</v>
      </c>
      <c r="B54" s="146" t="s">
        <v>4277</v>
      </c>
      <c r="C54" s="142" t="s">
        <v>3955</v>
      </c>
      <c r="D54" s="147" t="s">
        <v>4276</v>
      </c>
      <c r="E54" s="142" t="s">
        <v>2097</v>
      </c>
    </row>
    <row r="55" spans="1:5" x14ac:dyDescent="0.15">
      <c r="A55" s="143" t="str">
        <f t="shared" si="0"/>
        <v>北海道二海郡八雲町</v>
      </c>
      <c r="B55" s="146" t="s">
        <v>4275</v>
      </c>
      <c r="C55" s="142" t="s">
        <v>3955</v>
      </c>
      <c r="D55" s="147" t="s">
        <v>4274</v>
      </c>
      <c r="E55" s="142" t="s">
        <v>4273</v>
      </c>
    </row>
    <row r="56" spans="1:5" x14ac:dyDescent="0.15">
      <c r="A56" s="143" t="str">
        <f t="shared" si="0"/>
        <v>北海道山越郡長万部町</v>
      </c>
      <c r="B56" s="146" t="s">
        <v>4272</v>
      </c>
      <c r="C56" s="142" t="s">
        <v>3955</v>
      </c>
      <c r="D56" s="147" t="s">
        <v>4271</v>
      </c>
      <c r="E56" s="142" t="s">
        <v>4270</v>
      </c>
    </row>
    <row r="57" spans="1:5" x14ac:dyDescent="0.15">
      <c r="A57" s="143" t="str">
        <f t="shared" si="0"/>
        <v>北海道檜山郡江差町</v>
      </c>
      <c r="B57" s="146" t="s">
        <v>4269</v>
      </c>
      <c r="C57" s="142" t="s">
        <v>3955</v>
      </c>
      <c r="D57" s="147" t="s">
        <v>4264</v>
      </c>
      <c r="E57" s="142" t="s">
        <v>4268</v>
      </c>
    </row>
    <row r="58" spans="1:5" x14ac:dyDescent="0.15">
      <c r="A58" s="143" t="str">
        <f t="shared" si="0"/>
        <v>北海道檜山郡上ノ国町</v>
      </c>
      <c r="B58" s="146" t="s">
        <v>4267</v>
      </c>
      <c r="C58" s="142" t="s">
        <v>3955</v>
      </c>
      <c r="D58" s="147" t="s">
        <v>4264</v>
      </c>
      <c r="E58" s="142" t="s">
        <v>4266</v>
      </c>
    </row>
    <row r="59" spans="1:5" x14ac:dyDescent="0.15">
      <c r="A59" s="143" t="str">
        <f t="shared" si="0"/>
        <v>北海道檜山郡厚沢部町</v>
      </c>
      <c r="B59" s="146" t="s">
        <v>4265</v>
      </c>
      <c r="C59" s="142" t="s">
        <v>3955</v>
      </c>
      <c r="D59" s="147" t="s">
        <v>4264</v>
      </c>
      <c r="E59" s="142" t="s">
        <v>4263</v>
      </c>
    </row>
    <row r="60" spans="1:5" x14ac:dyDescent="0.15">
      <c r="A60" s="143" t="str">
        <f t="shared" si="0"/>
        <v>北海道爾志郡乙部町</v>
      </c>
      <c r="B60" s="146" t="s">
        <v>4262</v>
      </c>
      <c r="C60" s="142" t="s">
        <v>3955</v>
      </c>
      <c r="D60" s="147" t="s">
        <v>4261</v>
      </c>
      <c r="E60" s="142" t="s">
        <v>4260</v>
      </c>
    </row>
    <row r="61" spans="1:5" x14ac:dyDescent="0.15">
      <c r="A61" s="143" t="str">
        <f t="shared" si="0"/>
        <v>北海道奥尻郡奥尻町</v>
      </c>
      <c r="B61" s="146" t="s">
        <v>4259</v>
      </c>
      <c r="C61" s="142" t="s">
        <v>3955</v>
      </c>
      <c r="D61" s="147" t="s">
        <v>4258</v>
      </c>
      <c r="E61" s="142" t="s">
        <v>4257</v>
      </c>
    </row>
    <row r="62" spans="1:5" x14ac:dyDescent="0.15">
      <c r="A62" s="143" t="str">
        <f t="shared" si="0"/>
        <v>北海道瀬棚郡今金町</v>
      </c>
      <c r="B62" s="146" t="s">
        <v>4256</v>
      </c>
      <c r="C62" s="142" t="s">
        <v>3955</v>
      </c>
      <c r="D62" s="147" t="s">
        <v>4255</v>
      </c>
      <c r="E62" s="142" t="s">
        <v>4254</v>
      </c>
    </row>
    <row r="63" spans="1:5" x14ac:dyDescent="0.15">
      <c r="A63" s="143" t="str">
        <f t="shared" si="0"/>
        <v>北海道久遠郡せたな町</v>
      </c>
      <c r="B63" s="146" t="s">
        <v>4253</v>
      </c>
      <c r="C63" s="142" t="s">
        <v>3955</v>
      </c>
      <c r="D63" s="147" t="s">
        <v>4252</v>
      </c>
      <c r="E63" s="142" t="s">
        <v>4251</v>
      </c>
    </row>
    <row r="64" spans="1:5" x14ac:dyDescent="0.15">
      <c r="A64" s="143" t="str">
        <f t="shared" si="0"/>
        <v>北海道島牧郡島牧村</v>
      </c>
      <c r="B64" s="146" t="s">
        <v>4250</v>
      </c>
      <c r="C64" s="142" t="s">
        <v>3955</v>
      </c>
      <c r="D64" s="147" t="s">
        <v>4249</v>
      </c>
      <c r="E64" s="142" t="s">
        <v>4248</v>
      </c>
    </row>
    <row r="65" spans="1:5" x14ac:dyDescent="0.15">
      <c r="A65" s="143" t="str">
        <f t="shared" si="0"/>
        <v>北海道寿都郡寿都町</v>
      </c>
      <c r="B65" s="146" t="s">
        <v>4247</v>
      </c>
      <c r="C65" s="142" t="s">
        <v>3955</v>
      </c>
      <c r="D65" s="147" t="s">
        <v>4244</v>
      </c>
      <c r="E65" s="142" t="s">
        <v>4246</v>
      </c>
    </row>
    <row r="66" spans="1:5" x14ac:dyDescent="0.15">
      <c r="A66" s="143" t="str">
        <f t="shared" ref="A66:A129" si="1">C66&amp;D66&amp;E66</f>
        <v>北海道寿都郡黒松内町</v>
      </c>
      <c r="B66" s="146" t="s">
        <v>4245</v>
      </c>
      <c r="C66" s="142" t="s">
        <v>3955</v>
      </c>
      <c r="D66" s="147" t="s">
        <v>4244</v>
      </c>
      <c r="E66" s="142" t="s">
        <v>4243</v>
      </c>
    </row>
    <row r="67" spans="1:5" x14ac:dyDescent="0.15">
      <c r="A67" s="143" t="str">
        <f t="shared" si="1"/>
        <v>北海道磯谷郡蘭越町</v>
      </c>
      <c r="B67" s="146" t="s">
        <v>4242</v>
      </c>
      <c r="C67" s="142" t="s">
        <v>3955</v>
      </c>
      <c r="D67" s="147" t="s">
        <v>4241</v>
      </c>
      <c r="E67" s="142" t="s">
        <v>4240</v>
      </c>
    </row>
    <row r="68" spans="1:5" x14ac:dyDescent="0.15">
      <c r="A68" s="143" t="str">
        <f t="shared" si="1"/>
        <v>北海道虻田郡ニセコ町</v>
      </c>
      <c r="B68" s="146" t="s">
        <v>4239</v>
      </c>
      <c r="C68" s="142" t="s">
        <v>3955</v>
      </c>
      <c r="D68" s="147" t="s">
        <v>4049</v>
      </c>
      <c r="E68" s="142" t="s">
        <v>4238</v>
      </c>
    </row>
    <row r="69" spans="1:5" x14ac:dyDescent="0.15">
      <c r="A69" s="143" t="str">
        <f t="shared" si="1"/>
        <v>北海道虻田郡真狩村</v>
      </c>
      <c r="B69" s="146" t="s">
        <v>4237</v>
      </c>
      <c r="C69" s="142" t="s">
        <v>3955</v>
      </c>
      <c r="D69" s="147" t="s">
        <v>4049</v>
      </c>
      <c r="E69" s="142" t="s">
        <v>4236</v>
      </c>
    </row>
    <row r="70" spans="1:5" x14ac:dyDescent="0.15">
      <c r="A70" s="143" t="str">
        <f t="shared" si="1"/>
        <v>北海道虻田郡留寿都村</v>
      </c>
      <c r="B70" s="146" t="s">
        <v>4235</v>
      </c>
      <c r="C70" s="142" t="s">
        <v>3955</v>
      </c>
      <c r="D70" s="147" t="s">
        <v>4049</v>
      </c>
      <c r="E70" s="142" t="s">
        <v>4234</v>
      </c>
    </row>
    <row r="71" spans="1:5" x14ac:dyDescent="0.15">
      <c r="A71" s="143" t="str">
        <f t="shared" si="1"/>
        <v>北海道虻田郡喜茂別町</v>
      </c>
      <c r="B71" s="146" t="s">
        <v>4233</v>
      </c>
      <c r="C71" s="142" t="s">
        <v>3955</v>
      </c>
      <c r="D71" s="147" t="s">
        <v>4049</v>
      </c>
      <c r="E71" s="142" t="s">
        <v>4232</v>
      </c>
    </row>
    <row r="72" spans="1:5" x14ac:dyDescent="0.15">
      <c r="A72" s="143" t="str">
        <f t="shared" si="1"/>
        <v>北海道虻田郡京極町</v>
      </c>
      <c r="B72" s="146" t="s">
        <v>4231</v>
      </c>
      <c r="C72" s="142" t="s">
        <v>3955</v>
      </c>
      <c r="D72" s="147" t="s">
        <v>4049</v>
      </c>
      <c r="E72" s="142" t="s">
        <v>4230</v>
      </c>
    </row>
    <row r="73" spans="1:5" x14ac:dyDescent="0.15">
      <c r="A73" s="143" t="str">
        <f t="shared" si="1"/>
        <v>北海道虻田郡倶知安町</v>
      </c>
      <c r="B73" s="146" t="s">
        <v>4229</v>
      </c>
      <c r="C73" s="142" t="s">
        <v>3955</v>
      </c>
      <c r="D73" s="147" t="s">
        <v>4049</v>
      </c>
      <c r="E73" s="142" t="s">
        <v>4228</v>
      </c>
    </row>
    <row r="74" spans="1:5" x14ac:dyDescent="0.15">
      <c r="A74" s="143" t="str">
        <f t="shared" si="1"/>
        <v>北海道岩内郡共和町</v>
      </c>
      <c r="B74" s="146" t="s">
        <v>4227</v>
      </c>
      <c r="C74" s="142" t="s">
        <v>3955</v>
      </c>
      <c r="D74" s="147" t="s">
        <v>4224</v>
      </c>
      <c r="E74" s="142" t="s">
        <v>4226</v>
      </c>
    </row>
    <row r="75" spans="1:5" x14ac:dyDescent="0.15">
      <c r="A75" s="143" t="str">
        <f t="shared" si="1"/>
        <v>北海道岩内郡岩内町</v>
      </c>
      <c r="B75" s="146" t="s">
        <v>4225</v>
      </c>
      <c r="C75" s="142" t="s">
        <v>3955</v>
      </c>
      <c r="D75" s="147" t="s">
        <v>4224</v>
      </c>
      <c r="E75" s="142" t="s">
        <v>4223</v>
      </c>
    </row>
    <row r="76" spans="1:5" x14ac:dyDescent="0.15">
      <c r="A76" s="143" t="str">
        <f t="shared" si="1"/>
        <v>北海道古宇郡泊村</v>
      </c>
      <c r="B76" s="146" t="s">
        <v>4222</v>
      </c>
      <c r="C76" s="142" t="s">
        <v>3955</v>
      </c>
      <c r="D76" s="147" t="s">
        <v>4219</v>
      </c>
      <c r="E76" s="142" t="s">
        <v>4221</v>
      </c>
    </row>
    <row r="77" spans="1:5" x14ac:dyDescent="0.15">
      <c r="A77" s="143" t="str">
        <f t="shared" si="1"/>
        <v>北海道古宇郡神恵内村</v>
      </c>
      <c r="B77" s="146" t="s">
        <v>4220</v>
      </c>
      <c r="C77" s="142" t="s">
        <v>3955</v>
      </c>
      <c r="D77" s="147" t="s">
        <v>4219</v>
      </c>
      <c r="E77" s="142" t="s">
        <v>4218</v>
      </c>
    </row>
    <row r="78" spans="1:5" x14ac:dyDescent="0.15">
      <c r="A78" s="143" t="str">
        <f t="shared" si="1"/>
        <v>北海道積丹郡積丹町</v>
      </c>
      <c r="B78" s="146" t="s">
        <v>4217</v>
      </c>
      <c r="C78" s="142" t="s">
        <v>3955</v>
      </c>
      <c r="D78" s="147" t="s">
        <v>4216</v>
      </c>
      <c r="E78" s="142" t="s">
        <v>4215</v>
      </c>
    </row>
    <row r="79" spans="1:5" x14ac:dyDescent="0.15">
      <c r="A79" s="143" t="str">
        <f t="shared" si="1"/>
        <v>北海道古平郡古平町</v>
      </c>
      <c r="B79" s="146" t="s">
        <v>4214</v>
      </c>
      <c r="C79" s="142" t="s">
        <v>3955</v>
      </c>
      <c r="D79" s="147" t="s">
        <v>4213</v>
      </c>
      <c r="E79" s="142" t="s">
        <v>4212</v>
      </c>
    </row>
    <row r="80" spans="1:5" x14ac:dyDescent="0.15">
      <c r="A80" s="143" t="str">
        <f t="shared" si="1"/>
        <v>北海道余市郡仁木町</v>
      </c>
      <c r="B80" s="146" t="s">
        <v>4211</v>
      </c>
      <c r="C80" s="142" t="s">
        <v>3955</v>
      </c>
      <c r="D80" s="147" t="s">
        <v>4206</v>
      </c>
      <c r="E80" s="142" t="s">
        <v>4210</v>
      </c>
    </row>
    <row r="81" spans="1:5" x14ac:dyDescent="0.15">
      <c r="A81" s="143" t="str">
        <f t="shared" si="1"/>
        <v>北海道余市郡余市町</v>
      </c>
      <c r="B81" s="146" t="s">
        <v>4209</v>
      </c>
      <c r="C81" s="142" t="s">
        <v>3955</v>
      </c>
      <c r="D81" s="147" t="s">
        <v>4206</v>
      </c>
      <c r="E81" s="142" t="s">
        <v>4208</v>
      </c>
    </row>
    <row r="82" spans="1:5" x14ac:dyDescent="0.15">
      <c r="A82" s="143" t="str">
        <f t="shared" si="1"/>
        <v>北海道余市郡赤井川村</v>
      </c>
      <c r="B82" s="146" t="s">
        <v>4207</v>
      </c>
      <c r="C82" s="142" t="s">
        <v>3955</v>
      </c>
      <c r="D82" s="147" t="s">
        <v>4206</v>
      </c>
      <c r="E82" s="142" t="s">
        <v>4205</v>
      </c>
    </row>
    <row r="83" spans="1:5" x14ac:dyDescent="0.15">
      <c r="A83" s="143" t="str">
        <f t="shared" si="1"/>
        <v>北海道空知郡南幌町</v>
      </c>
      <c r="B83" s="146" t="s">
        <v>4204</v>
      </c>
      <c r="C83" s="142" t="s">
        <v>3955</v>
      </c>
      <c r="D83" s="147" t="s">
        <v>4153</v>
      </c>
      <c r="E83" s="142" t="s">
        <v>4203</v>
      </c>
    </row>
    <row r="84" spans="1:5" x14ac:dyDescent="0.15">
      <c r="A84" s="143" t="str">
        <f t="shared" si="1"/>
        <v>北海道空知郡奈井江町</v>
      </c>
      <c r="B84" s="146" t="s">
        <v>4202</v>
      </c>
      <c r="C84" s="142" t="s">
        <v>3955</v>
      </c>
      <c r="D84" s="147" t="s">
        <v>4153</v>
      </c>
      <c r="E84" s="142" t="s">
        <v>4201</v>
      </c>
    </row>
    <row r="85" spans="1:5" x14ac:dyDescent="0.15">
      <c r="A85" s="143" t="str">
        <f t="shared" si="1"/>
        <v>北海道空知郡上砂川町</v>
      </c>
      <c r="B85" s="146" t="s">
        <v>4200</v>
      </c>
      <c r="C85" s="142" t="s">
        <v>3955</v>
      </c>
      <c r="D85" s="147" t="s">
        <v>4153</v>
      </c>
      <c r="E85" s="142" t="s">
        <v>4199</v>
      </c>
    </row>
    <row r="86" spans="1:5" x14ac:dyDescent="0.15">
      <c r="A86" s="143" t="str">
        <f t="shared" si="1"/>
        <v>北海道夕張郡由仁町</v>
      </c>
      <c r="B86" s="146" t="s">
        <v>4198</v>
      </c>
      <c r="C86" s="142" t="s">
        <v>3955</v>
      </c>
      <c r="D86" s="147" t="s">
        <v>4193</v>
      </c>
      <c r="E86" s="142" t="s">
        <v>4197</v>
      </c>
    </row>
    <row r="87" spans="1:5" x14ac:dyDescent="0.15">
      <c r="A87" s="143" t="str">
        <f t="shared" si="1"/>
        <v>北海道夕張郡長沼町</v>
      </c>
      <c r="B87" s="146" t="s">
        <v>4196</v>
      </c>
      <c r="C87" s="142" t="s">
        <v>3955</v>
      </c>
      <c r="D87" s="147" t="s">
        <v>4193</v>
      </c>
      <c r="E87" s="142" t="s">
        <v>4195</v>
      </c>
    </row>
    <row r="88" spans="1:5" x14ac:dyDescent="0.15">
      <c r="A88" s="143" t="str">
        <f t="shared" si="1"/>
        <v>北海道夕張郡栗山町</v>
      </c>
      <c r="B88" s="146" t="s">
        <v>4194</v>
      </c>
      <c r="C88" s="142" t="s">
        <v>3955</v>
      </c>
      <c r="D88" s="147" t="s">
        <v>4193</v>
      </c>
      <c r="E88" s="142" t="s">
        <v>4192</v>
      </c>
    </row>
    <row r="89" spans="1:5" x14ac:dyDescent="0.15">
      <c r="A89" s="143" t="str">
        <f t="shared" si="1"/>
        <v>北海道樺戸郡月形町</v>
      </c>
      <c r="B89" s="146" t="s">
        <v>4191</v>
      </c>
      <c r="C89" s="142" t="s">
        <v>3955</v>
      </c>
      <c r="D89" s="147" t="s">
        <v>4186</v>
      </c>
      <c r="E89" s="142" t="s">
        <v>4190</v>
      </c>
    </row>
    <row r="90" spans="1:5" x14ac:dyDescent="0.15">
      <c r="A90" s="143" t="str">
        <f t="shared" si="1"/>
        <v>北海道樺戸郡浦臼町</v>
      </c>
      <c r="B90" s="146" t="s">
        <v>4189</v>
      </c>
      <c r="C90" s="142" t="s">
        <v>3955</v>
      </c>
      <c r="D90" s="147" t="s">
        <v>4186</v>
      </c>
      <c r="E90" s="142" t="s">
        <v>4188</v>
      </c>
    </row>
    <row r="91" spans="1:5" x14ac:dyDescent="0.15">
      <c r="A91" s="143" t="str">
        <f t="shared" si="1"/>
        <v>北海道樺戸郡新十津川町</v>
      </c>
      <c r="B91" s="146" t="s">
        <v>4187</v>
      </c>
      <c r="C91" s="142" t="s">
        <v>3955</v>
      </c>
      <c r="D91" s="147" t="s">
        <v>4186</v>
      </c>
      <c r="E91" s="142" t="s">
        <v>4185</v>
      </c>
    </row>
    <row r="92" spans="1:5" x14ac:dyDescent="0.15">
      <c r="A92" s="143" t="str">
        <f t="shared" si="1"/>
        <v>北海道雨竜郡妹背牛町</v>
      </c>
      <c r="B92" s="146" t="s">
        <v>4184</v>
      </c>
      <c r="C92" s="142" t="s">
        <v>3955</v>
      </c>
      <c r="D92" s="147" t="s">
        <v>4136</v>
      </c>
      <c r="E92" s="142" t="s">
        <v>4183</v>
      </c>
    </row>
    <row r="93" spans="1:5" x14ac:dyDescent="0.15">
      <c r="A93" s="143" t="str">
        <f t="shared" si="1"/>
        <v>北海道雨竜郡秩父別町</v>
      </c>
      <c r="B93" s="146" t="s">
        <v>4182</v>
      </c>
      <c r="C93" s="142" t="s">
        <v>3955</v>
      </c>
      <c r="D93" s="147" t="s">
        <v>4136</v>
      </c>
      <c r="E93" s="142" t="s">
        <v>4181</v>
      </c>
    </row>
    <row r="94" spans="1:5" x14ac:dyDescent="0.15">
      <c r="A94" s="143" t="str">
        <f t="shared" si="1"/>
        <v>北海道雨竜郡雨竜町</v>
      </c>
      <c r="B94" s="146" t="s">
        <v>4180</v>
      </c>
      <c r="C94" s="142" t="s">
        <v>3955</v>
      </c>
      <c r="D94" s="147" t="s">
        <v>4136</v>
      </c>
      <c r="E94" s="142" t="s">
        <v>4179</v>
      </c>
    </row>
    <row r="95" spans="1:5" x14ac:dyDescent="0.15">
      <c r="A95" s="143" t="str">
        <f t="shared" si="1"/>
        <v>北海道雨竜郡北竜町</v>
      </c>
      <c r="B95" s="146" t="s">
        <v>4178</v>
      </c>
      <c r="C95" s="142" t="s">
        <v>3955</v>
      </c>
      <c r="D95" s="147" t="s">
        <v>4136</v>
      </c>
      <c r="E95" s="142" t="s">
        <v>4177</v>
      </c>
    </row>
    <row r="96" spans="1:5" x14ac:dyDescent="0.15">
      <c r="A96" s="143" t="str">
        <f t="shared" si="1"/>
        <v>北海道雨竜郡沼田町</v>
      </c>
      <c r="B96" s="146" t="s">
        <v>4176</v>
      </c>
      <c r="C96" s="142" t="s">
        <v>3955</v>
      </c>
      <c r="D96" s="147" t="s">
        <v>4136</v>
      </c>
      <c r="E96" s="142" t="s">
        <v>4175</v>
      </c>
    </row>
    <row r="97" spans="1:5" x14ac:dyDescent="0.15">
      <c r="A97" s="143" t="str">
        <f t="shared" si="1"/>
        <v>北海道上川郡鷹栖町</v>
      </c>
      <c r="B97" s="146" t="s">
        <v>4174</v>
      </c>
      <c r="C97" s="142" t="s">
        <v>3955</v>
      </c>
      <c r="D97" s="147" t="s">
        <v>4012</v>
      </c>
      <c r="E97" s="142" t="s">
        <v>4173</v>
      </c>
    </row>
    <row r="98" spans="1:5" x14ac:dyDescent="0.15">
      <c r="A98" s="143" t="str">
        <f t="shared" si="1"/>
        <v>北海道上川郡東神楽町</v>
      </c>
      <c r="B98" s="146" t="s">
        <v>4172</v>
      </c>
      <c r="C98" s="142" t="s">
        <v>3955</v>
      </c>
      <c r="D98" s="147" t="s">
        <v>4012</v>
      </c>
      <c r="E98" s="142" t="s">
        <v>4171</v>
      </c>
    </row>
    <row r="99" spans="1:5" x14ac:dyDescent="0.15">
      <c r="A99" s="143" t="str">
        <f t="shared" si="1"/>
        <v>北海道上川郡当麻町</v>
      </c>
      <c r="B99" s="146" t="s">
        <v>4170</v>
      </c>
      <c r="C99" s="142" t="s">
        <v>3955</v>
      </c>
      <c r="D99" s="147" t="s">
        <v>4012</v>
      </c>
      <c r="E99" s="142" t="s">
        <v>4169</v>
      </c>
    </row>
    <row r="100" spans="1:5" x14ac:dyDescent="0.15">
      <c r="A100" s="143" t="str">
        <f t="shared" si="1"/>
        <v>北海道上川郡比布町</v>
      </c>
      <c r="B100" s="146" t="s">
        <v>4168</v>
      </c>
      <c r="C100" s="142" t="s">
        <v>3955</v>
      </c>
      <c r="D100" s="147" t="s">
        <v>4012</v>
      </c>
      <c r="E100" s="142" t="s">
        <v>4167</v>
      </c>
    </row>
    <row r="101" spans="1:5" x14ac:dyDescent="0.15">
      <c r="A101" s="143" t="str">
        <f t="shared" si="1"/>
        <v>北海道上川郡愛別町</v>
      </c>
      <c r="B101" s="146" t="s">
        <v>4166</v>
      </c>
      <c r="C101" s="142" t="s">
        <v>3955</v>
      </c>
      <c r="D101" s="147" t="s">
        <v>4012</v>
      </c>
      <c r="E101" s="142" t="s">
        <v>4165</v>
      </c>
    </row>
    <row r="102" spans="1:5" x14ac:dyDescent="0.15">
      <c r="A102" s="143" t="str">
        <f t="shared" si="1"/>
        <v>北海道上川郡上川町</v>
      </c>
      <c r="B102" s="146" t="s">
        <v>4164</v>
      </c>
      <c r="C102" s="142" t="s">
        <v>3955</v>
      </c>
      <c r="D102" s="147" t="s">
        <v>4012</v>
      </c>
      <c r="E102" s="142" t="s">
        <v>4163</v>
      </c>
    </row>
    <row r="103" spans="1:5" x14ac:dyDescent="0.15">
      <c r="A103" s="143" t="str">
        <f t="shared" si="1"/>
        <v>北海道上川郡東川町</v>
      </c>
      <c r="B103" s="146" t="s">
        <v>4162</v>
      </c>
      <c r="C103" s="142" t="s">
        <v>3955</v>
      </c>
      <c r="D103" s="147" t="s">
        <v>4012</v>
      </c>
      <c r="E103" s="142" t="s">
        <v>4161</v>
      </c>
    </row>
    <row r="104" spans="1:5" x14ac:dyDescent="0.15">
      <c r="A104" s="143" t="str">
        <f t="shared" si="1"/>
        <v>北海道上川郡美瑛町</v>
      </c>
      <c r="B104" s="146" t="s">
        <v>4160</v>
      </c>
      <c r="C104" s="142" t="s">
        <v>3955</v>
      </c>
      <c r="D104" s="147" t="s">
        <v>4012</v>
      </c>
      <c r="E104" s="142" t="s">
        <v>4159</v>
      </c>
    </row>
    <row r="105" spans="1:5" x14ac:dyDescent="0.15">
      <c r="A105" s="143" t="str">
        <f t="shared" si="1"/>
        <v>北海道空知郡上富良野町</v>
      </c>
      <c r="B105" s="146" t="s">
        <v>4158</v>
      </c>
      <c r="C105" s="142" t="s">
        <v>3955</v>
      </c>
      <c r="D105" s="147" t="s">
        <v>4153</v>
      </c>
      <c r="E105" s="142" t="s">
        <v>4157</v>
      </c>
    </row>
    <row r="106" spans="1:5" x14ac:dyDescent="0.15">
      <c r="A106" s="143" t="str">
        <f t="shared" si="1"/>
        <v>北海道空知郡中富良野町</v>
      </c>
      <c r="B106" s="146" t="s">
        <v>4156</v>
      </c>
      <c r="C106" s="142" t="s">
        <v>3955</v>
      </c>
      <c r="D106" s="147" t="s">
        <v>4153</v>
      </c>
      <c r="E106" s="142" t="s">
        <v>4155</v>
      </c>
    </row>
    <row r="107" spans="1:5" x14ac:dyDescent="0.15">
      <c r="A107" s="143" t="str">
        <f t="shared" si="1"/>
        <v>北海道空知郡南富良野町</v>
      </c>
      <c r="B107" s="146" t="s">
        <v>4154</v>
      </c>
      <c r="C107" s="142" t="s">
        <v>3955</v>
      </c>
      <c r="D107" s="147" t="s">
        <v>4153</v>
      </c>
      <c r="E107" s="142" t="s">
        <v>4152</v>
      </c>
    </row>
    <row r="108" spans="1:5" x14ac:dyDescent="0.15">
      <c r="A108" s="143" t="str">
        <f t="shared" si="1"/>
        <v>北海道勇払郡占冠村</v>
      </c>
      <c r="B108" s="146" t="s">
        <v>4151</v>
      </c>
      <c r="C108" s="142" t="s">
        <v>3955</v>
      </c>
      <c r="D108" s="147" t="s">
        <v>4044</v>
      </c>
      <c r="E108" s="142" t="s">
        <v>4150</v>
      </c>
    </row>
    <row r="109" spans="1:5" x14ac:dyDescent="0.15">
      <c r="A109" s="143" t="str">
        <f t="shared" si="1"/>
        <v>北海道上川郡和寒町</v>
      </c>
      <c r="B109" s="146" t="s">
        <v>4149</v>
      </c>
      <c r="C109" s="142" t="s">
        <v>3955</v>
      </c>
      <c r="D109" s="147" t="s">
        <v>4012</v>
      </c>
      <c r="E109" s="142" t="s">
        <v>4148</v>
      </c>
    </row>
    <row r="110" spans="1:5" x14ac:dyDescent="0.15">
      <c r="A110" s="143" t="str">
        <f t="shared" si="1"/>
        <v>北海道上川郡剣淵町</v>
      </c>
      <c r="B110" s="146" t="s">
        <v>4147</v>
      </c>
      <c r="C110" s="142" t="s">
        <v>3955</v>
      </c>
      <c r="D110" s="147" t="s">
        <v>4012</v>
      </c>
      <c r="E110" s="142" t="s">
        <v>4146</v>
      </c>
    </row>
    <row r="111" spans="1:5" x14ac:dyDescent="0.15">
      <c r="A111" s="143" t="str">
        <f t="shared" si="1"/>
        <v>北海道上川郡下川町</v>
      </c>
      <c r="B111" s="146" t="s">
        <v>4145</v>
      </c>
      <c r="C111" s="142" t="s">
        <v>3955</v>
      </c>
      <c r="D111" s="147" t="s">
        <v>4012</v>
      </c>
      <c r="E111" s="142" t="s">
        <v>4144</v>
      </c>
    </row>
    <row r="112" spans="1:5" x14ac:dyDescent="0.15">
      <c r="A112" s="143" t="str">
        <f t="shared" si="1"/>
        <v>北海道中川郡美深町</v>
      </c>
      <c r="B112" s="146" t="s">
        <v>4143</v>
      </c>
      <c r="C112" s="142" t="s">
        <v>3955</v>
      </c>
      <c r="D112" s="147" t="s">
        <v>3993</v>
      </c>
      <c r="E112" s="142" t="s">
        <v>4142</v>
      </c>
    </row>
    <row r="113" spans="1:5" x14ac:dyDescent="0.15">
      <c r="A113" s="143" t="str">
        <f t="shared" si="1"/>
        <v>北海道中川郡音威子府村</v>
      </c>
      <c r="B113" s="146" t="s">
        <v>4141</v>
      </c>
      <c r="C113" s="142" t="s">
        <v>3955</v>
      </c>
      <c r="D113" s="147" t="s">
        <v>3993</v>
      </c>
      <c r="E113" s="142" t="s">
        <v>4140</v>
      </c>
    </row>
    <row r="114" spans="1:5" x14ac:dyDescent="0.15">
      <c r="A114" s="143" t="str">
        <f t="shared" si="1"/>
        <v>北海道中川郡中川町</v>
      </c>
      <c r="B114" s="146" t="s">
        <v>4139</v>
      </c>
      <c r="C114" s="142" t="s">
        <v>3955</v>
      </c>
      <c r="D114" s="147" t="s">
        <v>3993</v>
      </c>
      <c r="E114" s="142" t="s">
        <v>4138</v>
      </c>
    </row>
    <row r="115" spans="1:5" x14ac:dyDescent="0.15">
      <c r="A115" s="143" t="str">
        <f t="shared" si="1"/>
        <v>北海道雨竜郡幌加内町</v>
      </c>
      <c r="B115" s="146" t="s">
        <v>4137</v>
      </c>
      <c r="C115" s="142" t="s">
        <v>3955</v>
      </c>
      <c r="D115" s="147" t="s">
        <v>4136</v>
      </c>
      <c r="E115" s="142" t="s">
        <v>4135</v>
      </c>
    </row>
    <row r="116" spans="1:5" x14ac:dyDescent="0.15">
      <c r="A116" s="143" t="str">
        <f t="shared" si="1"/>
        <v>北海道増毛郡増毛町</v>
      </c>
      <c r="B116" s="146" t="s">
        <v>4134</v>
      </c>
      <c r="C116" s="142" t="s">
        <v>3955</v>
      </c>
      <c r="D116" s="147" t="s">
        <v>4133</v>
      </c>
      <c r="E116" s="142" t="s">
        <v>4132</v>
      </c>
    </row>
    <row r="117" spans="1:5" x14ac:dyDescent="0.15">
      <c r="A117" s="143" t="str">
        <f t="shared" si="1"/>
        <v>北海道留萌郡小平町</v>
      </c>
      <c r="B117" s="146" t="s">
        <v>4131</v>
      </c>
      <c r="C117" s="142" t="s">
        <v>3955</v>
      </c>
      <c r="D117" s="147" t="s">
        <v>4130</v>
      </c>
      <c r="E117" s="142" t="s">
        <v>4129</v>
      </c>
    </row>
    <row r="118" spans="1:5" x14ac:dyDescent="0.15">
      <c r="A118" s="143" t="str">
        <f t="shared" si="1"/>
        <v>北海道苫前郡苫前町</v>
      </c>
      <c r="B118" s="146" t="s">
        <v>4128</v>
      </c>
      <c r="C118" s="142" t="s">
        <v>3955</v>
      </c>
      <c r="D118" s="147" t="s">
        <v>4123</v>
      </c>
      <c r="E118" s="142" t="s">
        <v>4127</v>
      </c>
    </row>
    <row r="119" spans="1:5" x14ac:dyDescent="0.15">
      <c r="A119" s="143" t="str">
        <f t="shared" si="1"/>
        <v>北海道苫前郡羽幌町</v>
      </c>
      <c r="B119" s="146" t="s">
        <v>4126</v>
      </c>
      <c r="C119" s="142" t="s">
        <v>3955</v>
      </c>
      <c r="D119" s="147" t="s">
        <v>4123</v>
      </c>
      <c r="E119" s="142" t="s">
        <v>4125</v>
      </c>
    </row>
    <row r="120" spans="1:5" x14ac:dyDescent="0.15">
      <c r="A120" s="143" t="str">
        <f t="shared" si="1"/>
        <v>北海道苫前郡初山別村</v>
      </c>
      <c r="B120" s="146" t="s">
        <v>4124</v>
      </c>
      <c r="C120" s="142" t="s">
        <v>3955</v>
      </c>
      <c r="D120" s="147" t="s">
        <v>4123</v>
      </c>
      <c r="E120" s="142" t="s">
        <v>4122</v>
      </c>
    </row>
    <row r="121" spans="1:5" x14ac:dyDescent="0.15">
      <c r="A121" s="143" t="str">
        <f t="shared" si="1"/>
        <v>北海道天塩郡遠別町</v>
      </c>
      <c r="B121" s="146" t="s">
        <v>4121</v>
      </c>
      <c r="C121" s="142" t="s">
        <v>3955</v>
      </c>
      <c r="D121" s="147" t="s">
        <v>4096</v>
      </c>
      <c r="E121" s="142" t="s">
        <v>4120</v>
      </c>
    </row>
    <row r="122" spans="1:5" x14ac:dyDescent="0.15">
      <c r="A122" s="143" t="str">
        <f t="shared" si="1"/>
        <v>北海道天塩郡天塩町</v>
      </c>
      <c r="B122" s="146" t="s">
        <v>4119</v>
      </c>
      <c r="C122" s="142" t="s">
        <v>3955</v>
      </c>
      <c r="D122" s="147" t="s">
        <v>4096</v>
      </c>
      <c r="E122" s="142" t="s">
        <v>4118</v>
      </c>
    </row>
    <row r="123" spans="1:5" x14ac:dyDescent="0.15">
      <c r="A123" s="143" t="str">
        <f t="shared" si="1"/>
        <v>北海道宗谷郡猿払村</v>
      </c>
      <c r="B123" s="146" t="s">
        <v>4117</v>
      </c>
      <c r="C123" s="142" t="s">
        <v>3955</v>
      </c>
      <c r="D123" s="147" t="s">
        <v>4116</v>
      </c>
      <c r="E123" s="142" t="s">
        <v>4115</v>
      </c>
    </row>
    <row r="124" spans="1:5" x14ac:dyDescent="0.15">
      <c r="A124" s="143" t="str">
        <f t="shared" si="1"/>
        <v>北海道枝幸郡浜頓別町</v>
      </c>
      <c r="B124" s="146" t="s">
        <v>4114</v>
      </c>
      <c r="C124" s="142" t="s">
        <v>3955</v>
      </c>
      <c r="D124" s="147" t="s">
        <v>4109</v>
      </c>
      <c r="E124" s="142" t="s">
        <v>4113</v>
      </c>
    </row>
    <row r="125" spans="1:5" x14ac:dyDescent="0.15">
      <c r="A125" s="143" t="str">
        <f t="shared" si="1"/>
        <v>北海道枝幸郡中頓別町</v>
      </c>
      <c r="B125" s="146" t="s">
        <v>4112</v>
      </c>
      <c r="C125" s="142" t="s">
        <v>3955</v>
      </c>
      <c r="D125" s="147" t="s">
        <v>4109</v>
      </c>
      <c r="E125" s="142" t="s">
        <v>4111</v>
      </c>
    </row>
    <row r="126" spans="1:5" x14ac:dyDescent="0.15">
      <c r="A126" s="143" t="str">
        <f t="shared" si="1"/>
        <v>北海道枝幸郡枝幸町</v>
      </c>
      <c r="B126" s="146" t="s">
        <v>4110</v>
      </c>
      <c r="C126" s="142" t="s">
        <v>3955</v>
      </c>
      <c r="D126" s="147" t="s">
        <v>4109</v>
      </c>
      <c r="E126" s="142" t="s">
        <v>4108</v>
      </c>
    </row>
    <row r="127" spans="1:5" x14ac:dyDescent="0.15">
      <c r="A127" s="143" t="str">
        <f t="shared" si="1"/>
        <v>北海道天塩郡豊富町</v>
      </c>
      <c r="B127" s="146" t="s">
        <v>4107</v>
      </c>
      <c r="C127" s="142" t="s">
        <v>3955</v>
      </c>
      <c r="D127" s="147" t="s">
        <v>4096</v>
      </c>
      <c r="E127" s="142" t="s">
        <v>4106</v>
      </c>
    </row>
    <row r="128" spans="1:5" x14ac:dyDescent="0.15">
      <c r="A128" s="143" t="str">
        <f t="shared" si="1"/>
        <v>北海道礼文郡礼文町</v>
      </c>
      <c r="B128" s="146" t="s">
        <v>4105</v>
      </c>
      <c r="C128" s="142" t="s">
        <v>3955</v>
      </c>
      <c r="D128" s="147" t="s">
        <v>4104</v>
      </c>
      <c r="E128" s="142" t="s">
        <v>4103</v>
      </c>
    </row>
    <row r="129" spans="1:5" x14ac:dyDescent="0.15">
      <c r="A129" s="143" t="str">
        <f t="shared" si="1"/>
        <v>北海道利尻郡利尻町</v>
      </c>
      <c r="B129" s="146" t="s">
        <v>4102</v>
      </c>
      <c r="C129" s="142" t="s">
        <v>3955</v>
      </c>
      <c r="D129" s="147" t="s">
        <v>4099</v>
      </c>
      <c r="E129" s="142" t="s">
        <v>4101</v>
      </c>
    </row>
    <row r="130" spans="1:5" x14ac:dyDescent="0.15">
      <c r="A130" s="143" t="str">
        <f t="shared" ref="A130:A193" si="2">C130&amp;D130&amp;E130</f>
        <v>北海道利尻郡利尻富士町</v>
      </c>
      <c r="B130" s="146" t="s">
        <v>4100</v>
      </c>
      <c r="C130" s="142" t="s">
        <v>3955</v>
      </c>
      <c r="D130" s="147" t="s">
        <v>4099</v>
      </c>
      <c r="E130" s="142" t="s">
        <v>4098</v>
      </c>
    </row>
    <row r="131" spans="1:5" x14ac:dyDescent="0.15">
      <c r="A131" s="143" t="str">
        <f t="shared" si="2"/>
        <v>北海道天塩郡幌延町</v>
      </c>
      <c r="B131" s="146" t="s">
        <v>4097</v>
      </c>
      <c r="C131" s="142" t="s">
        <v>3955</v>
      </c>
      <c r="D131" s="147" t="s">
        <v>4096</v>
      </c>
      <c r="E131" s="142" t="s">
        <v>4095</v>
      </c>
    </row>
    <row r="132" spans="1:5" x14ac:dyDescent="0.15">
      <c r="A132" s="143" t="str">
        <f t="shared" si="2"/>
        <v>北海道網走郡美幌町</v>
      </c>
      <c r="B132" s="146" t="s">
        <v>4094</v>
      </c>
      <c r="C132" s="142" t="s">
        <v>3955</v>
      </c>
      <c r="D132" s="147" t="s">
        <v>4062</v>
      </c>
      <c r="E132" s="142" t="s">
        <v>4093</v>
      </c>
    </row>
    <row r="133" spans="1:5" x14ac:dyDescent="0.15">
      <c r="A133" s="143" t="str">
        <f t="shared" si="2"/>
        <v>北海道網走郡津別町</v>
      </c>
      <c r="B133" s="146" t="s">
        <v>4092</v>
      </c>
      <c r="C133" s="142" t="s">
        <v>3955</v>
      </c>
      <c r="D133" s="147" t="s">
        <v>4062</v>
      </c>
      <c r="E133" s="142" t="s">
        <v>4091</v>
      </c>
    </row>
    <row r="134" spans="1:5" x14ac:dyDescent="0.15">
      <c r="A134" s="143" t="str">
        <f t="shared" si="2"/>
        <v>北海道斜里郡斜里町</v>
      </c>
      <c r="B134" s="146" t="s">
        <v>4090</v>
      </c>
      <c r="C134" s="142" t="s">
        <v>3955</v>
      </c>
      <c r="D134" s="147" t="s">
        <v>4085</v>
      </c>
      <c r="E134" s="142" t="s">
        <v>4089</v>
      </c>
    </row>
    <row r="135" spans="1:5" x14ac:dyDescent="0.15">
      <c r="A135" s="143" t="str">
        <f t="shared" si="2"/>
        <v>北海道斜里郡清里町</v>
      </c>
      <c r="B135" s="146" t="s">
        <v>4088</v>
      </c>
      <c r="C135" s="142" t="s">
        <v>3955</v>
      </c>
      <c r="D135" s="147" t="s">
        <v>4085</v>
      </c>
      <c r="E135" s="142" t="s">
        <v>4087</v>
      </c>
    </row>
    <row r="136" spans="1:5" x14ac:dyDescent="0.15">
      <c r="A136" s="143" t="str">
        <f t="shared" si="2"/>
        <v>北海道斜里郡小清水町</v>
      </c>
      <c r="B136" s="146" t="s">
        <v>4086</v>
      </c>
      <c r="C136" s="142" t="s">
        <v>3955</v>
      </c>
      <c r="D136" s="147" t="s">
        <v>4085</v>
      </c>
      <c r="E136" s="142" t="s">
        <v>4084</v>
      </c>
    </row>
    <row r="137" spans="1:5" x14ac:dyDescent="0.15">
      <c r="A137" s="143" t="str">
        <f t="shared" si="2"/>
        <v>北海道常呂郡訓子府町</v>
      </c>
      <c r="B137" s="146" t="s">
        <v>4083</v>
      </c>
      <c r="C137" s="142" t="s">
        <v>3955</v>
      </c>
      <c r="D137" s="147" t="s">
        <v>4078</v>
      </c>
      <c r="E137" s="142" t="s">
        <v>4082</v>
      </c>
    </row>
    <row r="138" spans="1:5" x14ac:dyDescent="0.15">
      <c r="A138" s="143" t="str">
        <f t="shared" si="2"/>
        <v>北海道常呂郡置戸町</v>
      </c>
      <c r="B138" s="146" t="s">
        <v>4081</v>
      </c>
      <c r="C138" s="142" t="s">
        <v>3955</v>
      </c>
      <c r="D138" s="147" t="s">
        <v>4078</v>
      </c>
      <c r="E138" s="142" t="s">
        <v>4080</v>
      </c>
    </row>
    <row r="139" spans="1:5" x14ac:dyDescent="0.15">
      <c r="A139" s="143" t="str">
        <f t="shared" si="2"/>
        <v>北海道常呂郡佐呂間町</v>
      </c>
      <c r="B139" s="146" t="s">
        <v>4079</v>
      </c>
      <c r="C139" s="142" t="s">
        <v>3955</v>
      </c>
      <c r="D139" s="147" t="s">
        <v>4078</v>
      </c>
      <c r="E139" s="142" t="s">
        <v>4077</v>
      </c>
    </row>
    <row r="140" spans="1:5" x14ac:dyDescent="0.15">
      <c r="A140" s="143" t="str">
        <f t="shared" si="2"/>
        <v>北海道紋別郡遠軽町</v>
      </c>
      <c r="B140" s="146" t="s">
        <v>4076</v>
      </c>
      <c r="C140" s="142" t="s">
        <v>3955</v>
      </c>
      <c r="D140" s="147" t="s">
        <v>4065</v>
      </c>
      <c r="E140" s="142" t="s">
        <v>4075</v>
      </c>
    </row>
    <row r="141" spans="1:5" x14ac:dyDescent="0.15">
      <c r="A141" s="143" t="str">
        <f t="shared" si="2"/>
        <v>北海道紋別郡湧別町</v>
      </c>
      <c r="B141" s="146" t="s">
        <v>4074</v>
      </c>
      <c r="C141" s="142" t="s">
        <v>3955</v>
      </c>
      <c r="D141" s="147" t="s">
        <v>4065</v>
      </c>
      <c r="E141" s="142" t="s">
        <v>4073</v>
      </c>
    </row>
    <row r="142" spans="1:5" x14ac:dyDescent="0.15">
      <c r="A142" s="143" t="str">
        <f t="shared" si="2"/>
        <v>北海道紋別郡滝上町</v>
      </c>
      <c r="B142" s="146" t="s">
        <v>4072</v>
      </c>
      <c r="C142" s="142" t="s">
        <v>3955</v>
      </c>
      <c r="D142" s="147" t="s">
        <v>4065</v>
      </c>
      <c r="E142" s="142" t="s">
        <v>4071</v>
      </c>
    </row>
    <row r="143" spans="1:5" x14ac:dyDescent="0.15">
      <c r="A143" s="143" t="str">
        <f t="shared" si="2"/>
        <v>北海道紋別郡興部町</v>
      </c>
      <c r="B143" s="146" t="s">
        <v>4070</v>
      </c>
      <c r="C143" s="142" t="s">
        <v>3955</v>
      </c>
      <c r="D143" s="147" t="s">
        <v>4065</v>
      </c>
      <c r="E143" s="142" t="s">
        <v>4069</v>
      </c>
    </row>
    <row r="144" spans="1:5" x14ac:dyDescent="0.15">
      <c r="A144" s="143" t="str">
        <f t="shared" si="2"/>
        <v>北海道紋別郡西興部村</v>
      </c>
      <c r="B144" s="146" t="s">
        <v>4068</v>
      </c>
      <c r="C144" s="142" t="s">
        <v>3955</v>
      </c>
      <c r="D144" s="147" t="s">
        <v>4065</v>
      </c>
      <c r="E144" s="142" t="s">
        <v>4067</v>
      </c>
    </row>
    <row r="145" spans="1:5" x14ac:dyDescent="0.15">
      <c r="A145" s="143" t="str">
        <f t="shared" si="2"/>
        <v>北海道紋別郡雄武町</v>
      </c>
      <c r="B145" s="146" t="s">
        <v>4066</v>
      </c>
      <c r="C145" s="142" t="s">
        <v>3955</v>
      </c>
      <c r="D145" s="147" t="s">
        <v>4065</v>
      </c>
      <c r="E145" s="142" t="s">
        <v>4064</v>
      </c>
    </row>
    <row r="146" spans="1:5" x14ac:dyDescent="0.15">
      <c r="A146" s="143" t="str">
        <f t="shared" si="2"/>
        <v>北海道網走郡大空町</v>
      </c>
      <c r="B146" s="146" t="s">
        <v>4063</v>
      </c>
      <c r="C146" s="142" t="s">
        <v>3955</v>
      </c>
      <c r="D146" s="147" t="s">
        <v>4062</v>
      </c>
      <c r="E146" s="142" t="s">
        <v>4061</v>
      </c>
    </row>
    <row r="147" spans="1:5" x14ac:dyDescent="0.15">
      <c r="A147" s="143" t="str">
        <f t="shared" si="2"/>
        <v>北海道虻田郡豊浦町</v>
      </c>
      <c r="B147" s="146" t="s">
        <v>4060</v>
      </c>
      <c r="C147" s="142" t="s">
        <v>3955</v>
      </c>
      <c r="D147" s="147" t="s">
        <v>4049</v>
      </c>
      <c r="E147" s="142" t="s">
        <v>4059</v>
      </c>
    </row>
    <row r="148" spans="1:5" x14ac:dyDescent="0.15">
      <c r="A148" s="143" t="str">
        <f t="shared" si="2"/>
        <v>北海道有珠郡壮瞥町</v>
      </c>
      <c r="B148" s="146" t="s">
        <v>4058</v>
      </c>
      <c r="C148" s="142" t="s">
        <v>3955</v>
      </c>
      <c r="D148" s="147" t="s">
        <v>4057</v>
      </c>
      <c r="E148" s="142" t="s">
        <v>4056</v>
      </c>
    </row>
    <row r="149" spans="1:5" x14ac:dyDescent="0.15">
      <c r="A149" s="143" t="str">
        <f t="shared" si="2"/>
        <v>北海道白老郡白老町</v>
      </c>
      <c r="B149" s="146" t="s">
        <v>4055</v>
      </c>
      <c r="C149" s="142" t="s">
        <v>3955</v>
      </c>
      <c r="D149" s="147" t="s">
        <v>4054</v>
      </c>
      <c r="E149" s="142" t="s">
        <v>4053</v>
      </c>
    </row>
    <row r="150" spans="1:5" x14ac:dyDescent="0.15">
      <c r="A150" s="143" t="str">
        <f t="shared" si="2"/>
        <v>北海道勇払郡厚真町</v>
      </c>
      <c r="B150" s="146" t="s">
        <v>4052</v>
      </c>
      <c r="C150" s="142" t="s">
        <v>3955</v>
      </c>
      <c r="D150" s="147" t="s">
        <v>4044</v>
      </c>
      <c r="E150" s="142" t="s">
        <v>4051</v>
      </c>
    </row>
    <row r="151" spans="1:5" x14ac:dyDescent="0.15">
      <c r="A151" s="143" t="str">
        <f t="shared" si="2"/>
        <v>北海道虻田郡洞爺湖町</v>
      </c>
      <c r="B151" s="146" t="s">
        <v>4050</v>
      </c>
      <c r="C151" s="142" t="s">
        <v>3955</v>
      </c>
      <c r="D151" s="147" t="s">
        <v>4049</v>
      </c>
      <c r="E151" s="142" t="s">
        <v>4048</v>
      </c>
    </row>
    <row r="152" spans="1:5" x14ac:dyDescent="0.15">
      <c r="A152" s="143" t="str">
        <f t="shared" si="2"/>
        <v>北海道勇払郡安平町</v>
      </c>
      <c r="B152" s="146" t="s">
        <v>4047</v>
      </c>
      <c r="C152" s="142" t="s">
        <v>3955</v>
      </c>
      <c r="D152" s="147" t="s">
        <v>4044</v>
      </c>
      <c r="E152" s="142" t="s">
        <v>4046</v>
      </c>
    </row>
    <row r="153" spans="1:5" x14ac:dyDescent="0.15">
      <c r="A153" s="143" t="str">
        <f t="shared" si="2"/>
        <v>北海道勇払郡むかわ町</v>
      </c>
      <c r="B153" s="146" t="s">
        <v>4045</v>
      </c>
      <c r="C153" s="142" t="s">
        <v>3955</v>
      </c>
      <c r="D153" s="147" t="s">
        <v>4044</v>
      </c>
      <c r="E153" s="142" t="s">
        <v>4043</v>
      </c>
    </row>
    <row r="154" spans="1:5" x14ac:dyDescent="0.15">
      <c r="A154" s="143" t="str">
        <f t="shared" si="2"/>
        <v>北海道沙流郡日高町</v>
      </c>
      <c r="B154" s="146" t="s">
        <v>4042</v>
      </c>
      <c r="C154" s="142" t="s">
        <v>3955</v>
      </c>
      <c r="D154" s="147" t="s">
        <v>4040</v>
      </c>
      <c r="E154" s="142" t="s">
        <v>1402</v>
      </c>
    </row>
    <row r="155" spans="1:5" x14ac:dyDescent="0.15">
      <c r="A155" s="143" t="str">
        <f t="shared" si="2"/>
        <v>北海道沙流郡平取町</v>
      </c>
      <c r="B155" s="146" t="s">
        <v>4041</v>
      </c>
      <c r="C155" s="142" t="s">
        <v>3955</v>
      </c>
      <c r="D155" s="147" t="s">
        <v>4040</v>
      </c>
      <c r="E155" s="142" t="s">
        <v>4039</v>
      </c>
    </row>
    <row r="156" spans="1:5" x14ac:dyDescent="0.15">
      <c r="A156" s="143" t="str">
        <f t="shared" si="2"/>
        <v>北海道新冠郡新冠町</v>
      </c>
      <c r="B156" s="146" t="s">
        <v>4038</v>
      </c>
      <c r="C156" s="142" t="s">
        <v>3955</v>
      </c>
      <c r="D156" s="147" t="s">
        <v>4037</v>
      </c>
      <c r="E156" s="142" t="s">
        <v>4036</v>
      </c>
    </row>
    <row r="157" spans="1:5" x14ac:dyDescent="0.15">
      <c r="A157" s="143" t="str">
        <f t="shared" si="2"/>
        <v>北海道浦河郡浦河町</v>
      </c>
      <c r="B157" s="146" t="s">
        <v>4035</v>
      </c>
      <c r="C157" s="142" t="s">
        <v>3955</v>
      </c>
      <c r="D157" s="147" t="s">
        <v>4034</v>
      </c>
      <c r="E157" s="142" t="s">
        <v>4033</v>
      </c>
    </row>
    <row r="158" spans="1:5" x14ac:dyDescent="0.15">
      <c r="A158" s="143" t="str">
        <f t="shared" si="2"/>
        <v>北海道様似郡様似町</v>
      </c>
      <c r="B158" s="146" t="s">
        <v>4032</v>
      </c>
      <c r="C158" s="142" t="s">
        <v>3955</v>
      </c>
      <c r="D158" s="147" t="s">
        <v>4031</v>
      </c>
      <c r="E158" s="142" t="s">
        <v>4030</v>
      </c>
    </row>
    <row r="159" spans="1:5" x14ac:dyDescent="0.15">
      <c r="A159" s="143" t="str">
        <f t="shared" si="2"/>
        <v>北海道幌泉郡えりも町</v>
      </c>
      <c r="B159" s="146" t="s">
        <v>4029</v>
      </c>
      <c r="C159" s="142" t="s">
        <v>3955</v>
      </c>
      <c r="D159" s="147" t="s">
        <v>4028</v>
      </c>
      <c r="E159" s="142" t="s">
        <v>4027</v>
      </c>
    </row>
    <row r="160" spans="1:5" x14ac:dyDescent="0.15">
      <c r="A160" s="143" t="str">
        <f t="shared" si="2"/>
        <v>北海道日高郡新ひだか町</v>
      </c>
      <c r="B160" s="146" t="s">
        <v>4026</v>
      </c>
      <c r="C160" s="142" t="s">
        <v>3955</v>
      </c>
      <c r="D160" s="147" t="s">
        <v>1394</v>
      </c>
      <c r="E160" s="142" t="s">
        <v>4025</v>
      </c>
    </row>
    <row r="161" spans="1:5" x14ac:dyDescent="0.15">
      <c r="A161" s="143" t="str">
        <f t="shared" si="2"/>
        <v>北海道河東郡音更町</v>
      </c>
      <c r="B161" s="146" t="s">
        <v>4024</v>
      </c>
      <c r="C161" s="142" t="s">
        <v>3955</v>
      </c>
      <c r="D161" s="147" t="s">
        <v>4017</v>
      </c>
      <c r="E161" s="142" t="s">
        <v>4023</v>
      </c>
    </row>
    <row r="162" spans="1:5" x14ac:dyDescent="0.15">
      <c r="A162" s="143" t="str">
        <f t="shared" si="2"/>
        <v>北海道河東郡士幌町</v>
      </c>
      <c r="B162" s="146" t="s">
        <v>4022</v>
      </c>
      <c r="C162" s="142" t="s">
        <v>3955</v>
      </c>
      <c r="D162" s="147" t="s">
        <v>4017</v>
      </c>
      <c r="E162" s="142" t="s">
        <v>4021</v>
      </c>
    </row>
    <row r="163" spans="1:5" x14ac:dyDescent="0.15">
      <c r="A163" s="143" t="str">
        <f t="shared" si="2"/>
        <v>北海道河東郡上士幌町</v>
      </c>
      <c r="B163" s="146" t="s">
        <v>4020</v>
      </c>
      <c r="C163" s="142" t="s">
        <v>3955</v>
      </c>
      <c r="D163" s="147" t="s">
        <v>4017</v>
      </c>
      <c r="E163" s="142" t="s">
        <v>4019</v>
      </c>
    </row>
    <row r="164" spans="1:5" x14ac:dyDescent="0.15">
      <c r="A164" s="143" t="str">
        <f t="shared" si="2"/>
        <v>北海道河東郡鹿追町</v>
      </c>
      <c r="B164" s="146" t="s">
        <v>4018</v>
      </c>
      <c r="C164" s="142" t="s">
        <v>3955</v>
      </c>
      <c r="D164" s="147" t="s">
        <v>4017</v>
      </c>
      <c r="E164" s="142" t="s">
        <v>4016</v>
      </c>
    </row>
    <row r="165" spans="1:5" x14ac:dyDescent="0.15">
      <c r="A165" s="143" t="str">
        <f t="shared" si="2"/>
        <v>北海道上川郡新得町</v>
      </c>
      <c r="B165" s="146" t="s">
        <v>4015</v>
      </c>
      <c r="C165" s="142" t="s">
        <v>3955</v>
      </c>
      <c r="D165" s="147" t="s">
        <v>4012</v>
      </c>
      <c r="E165" s="142" t="s">
        <v>4014</v>
      </c>
    </row>
    <row r="166" spans="1:5" x14ac:dyDescent="0.15">
      <c r="A166" s="143" t="str">
        <f t="shared" si="2"/>
        <v>北海道上川郡清水町</v>
      </c>
      <c r="B166" s="146" t="s">
        <v>4013</v>
      </c>
      <c r="C166" s="142" t="s">
        <v>3955</v>
      </c>
      <c r="D166" s="147" t="s">
        <v>4012</v>
      </c>
      <c r="E166" s="142" t="s">
        <v>2111</v>
      </c>
    </row>
    <row r="167" spans="1:5" x14ac:dyDescent="0.15">
      <c r="A167" s="143" t="str">
        <f t="shared" si="2"/>
        <v>北海道河西郡芽室町</v>
      </c>
      <c r="B167" s="146" t="s">
        <v>4011</v>
      </c>
      <c r="C167" s="142" t="s">
        <v>3955</v>
      </c>
      <c r="D167" s="147" t="s">
        <v>4006</v>
      </c>
      <c r="E167" s="142" t="s">
        <v>4010</v>
      </c>
    </row>
    <row r="168" spans="1:5" x14ac:dyDescent="0.15">
      <c r="A168" s="143" t="str">
        <f t="shared" si="2"/>
        <v>北海道河西郡中札内村</v>
      </c>
      <c r="B168" s="146" t="s">
        <v>4009</v>
      </c>
      <c r="C168" s="142" t="s">
        <v>3955</v>
      </c>
      <c r="D168" s="147" t="s">
        <v>4006</v>
      </c>
      <c r="E168" s="142" t="s">
        <v>4008</v>
      </c>
    </row>
    <row r="169" spans="1:5" x14ac:dyDescent="0.15">
      <c r="A169" s="143" t="str">
        <f t="shared" si="2"/>
        <v>北海道河西郡更別村</v>
      </c>
      <c r="B169" s="146" t="s">
        <v>4007</v>
      </c>
      <c r="C169" s="142" t="s">
        <v>3955</v>
      </c>
      <c r="D169" s="147" t="s">
        <v>4006</v>
      </c>
      <c r="E169" s="142" t="s">
        <v>4005</v>
      </c>
    </row>
    <row r="170" spans="1:5" x14ac:dyDescent="0.15">
      <c r="A170" s="143" t="str">
        <f t="shared" si="2"/>
        <v>北海道広尾郡大樹町</v>
      </c>
      <c r="B170" s="146" t="s">
        <v>4004</v>
      </c>
      <c r="C170" s="142" t="s">
        <v>3955</v>
      </c>
      <c r="D170" s="147" t="s">
        <v>4001</v>
      </c>
      <c r="E170" s="142" t="s">
        <v>4003</v>
      </c>
    </row>
    <row r="171" spans="1:5" x14ac:dyDescent="0.15">
      <c r="A171" s="143" t="str">
        <f t="shared" si="2"/>
        <v>北海道広尾郡広尾町</v>
      </c>
      <c r="B171" s="146" t="s">
        <v>4002</v>
      </c>
      <c r="C171" s="142" t="s">
        <v>3955</v>
      </c>
      <c r="D171" s="147" t="s">
        <v>4001</v>
      </c>
      <c r="E171" s="142" t="s">
        <v>4000</v>
      </c>
    </row>
    <row r="172" spans="1:5" x14ac:dyDescent="0.15">
      <c r="A172" s="143" t="str">
        <f t="shared" si="2"/>
        <v>北海道中川郡幕別町</v>
      </c>
      <c r="B172" s="146" t="s">
        <v>3999</v>
      </c>
      <c r="C172" s="142" t="s">
        <v>3955</v>
      </c>
      <c r="D172" s="147" t="s">
        <v>3993</v>
      </c>
      <c r="E172" s="142" t="s">
        <v>3998</v>
      </c>
    </row>
    <row r="173" spans="1:5" x14ac:dyDescent="0.15">
      <c r="A173" s="143" t="str">
        <f t="shared" si="2"/>
        <v>北海道中川郡池田町</v>
      </c>
      <c r="B173" s="146" t="s">
        <v>3997</v>
      </c>
      <c r="C173" s="142" t="s">
        <v>3955</v>
      </c>
      <c r="D173" s="147" t="s">
        <v>3993</v>
      </c>
      <c r="E173" s="142" t="s">
        <v>2211</v>
      </c>
    </row>
    <row r="174" spans="1:5" x14ac:dyDescent="0.15">
      <c r="A174" s="143" t="str">
        <f t="shared" si="2"/>
        <v>北海道中川郡豊頃町</v>
      </c>
      <c r="B174" s="146" t="s">
        <v>3996</v>
      </c>
      <c r="C174" s="142" t="s">
        <v>3955</v>
      </c>
      <c r="D174" s="147" t="s">
        <v>3993</v>
      </c>
      <c r="E174" s="142" t="s">
        <v>3995</v>
      </c>
    </row>
    <row r="175" spans="1:5" x14ac:dyDescent="0.15">
      <c r="A175" s="143" t="str">
        <f t="shared" si="2"/>
        <v>北海道中川郡本別町</v>
      </c>
      <c r="B175" s="146" t="s">
        <v>3994</v>
      </c>
      <c r="C175" s="142" t="s">
        <v>3955</v>
      </c>
      <c r="D175" s="147" t="s">
        <v>3993</v>
      </c>
      <c r="E175" s="142" t="s">
        <v>3992</v>
      </c>
    </row>
    <row r="176" spans="1:5" x14ac:dyDescent="0.15">
      <c r="A176" s="143" t="str">
        <f t="shared" si="2"/>
        <v>北海道足寄郡足寄町</v>
      </c>
      <c r="B176" s="146" t="s">
        <v>3991</v>
      </c>
      <c r="C176" s="142" t="s">
        <v>3955</v>
      </c>
      <c r="D176" s="147" t="s">
        <v>3988</v>
      </c>
      <c r="E176" s="142" t="s">
        <v>3990</v>
      </c>
    </row>
    <row r="177" spans="1:5" x14ac:dyDescent="0.15">
      <c r="A177" s="143" t="str">
        <f t="shared" si="2"/>
        <v>北海道足寄郡陸別町</v>
      </c>
      <c r="B177" s="146" t="s">
        <v>3989</v>
      </c>
      <c r="C177" s="142" t="s">
        <v>3955</v>
      </c>
      <c r="D177" s="147" t="s">
        <v>3988</v>
      </c>
      <c r="E177" s="142" t="s">
        <v>3987</v>
      </c>
    </row>
    <row r="178" spans="1:5" x14ac:dyDescent="0.15">
      <c r="A178" s="143" t="str">
        <f t="shared" si="2"/>
        <v>北海道十勝郡浦幌町</v>
      </c>
      <c r="B178" s="146" t="s">
        <v>3986</v>
      </c>
      <c r="C178" s="142" t="s">
        <v>3955</v>
      </c>
      <c r="D178" s="147" t="s">
        <v>3985</v>
      </c>
      <c r="E178" s="142" t="s">
        <v>3984</v>
      </c>
    </row>
    <row r="179" spans="1:5" x14ac:dyDescent="0.15">
      <c r="A179" s="143" t="str">
        <f t="shared" si="2"/>
        <v>北海道釧路郡釧路町</v>
      </c>
      <c r="B179" s="146" t="s">
        <v>3983</v>
      </c>
      <c r="C179" s="142" t="s">
        <v>3955</v>
      </c>
      <c r="D179" s="147" t="s">
        <v>3982</v>
      </c>
      <c r="E179" s="142" t="s">
        <v>3981</v>
      </c>
    </row>
    <row r="180" spans="1:5" x14ac:dyDescent="0.15">
      <c r="A180" s="143" t="str">
        <f t="shared" si="2"/>
        <v>北海道厚岸郡厚岸町</v>
      </c>
      <c r="B180" s="146" t="s">
        <v>3980</v>
      </c>
      <c r="C180" s="142" t="s">
        <v>3955</v>
      </c>
      <c r="D180" s="147" t="s">
        <v>3977</v>
      </c>
      <c r="E180" s="142" t="s">
        <v>3979</v>
      </c>
    </row>
    <row r="181" spans="1:5" x14ac:dyDescent="0.15">
      <c r="A181" s="143" t="str">
        <f t="shared" si="2"/>
        <v>北海道厚岸郡浜中町</v>
      </c>
      <c r="B181" s="146" t="s">
        <v>3978</v>
      </c>
      <c r="C181" s="142" t="s">
        <v>3955</v>
      </c>
      <c r="D181" s="147" t="s">
        <v>3977</v>
      </c>
      <c r="E181" s="142" t="s">
        <v>3976</v>
      </c>
    </row>
    <row r="182" spans="1:5" x14ac:dyDescent="0.15">
      <c r="A182" s="143" t="str">
        <f t="shared" si="2"/>
        <v>北海道川上郡標茶町</v>
      </c>
      <c r="B182" s="146" t="s">
        <v>3975</v>
      </c>
      <c r="C182" s="142" t="s">
        <v>3955</v>
      </c>
      <c r="D182" s="147" t="s">
        <v>3972</v>
      </c>
      <c r="E182" s="142" t="s">
        <v>3974</v>
      </c>
    </row>
    <row r="183" spans="1:5" x14ac:dyDescent="0.15">
      <c r="A183" s="143" t="str">
        <f t="shared" si="2"/>
        <v>北海道川上郡弟子屈町</v>
      </c>
      <c r="B183" s="146" t="s">
        <v>3973</v>
      </c>
      <c r="C183" s="142" t="s">
        <v>3955</v>
      </c>
      <c r="D183" s="147" t="s">
        <v>3972</v>
      </c>
      <c r="E183" s="142" t="s">
        <v>3971</v>
      </c>
    </row>
    <row r="184" spans="1:5" x14ac:dyDescent="0.15">
      <c r="A184" s="143" t="str">
        <f t="shared" si="2"/>
        <v>北海道阿寒郡鶴居村</v>
      </c>
      <c r="B184" s="146" t="s">
        <v>3970</v>
      </c>
      <c r="C184" s="142" t="s">
        <v>3955</v>
      </c>
      <c r="D184" s="147" t="s">
        <v>3969</v>
      </c>
      <c r="E184" s="142" t="s">
        <v>3968</v>
      </c>
    </row>
    <row r="185" spans="1:5" x14ac:dyDescent="0.15">
      <c r="A185" s="143" t="str">
        <f t="shared" si="2"/>
        <v>北海道白糠郡白糠町</v>
      </c>
      <c r="B185" s="146" t="s">
        <v>3967</v>
      </c>
      <c r="C185" s="142" t="s">
        <v>3955</v>
      </c>
      <c r="D185" s="147" t="s">
        <v>3966</v>
      </c>
      <c r="E185" s="142" t="s">
        <v>3965</v>
      </c>
    </row>
    <row r="186" spans="1:5" x14ac:dyDescent="0.15">
      <c r="A186" s="143" t="str">
        <f t="shared" si="2"/>
        <v>北海道野付郡別海町</v>
      </c>
      <c r="B186" s="146" t="s">
        <v>3964</v>
      </c>
      <c r="C186" s="142" t="s">
        <v>3955</v>
      </c>
      <c r="D186" s="147" t="s">
        <v>3963</v>
      </c>
      <c r="E186" s="142" t="s">
        <v>3962</v>
      </c>
    </row>
    <row r="187" spans="1:5" x14ac:dyDescent="0.15">
      <c r="A187" s="143" t="str">
        <f t="shared" si="2"/>
        <v>北海道標津郡中標津町</v>
      </c>
      <c r="B187" s="146" t="s">
        <v>3961</v>
      </c>
      <c r="C187" s="142" t="s">
        <v>3955</v>
      </c>
      <c r="D187" s="147" t="s">
        <v>3958</v>
      </c>
      <c r="E187" s="142" t="s">
        <v>3960</v>
      </c>
    </row>
    <row r="188" spans="1:5" x14ac:dyDescent="0.15">
      <c r="A188" s="143" t="str">
        <f t="shared" si="2"/>
        <v>北海道標津郡標津町</v>
      </c>
      <c r="B188" s="146" t="s">
        <v>3959</v>
      </c>
      <c r="C188" s="142" t="s">
        <v>3955</v>
      </c>
      <c r="D188" s="147" t="s">
        <v>3958</v>
      </c>
      <c r="E188" s="142" t="s">
        <v>3957</v>
      </c>
    </row>
    <row r="189" spans="1:5" x14ac:dyDescent="0.15">
      <c r="A189" s="143" t="str">
        <f t="shared" si="2"/>
        <v>北海道目梨郡羅臼町</v>
      </c>
      <c r="B189" s="146" t="s">
        <v>3956</v>
      </c>
      <c r="C189" s="142" t="s">
        <v>3955</v>
      </c>
      <c r="D189" s="147" t="s">
        <v>3954</v>
      </c>
      <c r="E189" s="142" t="s">
        <v>3953</v>
      </c>
    </row>
    <row r="190" spans="1:5" x14ac:dyDescent="0.15">
      <c r="A190" s="143" t="str">
        <f t="shared" si="2"/>
        <v>青森県青森市</v>
      </c>
      <c r="B190" s="146" t="s">
        <v>3952</v>
      </c>
      <c r="C190" s="142" t="s">
        <v>3867</v>
      </c>
      <c r="D190" s="147" t="s">
        <v>3951</v>
      </c>
      <c r="E190" s="142"/>
    </row>
    <row r="191" spans="1:5" x14ac:dyDescent="0.15">
      <c r="A191" s="143" t="str">
        <f t="shared" si="2"/>
        <v>青森県弘前市</v>
      </c>
      <c r="B191" s="146" t="s">
        <v>3950</v>
      </c>
      <c r="C191" s="142" t="s">
        <v>3867</v>
      </c>
      <c r="D191" s="147" t="s">
        <v>3949</v>
      </c>
      <c r="E191" s="142"/>
    </row>
    <row r="192" spans="1:5" x14ac:dyDescent="0.15">
      <c r="A192" s="143" t="str">
        <f t="shared" si="2"/>
        <v>青森県八戸市</v>
      </c>
      <c r="B192" s="146" t="s">
        <v>3948</v>
      </c>
      <c r="C192" s="142" t="s">
        <v>3867</v>
      </c>
      <c r="D192" s="147" t="s">
        <v>3947</v>
      </c>
      <c r="E192" s="142"/>
    </row>
    <row r="193" spans="1:5" x14ac:dyDescent="0.15">
      <c r="A193" s="143" t="str">
        <f t="shared" si="2"/>
        <v>青森県黒石市</v>
      </c>
      <c r="B193" s="146" t="s">
        <v>3946</v>
      </c>
      <c r="C193" s="142" t="s">
        <v>3867</v>
      </c>
      <c r="D193" s="147" t="s">
        <v>3945</v>
      </c>
      <c r="E193" s="142"/>
    </row>
    <row r="194" spans="1:5" x14ac:dyDescent="0.15">
      <c r="A194" s="143" t="str">
        <f t="shared" ref="A194:A257" si="3">C194&amp;D194&amp;E194</f>
        <v>青森県五所川原市</v>
      </c>
      <c r="B194" s="146" t="s">
        <v>3944</v>
      </c>
      <c r="C194" s="142" t="s">
        <v>3867</v>
      </c>
      <c r="D194" s="147" t="s">
        <v>3943</v>
      </c>
      <c r="E194" s="142"/>
    </row>
    <row r="195" spans="1:5" x14ac:dyDescent="0.15">
      <c r="A195" s="143" t="str">
        <f t="shared" si="3"/>
        <v>青森県十和田市</v>
      </c>
      <c r="B195" s="146" t="s">
        <v>3942</v>
      </c>
      <c r="C195" s="142" t="s">
        <v>3867</v>
      </c>
      <c r="D195" s="147" t="s">
        <v>3941</v>
      </c>
      <c r="E195" s="142"/>
    </row>
    <row r="196" spans="1:5" x14ac:dyDescent="0.15">
      <c r="A196" s="143" t="str">
        <f t="shared" si="3"/>
        <v>青森県三沢市</v>
      </c>
      <c r="B196" s="146" t="s">
        <v>3940</v>
      </c>
      <c r="C196" s="142" t="s">
        <v>3867</v>
      </c>
      <c r="D196" s="147" t="s">
        <v>3939</v>
      </c>
      <c r="E196" s="142"/>
    </row>
    <row r="197" spans="1:5" x14ac:dyDescent="0.15">
      <c r="A197" s="143" t="str">
        <f t="shared" si="3"/>
        <v>青森県むつ市</v>
      </c>
      <c r="B197" s="146" t="s">
        <v>3938</v>
      </c>
      <c r="C197" s="142" t="s">
        <v>3867</v>
      </c>
      <c r="D197" s="147" t="s">
        <v>3937</v>
      </c>
      <c r="E197" s="142"/>
    </row>
    <row r="198" spans="1:5" x14ac:dyDescent="0.15">
      <c r="A198" s="143" t="str">
        <f t="shared" si="3"/>
        <v>青森県つがる市</v>
      </c>
      <c r="B198" s="146" t="s">
        <v>3936</v>
      </c>
      <c r="C198" s="142" t="s">
        <v>3867</v>
      </c>
      <c r="D198" s="147" t="s">
        <v>3935</v>
      </c>
      <c r="E198" s="142"/>
    </row>
    <row r="199" spans="1:5" x14ac:dyDescent="0.15">
      <c r="A199" s="143" t="str">
        <f t="shared" si="3"/>
        <v>青森県平川市</v>
      </c>
      <c r="B199" s="146" t="s">
        <v>3934</v>
      </c>
      <c r="C199" s="142" t="s">
        <v>3867</v>
      </c>
      <c r="D199" s="147" t="s">
        <v>3933</v>
      </c>
      <c r="E199" s="142"/>
    </row>
    <row r="200" spans="1:5" x14ac:dyDescent="0.15">
      <c r="A200" s="143" t="str">
        <f t="shared" si="3"/>
        <v>青森県東津軽郡平内町</v>
      </c>
      <c r="B200" s="146" t="s">
        <v>3932</v>
      </c>
      <c r="C200" s="142" t="s">
        <v>3867</v>
      </c>
      <c r="D200" s="147" t="s">
        <v>3925</v>
      </c>
      <c r="E200" s="142" t="s">
        <v>3931</v>
      </c>
    </row>
    <row r="201" spans="1:5" x14ac:dyDescent="0.15">
      <c r="A201" s="143" t="str">
        <f t="shared" si="3"/>
        <v>青森県東津軽郡今別町</v>
      </c>
      <c r="B201" s="146" t="s">
        <v>3930</v>
      </c>
      <c r="C201" s="142" t="s">
        <v>3867</v>
      </c>
      <c r="D201" s="147" t="s">
        <v>3925</v>
      </c>
      <c r="E201" s="142" t="s">
        <v>3929</v>
      </c>
    </row>
    <row r="202" spans="1:5" x14ac:dyDescent="0.15">
      <c r="A202" s="143" t="str">
        <f t="shared" si="3"/>
        <v>青森県東津軽郡蓬田村</v>
      </c>
      <c r="B202" s="146" t="s">
        <v>3928</v>
      </c>
      <c r="C202" s="142" t="s">
        <v>3867</v>
      </c>
      <c r="D202" s="147" t="s">
        <v>3925</v>
      </c>
      <c r="E202" s="142" t="s">
        <v>3927</v>
      </c>
    </row>
    <row r="203" spans="1:5" x14ac:dyDescent="0.15">
      <c r="A203" s="143" t="str">
        <f t="shared" si="3"/>
        <v>青森県東津軽郡外ヶ浜町</v>
      </c>
      <c r="B203" s="146" t="s">
        <v>3926</v>
      </c>
      <c r="C203" s="142" t="s">
        <v>3867</v>
      </c>
      <c r="D203" s="147" t="s">
        <v>3925</v>
      </c>
      <c r="E203" s="142" t="s">
        <v>3924</v>
      </c>
    </row>
    <row r="204" spans="1:5" x14ac:dyDescent="0.15">
      <c r="A204" s="143" t="str">
        <f t="shared" si="3"/>
        <v>青森県西津軽郡鰺ヶ沢町</v>
      </c>
      <c r="B204" s="146" t="s">
        <v>3923</v>
      </c>
      <c r="C204" s="142" t="s">
        <v>3867</v>
      </c>
      <c r="D204" s="147" t="s">
        <v>3920</v>
      </c>
      <c r="E204" s="142" t="s">
        <v>3922</v>
      </c>
    </row>
    <row r="205" spans="1:5" x14ac:dyDescent="0.15">
      <c r="A205" s="143" t="str">
        <f t="shared" si="3"/>
        <v>青森県西津軽郡深浦町</v>
      </c>
      <c r="B205" s="146" t="s">
        <v>3921</v>
      </c>
      <c r="C205" s="142" t="s">
        <v>3867</v>
      </c>
      <c r="D205" s="147" t="s">
        <v>3920</v>
      </c>
      <c r="E205" s="142" t="s">
        <v>3919</v>
      </c>
    </row>
    <row r="206" spans="1:5" x14ac:dyDescent="0.15">
      <c r="A206" s="143" t="str">
        <f t="shared" si="3"/>
        <v>青森県中津軽郡西目屋村</v>
      </c>
      <c r="B206" s="146" t="s">
        <v>3918</v>
      </c>
      <c r="C206" s="142" t="s">
        <v>3867</v>
      </c>
      <c r="D206" s="147" t="s">
        <v>3917</v>
      </c>
      <c r="E206" s="142" t="s">
        <v>3916</v>
      </c>
    </row>
    <row r="207" spans="1:5" x14ac:dyDescent="0.15">
      <c r="A207" s="143" t="str">
        <f t="shared" si="3"/>
        <v>青森県南津軽郡藤崎町</v>
      </c>
      <c r="B207" s="146" t="s">
        <v>3915</v>
      </c>
      <c r="C207" s="142" t="s">
        <v>3867</v>
      </c>
      <c r="D207" s="147" t="s">
        <v>3910</v>
      </c>
      <c r="E207" s="142" t="s">
        <v>3914</v>
      </c>
    </row>
    <row r="208" spans="1:5" x14ac:dyDescent="0.15">
      <c r="A208" s="143" t="str">
        <f t="shared" si="3"/>
        <v>青森県南津軽郡大鰐町</v>
      </c>
      <c r="B208" s="146" t="s">
        <v>3913</v>
      </c>
      <c r="C208" s="142" t="s">
        <v>3867</v>
      </c>
      <c r="D208" s="147" t="s">
        <v>3910</v>
      </c>
      <c r="E208" s="142" t="s">
        <v>3912</v>
      </c>
    </row>
    <row r="209" spans="1:5" x14ac:dyDescent="0.15">
      <c r="A209" s="143" t="str">
        <f t="shared" si="3"/>
        <v>青森県南津軽郡田舎館村</v>
      </c>
      <c r="B209" s="146" t="s">
        <v>3911</v>
      </c>
      <c r="C209" s="142" t="s">
        <v>3867</v>
      </c>
      <c r="D209" s="147" t="s">
        <v>3910</v>
      </c>
      <c r="E209" s="142" t="s">
        <v>3909</v>
      </c>
    </row>
    <row r="210" spans="1:5" x14ac:dyDescent="0.15">
      <c r="A210" s="143" t="str">
        <f t="shared" si="3"/>
        <v>青森県北津軽郡板柳町</v>
      </c>
      <c r="B210" s="146" t="s">
        <v>3908</v>
      </c>
      <c r="C210" s="142" t="s">
        <v>3867</v>
      </c>
      <c r="D210" s="147" t="s">
        <v>3903</v>
      </c>
      <c r="E210" s="142" t="s">
        <v>3907</v>
      </c>
    </row>
    <row r="211" spans="1:5" x14ac:dyDescent="0.15">
      <c r="A211" s="143" t="str">
        <f t="shared" si="3"/>
        <v>青森県北津軽郡鶴田町</v>
      </c>
      <c r="B211" s="146" t="s">
        <v>3906</v>
      </c>
      <c r="C211" s="142" t="s">
        <v>3867</v>
      </c>
      <c r="D211" s="147" t="s">
        <v>3903</v>
      </c>
      <c r="E211" s="142" t="s">
        <v>3905</v>
      </c>
    </row>
    <row r="212" spans="1:5" x14ac:dyDescent="0.15">
      <c r="A212" s="143" t="str">
        <f t="shared" si="3"/>
        <v>青森県北津軽郡中泊町</v>
      </c>
      <c r="B212" s="146" t="s">
        <v>3904</v>
      </c>
      <c r="C212" s="142" t="s">
        <v>3867</v>
      </c>
      <c r="D212" s="147" t="s">
        <v>3903</v>
      </c>
      <c r="E212" s="142" t="s">
        <v>3902</v>
      </c>
    </row>
    <row r="213" spans="1:5" x14ac:dyDescent="0.15">
      <c r="A213" s="143" t="str">
        <f t="shared" si="3"/>
        <v>青森県上北郡野辺地町</v>
      </c>
      <c r="B213" s="146" t="s">
        <v>3901</v>
      </c>
      <c r="C213" s="142" t="s">
        <v>3867</v>
      </c>
      <c r="D213" s="147" t="s">
        <v>3888</v>
      </c>
      <c r="E213" s="142" t="s">
        <v>3900</v>
      </c>
    </row>
    <row r="214" spans="1:5" x14ac:dyDescent="0.15">
      <c r="A214" s="143" t="str">
        <f t="shared" si="3"/>
        <v>青森県上北郡七戸町</v>
      </c>
      <c r="B214" s="146" t="s">
        <v>3899</v>
      </c>
      <c r="C214" s="142" t="s">
        <v>3867</v>
      </c>
      <c r="D214" s="147" t="s">
        <v>3888</v>
      </c>
      <c r="E214" s="142" t="s">
        <v>3898</v>
      </c>
    </row>
    <row r="215" spans="1:5" x14ac:dyDescent="0.15">
      <c r="A215" s="143" t="str">
        <f t="shared" si="3"/>
        <v>青森県上北郡六戸町</v>
      </c>
      <c r="B215" s="146" t="s">
        <v>3897</v>
      </c>
      <c r="C215" s="142" t="s">
        <v>3867</v>
      </c>
      <c r="D215" s="147" t="s">
        <v>3888</v>
      </c>
      <c r="E215" s="142" t="s">
        <v>3896</v>
      </c>
    </row>
    <row r="216" spans="1:5" x14ac:dyDescent="0.15">
      <c r="A216" s="143" t="str">
        <f t="shared" si="3"/>
        <v>青森県上北郡横浜町</v>
      </c>
      <c r="B216" s="146" t="s">
        <v>3895</v>
      </c>
      <c r="C216" s="142" t="s">
        <v>3867</v>
      </c>
      <c r="D216" s="147" t="s">
        <v>3888</v>
      </c>
      <c r="E216" s="142" t="s">
        <v>3894</v>
      </c>
    </row>
    <row r="217" spans="1:5" x14ac:dyDescent="0.15">
      <c r="A217" s="143" t="str">
        <f t="shared" si="3"/>
        <v>青森県上北郡東北町</v>
      </c>
      <c r="B217" s="146" t="s">
        <v>3893</v>
      </c>
      <c r="C217" s="142" t="s">
        <v>3867</v>
      </c>
      <c r="D217" s="147" t="s">
        <v>3888</v>
      </c>
      <c r="E217" s="142" t="s">
        <v>3892</v>
      </c>
    </row>
    <row r="218" spans="1:5" x14ac:dyDescent="0.15">
      <c r="A218" s="143" t="str">
        <f t="shared" si="3"/>
        <v>青森県上北郡六ヶ所村</v>
      </c>
      <c r="B218" s="146" t="s">
        <v>3891</v>
      </c>
      <c r="C218" s="142" t="s">
        <v>3867</v>
      </c>
      <c r="D218" s="147" t="s">
        <v>3888</v>
      </c>
      <c r="E218" s="142" t="s">
        <v>3890</v>
      </c>
    </row>
    <row r="219" spans="1:5" x14ac:dyDescent="0.15">
      <c r="A219" s="143" t="str">
        <f t="shared" si="3"/>
        <v>青森県上北郡おいらせ町</v>
      </c>
      <c r="B219" s="146" t="s">
        <v>3889</v>
      </c>
      <c r="C219" s="142" t="s">
        <v>3867</v>
      </c>
      <c r="D219" s="147" t="s">
        <v>3888</v>
      </c>
      <c r="E219" s="142" t="s">
        <v>3887</v>
      </c>
    </row>
    <row r="220" spans="1:5" x14ac:dyDescent="0.15">
      <c r="A220" s="143" t="str">
        <f t="shared" si="3"/>
        <v>青森県下北郡大間町</v>
      </c>
      <c r="B220" s="146" t="s">
        <v>3886</v>
      </c>
      <c r="C220" s="142" t="s">
        <v>3867</v>
      </c>
      <c r="D220" s="147" t="s">
        <v>3879</v>
      </c>
      <c r="E220" s="142" t="s">
        <v>3885</v>
      </c>
    </row>
    <row r="221" spans="1:5" x14ac:dyDescent="0.15">
      <c r="A221" s="143" t="str">
        <f t="shared" si="3"/>
        <v>青森県下北郡東通村</v>
      </c>
      <c r="B221" s="146" t="s">
        <v>3884</v>
      </c>
      <c r="C221" s="142" t="s">
        <v>3867</v>
      </c>
      <c r="D221" s="147" t="s">
        <v>3879</v>
      </c>
      <c r="E221" s="142" t="s">
        <v>3883</v>
      </c>
    </row>
    <row r="222" spans="1:5" x14ac:dyDescent="0.15">
      <c r="A222" s="143" t="str">
        <f t="shared" si="3"/>
        <v>青森県下北郡風間浦村</v>
      </c>
      <c r="B222" s="146" t="s">
        <v>3882</v>
      </c>
      <c r="C222" s="142" t="s">
        <v>3867</v>
      </c>
      <c r="D222" s="147" t="s">
        <v>3879</v>
      </c>
      <c r="E222" s="142" t="s">
        <v>3881</v>
      </c>
    </row>
    <row r="223" spans="1:5" x14ac:dyDescent="0.15">
      <c r="A223" s="143" t="str">
        <f t="shared" si="3"/>
        <v>青森県下北郡佐井村</v>
      </c>
      <c r="B223" s="146" t="s">
        <v>3880</v>
      </c>
      <c r="C223" s="142" t="s">
        <v>3867</v>
      </c>
      <c r="D223" s="147" t="s">
        <v>3879</v>
      </c>
      <c r="E223" s="142" t="s">
        <v>3878</v>
      </c>
    </row>
    <row r="224" spans="1:5" x14ac:dyDescent="0.15">
      <c r="A224" s="143" t="str">
        <f t="shared" si="3"/>
        <v>青森県三戸郡三戸町</v>
      </c>
      <c r="B224" s="146" t="s">
        <v>3877</v>
      </c>
      <c r="C224" s="142" t="s">
        <v>3867</v>
      </c>
      <c r="D224" s="147" t="s">
        <v>3866</v>
      </c>
      <c r="E224" s="142" t="s">
        <v>3876</v>
      </c>
    </row>
    <row r="225" spans="1:5" x14ac:dyDescent="0.15">
      <c r="A225" s="143" t="str">
        <f t="shared" si="3"/>
        <v>青森県三戸郡五戸町</v>
      </c>
      <c r="B225" s="146" t="s">
        <v>3875</v>
      </c>
      <c r="C225" s="142" t="s">
        <v>3867</v>
      </c>
      <c r="D225" s="147" t="s">
        <v>3866</v>
      </c>
      <c r="E225" s="142" t="s">
        <v>3874</v>
      </c>
    </row>
    <row r="226" spans="1:5" x14ac:dyDescent="0.15">
      <c r="A226" s="143" t="str">
        <f t="shared" si="3"/>
        <v>青森県三戸郡田子町</v>
      </c>
      <c r="B226" s="146" t="s">
        <v>3873</v>
      </c>
      <c r="C226" s="142" t="s">
        <v>3867</v>
      </c>
      <c r="D226" s="147" t="s">
        <v>3866</v>
      </c>
      <c r="E226" s="142" t="s">
        <v>3872</v>
      </c>
    </row>
    <row r="227" spans="1:5" x14ac:dyDescent="0.15">
      <c r="A227" s="143" t="str">
        <f t="shared" si="3"/>
        <v>青森県三戸郡南部町</v>
      </c>
      <c r="B227" s="146" t="s">
        <v>3871</v>
      </c>
      <c r="C227" s="142" t="s">
        <v>3867</v>
      </c>
      <c r="D227" s="147" t="s">
        <v>3866</v>
      </c>
      <c r="E227" s="142" t="s">
        <v>1341</v>
      </c>
    </row>
    <row r="228" spans="1:5" x14ac:dyDescent="0.15">
      <c r="A228" s="143" t="str">
        <f t="shared" si="3"/>
        <v>青森県三戸郡階上町</v>
      </c>
      <c r="B228" s="146" t="s">
        <v>3870</v>
      </c>
      <c r="C228" s="142" t="s">
        <v>3867</v>
      </c>
      <c r="D228" s="147" t="s">
        <v>3866</v>
      </c>
      <c r="E228" s="142" t="s">
        <v>3869</v>
      </c>
    </row>
    <row r="229" spans="1:5" x14ac:dyDescent="0.15">
      <c r="A229" s="143" t="str">
        <f t="shared" si="3"/>
        <v>青森県三戸郡新郷村</v>
      </c>
      <c r="B229" s="146" t="s">
        <v>3868</v>
      </c>
      <c r="C229" s="142" t="s">
        <v>3867</v>
      </c>
      <c r="D229" s="147" t="s">
        <v>3866</v>
      </c>
      <c r="E229" s="142" t="s">
        <v>3865</v>
      </c>
    </row>
    <row r="230" spans="1:5" x14ac:dyDescent="0.15">
      <c r="A230" s="143" t="str">
        <f t="shared" si="3"/>
        <v>岩手県盛岡市</v>
      </c>
      <c r="B230" s="146" t="s">
        <v>3864</v>
      </c>
      <c r="C230" s="142" t="s">
        <v>3790</v>
      </c>
      <c r="D230" s="147" t="s">
        <v>3863</v>
      </c>
      <c r="E230" s="142"/>
    </row>
    <row r="231" spans="1:5" x14ac:dyDescent="0.15">
      <c r="A231" s="143" t="str">
        <f t="shared" si="3"/>
        <v>岩手県宮古市</v>
      </c>
      <c r="B231" s="146" t="s">
        <v>3862</v>
      </c>
      <c r="C231" s="142" t="s">
        <v>3790</v>
      </c>
      <c r="D231" s="147" t="s">
        <v>3861</v>
      </c>
      <c r="E231" s="142"/>
    </row>
    <row r="232" spans="1:5" x14ac:dyDescent="0.15">
      <c r="A232" s="143" t="str">
        <f t="shared" si="3"/>
        <v>岩手県大船渡市</v>
      </c>
      <c r="B232" s="146" t="s">
        <v>3860</v>
      </c>
      <c r="C232" s="142" t="s">
        <v>3790</v>
      </c>
      <c r="D232" s="147" t="s">
        <v>3859</v>
      </c>
      <c r="E232" s="142"/>
    </row>
    <row r="233" spans="1:5" x14ac:dyDescent="0.15">
      <c r="A233" s="143" t="str">
        <f t="shared" si="3"/>
        <v>岩手県花巻市</v>
      </c>
      <c r="B233" s="146" t="s">
        <v>3858</v>
      </c>
      <c r="C233" s="142" t="s">
        <v>3790</v>
      </c>
      <c r="D233" s="147" t="s">
        <v>3857</v>
      </c>
      <c r="E233" s="142"/>
    </row>
    <row r="234" spans="1:5" x14ac:dyDescent="0.15">
      <c r="A234" s="143" t="str">
        <f t="shared" si="3"/>
        <v>岩手県北上市</v>
      </c>
      <c r="B234" s="146" t="s">
        <v>3856</v>
      </c>
      <c r="C234" s="142" t="s">
        <v>3790</v>
      </c>
      <c r="D234" s="147" t="s">
        <v>3855</v>
      </c>
      <c r="E234" s="142"/>
    </row>
    <row r="235" spans="1:5" x14ac:dyDescent="0.15">
      <c r="A235" s="143" t="str">
        <f t="shared" si="3"/>
        <v>岩手県久慈市</v>
      </c>
      <c r="B235" s="146" t="s">
        <v>3854</v>
      </c>
      <c r="C235" s="142" t="s">
        <v>3790</v>
      </c>
      <c r="D235" s="147" t="s">
        <v>3853</v>
      </c>
      <c r="E235" s="142"/>
    </row>
    <row r="236" spans="1:5" x14ac:dyDescent="0.15">
      <c r="A236" s="143" t="str">
        <f t="shared" si="3"/>
        <v>岩手県遠野市</v>
      </c>
      <c r="B236" s="146" t="s">
        <v>3852</v>
      </c>
      <c r="C236" s="142" t="s">
        <v>3790</v>
      </c>
      <c r="D236" s="147" t="s">
        <v>3851</v>
      </c>
      <c r="E236" s="142"/>
    </row>
    <row r="237" spans="1:5" x14ac:dyDescent="0.15">
      <c r="A237" s="143" t="str">
        <f t="shared" si="3"/>
        <v>岩手県一関市</v>
      </c>
      <c r="B237" s="146" t="s">
        <v>3850</v>
      </c>
      <c r="C237" s="142" t="s">
        <v>3790</v>
      </c>
      <c r="D237" s="147" t="s">
        <v>3849</v>
      </c>
      <c r="E237" s="142"/>
    </row>
    <row r="238" spans="1:5" x14ac:dyDescent="0.15">
      <c r="A238" s="143" t="str">
        <f t="shared" si="3"/>
        <v>岩手県陸前高田市</v>
      </c>
      <c r="B238" s="146" t="s">
        <v>3848</v>
      </c>
      <c r="C238" s="142" t="s">
        <v>3790</v>
      </c>
      <c r="D238" s="147" t="s">
        <v>3847</v>
      </c>
      <c r="E238" s="142"/>
    </row>
    <row r="239" spans="1:5" x14ac:dyDescent="0.15">
      <c r="A239" s="143" t="str">
        <f t="shared" si="3"/>
        <v>岩手県釜石市</v>
      </c>
      <c r="B239" s="146" t="s">
        <v>3846</v>
      </c>
      <c r="C239" s="142" t="s">
        <v>3790</v>
      </c>
      <c r="D239" s="147" t="s">
        <v>3845</v>
      </c>
      <c r="E239" s="142"/>
    </row>
    <row r="240" spans="1:5" x14ac:dyDescent="0.15">
      <c r="A240" s="143" t="str">
        <f t="shared" si="3"/>
        <v>岩手県二戸市</v>
      </c>
      <c r="B240" s="146" t="s">
        <v>3844</v>
      </c>
      <c r="C240" s="142" t="s">
        <v>3790</v>
      </c>
      <c r="D240" s="147" t="s">
        <v>3843</v>
      </c>
      <c r="E240" s="142"/>
    </row>
    <row r="241" spans="1:5" x14ac:dyDescent="0.15">
      <c r="A241" s="143" t="str">
        <f t="shared" si="3"/>
        <v>岩手県八幡平市</v>
      </c>
      <c r="B241" s="146" t="s">
        <v>3842</v>
      </c>
      <c r="C241" s="142" t="s">
        <v>3790</v>
      </c>
      <c r="D241" s="147" t="s">
        <v>3841</v>
      </c>
      <c r="E241" s="142"/>
    </row>
    <row r="242" spans="1:5" x14ac:dyDescent="0.15">
      <c r="A242" s="143" t="str">
        <f t="shared" si="3"/>
        <v>岩手県奥州市</v>
      </c>
      <c r="B242" s="146" t="s">
        <v>3840</v>
      </c>
      <c r="C242" s="142" t="s">
        <v>3790</v>
      </c>
      <c r="D242" s="147" t="s">
        <v>3839</v>
      </c>
      <c r="E242" s="142"/>
    </row>
    <row r="243" spans="1:5" x14ac:dyDescent="0.15">
      <c r="A243" s="143" t="str">
        <f t="shared" si="3"/>
        <v>岩手県滝沢市</v>
      </c>
      <c r="B243" s="146" t="s">
        <v>3838</v>
      </c>
      <c r="C243" s="142" t="s">
        <v>3790</v>
      </c>
      <c r="D243" s="147" t="s">
        <v>3837</v>
      </c>
      <c r="E243" s="142"/>
    </row>
    <row r="244" spans="1:5" x14ac:dyDescent="0.15">
      <c r="A244" s="143" t="str">
        <f t="shared" si="3"/>
        <v>岩手県岩手郡雫石町</v>
      </c>
      <c r="B244" s="146" t="s">
        <v>3836</v>
      </c>
      <c r="C244" s="142" t="s">
        <v>3790</v>
      </c>
      <c r="D244" s="147" t="s">
        <v>3831</v>
      </c>
      <c r="E244" s="142" t="s">
        <v>3835</v>
      </c>
    </row>
    <row r="245" spans="1:5" x14ac:dyDescent="0.15">
      <c r="A245" s="143" t="str">
        <f t="shared" si="3"/>
        <v>岩手県岩手郡葛巻町</v>
      </c>
      <c r="B245" s="146" t="s">
        <v>3834</v>
      </c>
      <c r="C245" s="142" t="s">
        <v>3790</v>
      </c>
      <c r="D245" s="147" t="s">
        <v>3831</v>
      </c>
      <c r="E245" s="142" t="s">
        <v>3833</v>
      </c>
    </row>
    <row r="246" spans="1:5" x14ac:dyDescent="0.15">
      <c r="A246" s="143" t="str">
        <f t="shared" si="3"/>
        <v>岩手県岩手郡岩手町</v>
      </c>
      <c r="B246" s="146" t="s">
        <v>3832</v>
      </c>
      <c r="C246" s="142" t="s">
        <v>3790</v>
      </c>
      <c r="D246" s="147" t="s">
        <v>3831</v>
      </c>
      <c r="E246" s="142" t="s">
        <v>3830</v>
      </c>
    </row>
    <row r="247" spans="1:5" x14ac:dyDescent="0.15">
      <c r="A247" s="143" t="str">
        <f t="shared" si="3"/>
        <v>岩手県紫波郡紫波町</v>
      </c>
      <c r="B247" s="146" t="s">
        <v>3829</v>
      </c>
      <c r="C247" s="142" t="s">
        <v>3790</v>
      </c>
      <c r="D247" s="147" t="s">
        <v>3826</v>
      </c>
      <c r="E247" s="142" t="s">
        <v>3828</v>
      </c>
    </row>
    <row r="248" spans="1:5" x14ac:dyDescent="0.15">
      <c r="A248" s="143" t="str">
        <f t="shared" si="3"/>
        <v>岩手県紫波郡矢巾町</v>
      </c>
      <c r="B248" s="146" t="s">
        <v>3827</v>
      </c>
      <c r="C248" s="142" t="s">
        <v>3790</v>
      </c>
      <c r="D248" s="147" t="s">
        <v>3826</v>
      </c>
      <c r="E248" s="142" t="s">
        <v>3825</v>
      </c>
    </row>
    <row r="249" spans="1:5" x14ac:dyDescent="0.15">
      <c r="A249" s="143" t="str">
        <f t="shared" si="3"/>
        <v>岩手県和賀郡西和賀町</v>
      </c>
      <c r="B249" s="146" t="s">
        <v>3824</v>
      </c>
      <c r="C249" s="142" t="s">
        <v>3790</v>
      </c>
      <c r="D249" s="147" t="s">
        <v>3823</v>
      </c>
      <c r="E249" s="142" t="s">
        <v>3822</v>
      </c>
    </row>
    <row r="250" spans="1:5" x14ac:dyDescent="0.15">
      <c r="A250" s="143" t="str">
        <f t="shared" si="3"/>
        <v>岩手県胆沢郡金ケ崎町</v>
      </c>
      <c r="B250" s="146" t="s">
        <v>3821</v>
      </c>
      <c r="C250" s="142" t="s">
        <v>3790</v>
      </c>
      <c r="D250" s="147" t="s">
        <v>3820</v>
      </c>
      <c r="E250" s="142" t="s">
        <v>3819</v>
      </c>
    </row>
    <row r="251" spans="1:5" x14ac:dyDescent="0.15">
      <c r="A251" s="143" t="str">
        <f t="shared" si="3"/>
        <v>岩手県西磐井郡平泉町</v>
      </c>
      <c r="B251" s="146" t="s">
        <v>3818</v>
      </c>
      <c r="C251" s="142" t="s">
        <v>3790</v>
      </c>
      <c r="D251" s="147" t="s">
        <v>3817</v>
      </c>
      <c r="E251" s="142" t="s">
        <v>3816</v>
      </c>
    </row>
    <row r="252" spans="1:5" x14ac:dyDescent="0.15">
      <c r="A252" s="143" t="str">
        <f t="shared" si="3"/>
        <v>岩手県気仙郡住田町</v>
      </c>
      <c r="B252" s="146" t="s">
        <v>3815</v>
      </c>
      <c r="C252" s="142" t="s">
        <v>3790</v>
      </c>
      <c r="D252" s="147" t="s">
        <v>3814</v>
      </c>
      <c r="E252" s="142" t="s">
        <v>3813</v>
      </c>
    </row>
    <row r="253" spans="1:5" x14ac:dyDescent="0.15">
      <c r="A253" s="143" t="str">
        <f t="shared" si="3"/>
        <v>岩手県上閉伊郡大槌町</v>
      </c>
      <c r="B253" s="146" t="s">
        <v>3812</v>
      </c>
      <c r="C253" s="142" t="s">
        <v>3790</v>
      </c>
      <c r="D253" s="147" t="s">
        <v>3811</v>
      </c>
      <c r="E253" s="142" t="s">
        <v>3810</v>
      </c>
    </row>
    <row r="254" spans="1:5" x14ac:dyDescent="0.15">
      <c r="A254" s="143" t="str">
        <f t="shared" si="3"/>
        <v>岩手県下閉伊郡山田町</v>
      </c>
      <c r="B254" s="146" t="s">
        <v>3809</v>
      </c>
      <c r="C254" s="142" t="s">
        <v>3790</v>
      </c>
      <c r="D254" s="147" t="s">
        <v>3802</v>
      </c>
      <c r="E254" s="142" t="s">
        <v>3808</v>
      </c>
    </row>
    <row r="255" spans="1:5" x14ac:dyDescent="0.15">
      <c r="A255" s="143" t="str">
        <f t="shared" si="3"/>
        <v>岩手県下閉伊郡岩泉町</v>
      </c>
      <c r="B255" s="146" t="s">
        <v>3807</v>
      </c>
      <c r="C255" s="142" t="s">
        <v>3790</v>
      </c>
      <c r="D255" s="147" t="s">
        <v>3802</v>
      </c>
      <c r="E255" s="142" t="s">
        <v>3806</v>
      </c>
    </row>
    <row r="256" spans="1:5" x14ac:dyDescent="0.15">
      <c r="A256" s="143" t="str">
        <f t="shared" si="3"/>
        <v>岩手県下閉伊郡田野畑村</v>
      </c>
      <c r="B256" s="146" t="s">
        <v>3805</v>
      </c>
      <c r="C256" s="142" t="s">
        <v>3790</v>
      </c>
      <c r="D256" s="147" t="s">
        <v>3802</v>
      </c>
      <c r="E256" s="142" t="s">
        <v>3804</v>
      </c>
    </row>
    <row r="257" spans="1:5" x14ac:dyDescent="0.15">
      <c r="A257" s="143" t="str">
        <f t="shared" si="3"/>
        <v>岩手県下閉伊郡普代村</v>
      </c>
      <c r="B257" s="146" t="s">
        <v>3803</v>
      </c>
      <c r="C257" s="142" t="s">
        <v>3790</v>
      </c>
      <c r="D257" s="147" t="s">
        <v>3802</v>
      </c>
      <c r="E257" s="142" t="s">
        <v>3801</v>
      </c>
    </row>
    <row r="258" spans="1:5" x14ac:dyDescent="0.15">
      <c r="A258" s="143" t="str">
        <f t="shared" ref="A258:A321" si="4">C258&amp;D258&amp;E258</f>
        <v>岩手県九戸郡軽米町</v>
      </c>
      <c r="B258" s="146" t="s">
        <v>3800</v>
      </c>
      <c r="C258" s="142" t="s">
        <v>3790</v>
      </c>
      <c r="D258" s="147" t="s">
        <v>3793</v>
      </c>
      <c r="E258" s="142" t="s">
        <v>3799</v>
      </c>
    </row>
    <row r="259" spans="1:5" x14ac:dyDescent="0.15">
      <c r="A259" s="143" t="str">
        <f t="shared" si="4"/>
        <v>岩手県九戸郡野田村</v>
      </c>
      <c r="B259" s="146" t="s">
        <v>3798</v>
      </c>
      <c r="C259" s="142" t="s">
        <v>3790</v>
      </c>
      <c r="D259" s="147" t="s">
        <v>3793</v>
      </c>
      <c r="E259" s="142" t="s">
        <v>3797</v>
      </c>
    </row>
    <row r="260" spans="1:5" x14ac:dyDescent="0.15">
      <c r="A260" s="143" t="str">
        <f t="shared" si="4"/>
        <v>岩手県九戸郡九戸村</v>
      </c>
      <c r="B260" s="146" t="s">
        <v>3796</v>
      </c>
      <c r="C260" s="142" t="s">
        <v>3790</v>
      </c>
      <c r="D260" s="147" t="s">
        <v>3793</v>
      </c>
      <c r="E260" s="142" t="s">
        <v>3795</v>
      </c>
    </row>
    <row r="261" spans="1:5" x14ac:dyDescent="0.15">
      <c r="A261" s="143" t="str">
        <f t="shared" si="4"/>
        <v>岩手県九戸郡洋野町</v>
      </c>
      <c r="B261" s="146" t="s">
        <v>3794</v>
      </c>
      <c r="C261" s="142" t="s">
        <v>3790</v>
      </c>
      <c r="D261" s="147" t="s">
        <v>3793</v>
      </c>
      <c r="E261" s="142" t="s">
        <v>3792</v>
      </c>
    </row>
    <row r="262" spans="1:5" x14ac:dyDescent="0.15">
      <c r="A262" s="143" t="str">
        <f t="shared" si="4"/>
        <v>岩手県二戸郡一戸町</v>
      </c>
      <c r="B262" s="146" t="s">
        <v>3791</v>
      </c>
      <c r="C262" s="142" t="s">
        <v>3790</v>
      </c>
      <c r="D262" s="147" t="s">
        <v>3789</v>
      </c>
      <c r="E262" s="142" t="s">
        <v>3788</v>
      </c>
    </row>
    <row r="263" spans="1:5" x14ac:dyDescent="0.15">
      <c r="A263" s="143" t="str">
        <f t="shared" si="4"/>
        <v>宮城県仙台市青葉区</v>
      </c>
      <c r="B263" s="144" t="s">
        <v>3787</v>
      </c>
      <c r="C263" s="142" t="s">
        <v>3704</v>
      </c>
      <c r="D263" s="145" t="s">
        <v>3779</v>
      </c>
      <c r="E263" s="143" t="s">
        <v>2789</v>
      </c>
    </row>
    <row r="264" spans="1:5" x14ac:dyDescent="0.15">
      <c r="A264" s="143" t="str">
        <f t="shared" si="4"/>
        <v>宮城県仙台市宮城野区</v>
      </c>
      <c r="B264" s="144" t="s">
        <v>3786</v>
      </c>
      <c r="C264" s="142" t="s">
        <v>3704</v>
      </c>
      <c r="D264" s="145" t="s">
        <v>3779</v>
      </c>
      <c r="E264" s="143" t="s">
        <v>3785</v>
      </c>
    </row>
    <row r="265" spans="1:5" x14ac:dyDescent="0.15">
      <c r="A265" s="143" t="str">
        <f t="shared" si="4"/>
        <v>宮城県仙台市若林区</v>
      </c>
      <c r="B265" s="144" t="s">
        <v>3784</v>
      </c>
      <c r="C265" s="142" t="s">
        <v>3704</v>
      </c>
      <c r="D265" s="145" t="s">
        <v>3779</v>
      </c>
      <c r="E265" s="143" t="s">
        <v>3783</v>
      </c>
    </row>
    <row r="266" spans="1:5" x14ac:dyDescent="0.15">
      <c r="A266" s="143" t="str">
        <f t="shared" si="4"/>
        <v>宮城県仙台市太白区</v>
      </c>
      <c r="B266" s="144" t="s">
        <v>3782</v>
      </c>
      <c r="C266" s="142" t="s">
        <v>3704</v>
      </c>
      <c r="D266" s="145" t="s">
        <v>3779</v>
      </c>
      <c r="E266" s="143" t="s">
        <v>3781</v>
      </c>
    </row>
    <row r="267" spans="1:5" x14ac:dyDescent="0.15">
      <c r="A267" s="143" t="str">
        <f t="shared" si="4"/>
        <v>宮城県仙台市泉区</v>
      </c>
      <c r="B267" s="144" t="s">
        <v>3780</v>
      </c>
      <c r="C267" s="142" t="s">
        <v>3704</v>
      </c>
      <c r="D267" s="145" t="s">
        <v>3779</v>
      </c>
      <c r="E267" s="143" t="s">
        <v>2791</v>
      </c>
    </row>
    <row r="268" spans="1:5" x14ac:dyDescent="0.15">
      <c r="A268" s="143" t="str">
        <f t="shared" si="4"/>
        <v>宮城県石巻市</v>
      </c>
      <c r="B268" s="146" t="s">
        <v>3778</v>
      </c>
      <c r="C268" s="142" t="s">
        <v>3704</v>
      </c>
      <c r="D268" s="147" t="s">
        <v>3777</v>
      </c>
      <c r="E268" s="142"/>
    </row>
    <row r="269" spans="1:5" x14ac:dyDescent="0.15">
      <c r="A269" s="143" t="str">
        <f t="shared" si="4"/>
        <v>宮城県塩竈市</v>
      </c>
      <c r="B269" s="146" t="s">
        <v>3776</v>
      </c>
      <c r="C269" s="142" t="s">
        <v>3704</v>
      </c>
      <c r="D269" s="147" t="s">
        <v>3775</v>
      </c>
      <c r="E269" s="142"/>
    </row>
    <row r="270" spans="1:5" x14ac:dyDescent="0.15">
      <c r="A270" s="143" t="str">
        <f t="shared" si="4"/>
        <v>宮城県気仙沼市</v>
      </c>
      <c r="B270" s="146" t="s">
        <v>3774</v>
      </c>
      <c r="C270" s="142" t="s">
        <v>3704</v>
      </c>
      <c r="D270" s="147" t="s">
        <v>3773</v>
      </c>
      <c r="E270" s="142"/>
    </row>
    <row r="271" spans="1:5" x14ac:dyDescent="0.15">
      <c r="A271" s="143" t="str">
        <f t="shared" si="4"/>
        <v>宮城県白石市</v>
      </c>
      <c r="B271" s="146" t="s">
        <v>3772</v>
      </c>
      <c r="C271" s="142" t="s">
        <v>3704</v>
      </c>
      <c r="D271" s="147" t="s">
        <v>3771</v>
      </c>
      <c r="E271" s="142"/>
    </row>
    <row r="272" spans="1:5" x14ac:dyDescent="0.15">
      <c r="A272" s="143" t="str">
        <f t="shared" si="4"/>
        <v>宮城県名取市</v>
      </c>
      <c r="B272" s="146" t="s">
        <v>3770</v>
      </c>
      <c r="C272" s="142" t="s">
        <v>3704</v>
      </c>
      <c r="D272" s="147" t="s">
        <v>3769</v>
      </c>
      <c r="E272" s="142"/>
    </row>
    <row r="273" spans="1:5" x14ac:dyDescent="0.15">
      <c r="A273" s="143" t="str">
        <f t="shared" si="4"/>
        <v>宮城県角田市</v>
      </c>
      <c r="B273" s="146" t="s">
        <v>3768</v>
      </c>
      <c r="C273" s="142" t="s">
        <v>3704</v>
      </c>
      <c r="D273" s="147" t="s">
        <v>3767</v>
      </c>
      <c r="E273" s="142"/>
    </row>
    <row r="274" spans="1:5" x14ac:dyDescent="0.15">
      <c r="A274" s="143" t="str">
        <f t="shared" si="4"/>
        <v>宮城県多賀城市</v>
      </c>
      <c r="B274" s="146" t="s">
        <v>3766</v>
      </c>
      <c r="C274" s="142" t="s">
        <v>3704</v>
      </c>
      <c r="D274" s="147" t="s">
        <v>3765</v>
      </c>
      <c r="E274" s="142"/>
    </row>
    <row r="275" spans="1:5" x14ac:dyDescent="0.15">
      <c r="A275" s="143" t="str">
        <f t="shared" si="4"/>
        <v>宮城県岩沼市</v>
      </c>
      <c r="B275" s="146" t="s">
        <v>3764</v>
      </c>
      <c r="C275" s="142" t="s">
        <v>3704</v>
      </c>
      <c r="D275" s="147" t="s">
        <v>3763</v>
      </c>
      <c r="E275" s="142"/>
    </row>
    <row r="276" spans="1:5" x14ac:dyDescent="0.15">
      <c r="A276" s="143" t="str">
        <f t="shared" si="4"/>
        <v>宮城県登米市</v>
      </c>
      <c r="B276" s="146" t="s">
        <v>3762</v>
      </c>
      <c r="C276" s="142" t="s">
        <v>3704</v>
      </c>
      <c r="D276" s="147" t="s">
        <v>3761</v>
      </c>
      <c r="E276" s="142"/>
    </row>
    <row r="277" spans="1:5" x14ac:dyDescent="0.15">
      <c r="A277" s="143" t="str">
        <f t="shared" si="4"/>
        <v>宮城県栗原市</v>
      </c>
      <c r="B277" s="146" t="s">
        <v>3760</v>
      </c>
      <c r="C277" s="142" t="s">
        <v>3704</v>
      </c>
      <c r="D277" s="147" t="s">
        <v>3759</v>
      </c>
      <c r="E277" s="142"/>
    </row>
    <row r="278" spans="1:5" x14ac:dyDescent="0.15">
      <c r="A278" s="143" t="str">
        <f t="shared" si="4"/>
        <v>宮城県東松島市</v>
      </c>
      <c r="B278" s="146" t="s">
        <v>3758</v>
      </c>
      <c r="C278" s="142" t="s">
        <v>3704</v>
      </c>
      <c r="D278" s="147" t="s">
        <v>3757</v>
      </c>
      <c r="E278" s="142"/>
    </row>
    <row r="279" spans="1:5" x14ac:dyDescent="0.15">
      <c r="A279" s="143" t="str">
        <f t="shared" si="4"/>
        <v>宮城県大崎市</v>
      </c>
      <c r="B279" s="146" t="s">
        <v>3756</v>
      </c>
      <c r="C279" s="142" t="s">
        <v>3704</v>
      </c>
      <c r="D279" s="147" t="s">
        <v>3755</v>
      </c>
      <c r="E279" s="142"/>
    </row>
    <row r="280" spans="1:5" x14ac:dyDescent="0.15">
      <c r="A280" s="143" t="str">
        <f t="shared" si="4"/>
        <v>宮城県富谷市</v>
      </c>
      <c r="B280" s="146" t="s">
        <v>3754</v>
      </c>
      <c r="C280" s="142" t="s">
        <v>3704</v>
      </c>
      <c r="D280" s="147" t="s">
        <v>3753</v>
      </c>
      <c r="E280" s="142"/>
    </row>
    <row r="281" spans="1:5" x14ac:dyDescent="0.15">
      <c r="A281" s="143" t="str">
        <f t="shared" si="4"/>
        <v>宮城県刈田郡蔵王町</v>
      </c>
      <c r="B281" s="146" t="s">
        <v>3752</v>
      </c>
      <c r="C281" s="142" t="s">
        <v>3704</v>
      </c>
      <c r="D281" s="147" t="s">
        <v>3749</v>
      </c>
      <c r="E281" s="142" t="s">
        <v>3751</v>
      </c>
    </row>
    <row r="282" spans="1:5" x14ac:dyDescent="0.15">
      <c r="A282" s="143" t="str">
        <f t="shared" si="4"/>
        <v>宮城県刈田郡七ヶ宿町</v>
      </c>
      <c r="B282" s="146" t="s">
        <v>3750</v>
      </c>
      <c r="C282" s="142" t="s">
        <v>3704</v>
      </c>
      <c r="D282" s="147" t="s">
        <v>3749</v>
      </c>
      <c r="E282" s="142" t="s">
        <v>3748</v>
      </c>
    </row>
    <row r="283" spans="1:5" x14ac:dyDescent="0.15">
      <c r="A283" s="143" t="str">
        <f t="shared" si="4"/>
        <v>宮城県柴田郡大河原町</v>
      </c>
      <c r="B283" s="146" t="s">
        <v>3747</v>
      </c>
      <c r="C283" s="142" t="s">
        <v>3704</v>
      </c>
      <c r="D283" s="147" t="s">
        <v>3740</v>
      </c>
      <c r="E283" s="142" t="s">
        <v>3746</v>
      </c>
    </row>
    <row r="284" spans="1:5" x14ac:dyDescent="0.15">
      <c r="A284" s="143" t="str">
        <f t="shared" si="4"/>
        <v>宮城県柴田郡村田町</v>
      </c>
      <c r="B284" s="146" t="s">
        <v>3745</v>
      </c>
      <c r="C284" s="142" t="s">
        <v>3704</v>
      </c>
      <c r="D284" s="147" t="s">
        <v>3740</v>
      </c>
      <c r="E284" s="142" t="s">
        <v>3744</v>
      </c>
    </row>
    <row r="285" spans="1:5" x14ac:dyDescent="0.15">
      <c r="A285" s="143" t="str">
        <f t="shared" si="4"/>
        <v>宮城県柴田郡柴田町</v>
      </c>
      <c r="B285" s="146" t="s">
        <v>3743</v>
      </c>
      <c r="C285" s="142" t="s">
        <v>3704</v>
      </c>
      <c r="D285" s="147" t="s">
        <v>3740</v>
      </c>
      <c r="E285" s="142" t="s">
        <v>3742</v>
      </c>
    </row>
    <row r="286" spans="1:5" x14ac:dyDescent="0.15">
      <c r="A286" s="143" t="str">
        <f t="shared" si="4"/>
        <v>宮城県柴田郡川崎町</v>
      </c>
      <c r="B286" s="146" t="s">
        <v>3741</v>
      </c>
      <c r="C286" s="142" t="s">
        <v>3704</v>
      </c>
      <c r="D286" s="147" t="s">
        <v>3740</v>
      </c>
      <c r="E286" s="142" t="s">
        <v>760</v>
      </c>
    </row>
    <row r="287" spans="1:5" x14ac:dyDescent="0.15">
      <c r="A287" s="143" t="str">
        <f t="shared" si="4"/>
        <v>宮城県伊具郡丸森町</v>
      </c>
      <c r="B287" s="146" t="s">
        <v>3739</v>
      </c>
      <c r="C287" s="142" t="s">
        <v>3704</v>
      </c>
      <c r="D287" s="147" t="s">
        <v>3738</v>
      </c>
      <c r="E287" s="142" t="s">
        <v>3737</v>
      </c>
    </row>
    <row r="288" spans="1:5" x14ac:dyDescent="0.15">
      <c r="A288" s="143" t="str">
        <f t="shared" si="4"/>
        <v>宮城県亘理郡亘理町</v>
      </c>
      <c r="B288" s="146" t="s">
        <v>3736</v>
      </c>
      <c r="C288" s="142" t="s">
        <v>3704</v>
      </c>
      <c r="D288" s="147" t="s">
        <v>3733</v>
      </c>
      <c r="E288" s="142" t="s">
        <v>3735</v>
      </c>
    </row>
    <row r="289" spans="1:5" x14ac:dyDescent="0.15">
      <c r="A289" s="143" t="str">
        <f t="shared" si="4"/>
        <v>宮城県亘理郡山元町</v>
      </c>
      <c r="B289" s="146" t="s">
        <v>3734</v>
      </c>
      <c r="C289" s="142" t="s">
        <v>3704</v>
      </c>
      <c r="D289" s="147" t="s">
        <v>3733</v>
      </c>
      <c r="E289" s="142" t="s">
        <v>3732</v>
      </c>
    </row>
    <row r="290" spans="1:5" x14ac:dyDescent="0.15">
      <c r="A290" s="143" t="str">
        <f t="shared" si="4"/>
        <v>宮城県宮城郡松島町</v>
      </c>
      <c r="B290" s="146" t="s">
        <v>3731</v>
      </c>
      <c r="C290" s="142" t="s">
        <v>3704</v>
      </c>
      <c r="D290" s="147" t="s">
        <v>3726</v>
      </c>
      <c r="E290" s="142" t="s">
        <v>3730</v>
      </c>
    </row>
    <row r="291" spans="1:5" x14ac:dyDescent="0.15">
      <c r="A291" s="143" t="str">
        <f t="shared" si="4"/>
        <v>宮城県宮城郡七ヶ浜町</v>
      </c>
      <c r="B291" s="146" t="s">
        <v>3729</v>
      </c>
      <c r="C291" s="142" t="s">
        <v>3704</v>
      </c>
      <c r="D291" s="147" t="s">
        <v>3726</v>
      </c>
      <c r="E291" s="142" t="s">
        <v>3728</v>
      </c>
    </row>
    <row r="292" spans="1:5" x14ac:dyDescent="0.15">
      <c r="A292" s="143" t="str">
        <f t="shared" si="4"/>
        <v>宮城県宮城郡利府町</v>
      </c>
      <c r="B292" s="146" t="s">
        <v>3727</v>
      </c>
      <c r="C292" s="142" t="s">
        <v>3704</v>
      </c>
      <c r="D292" s="147" t="s">
        <v>3726</v>
      </c>
      <c r="E292" s="142" t="s">
        <v>3725</v>
      </c>
    </row>
    <row r="293" spans="1:5" x14ac:dyDescent="0.15">
      <c r="A293" s="143" t="str">
        <f t="shared" si="4"/>
        <v>宮城県黒川郡大和町</v>
      </c>
      <c r="B293" s="146" t="s">
        <v>3724</v>
      </c>
      <c r="C293" s="142" t="s">
        <v>3704</v>
      </c>
      <c r="D293" s="147" t="s">
        <v>3719</v>
      </c>
      <c r="E293" s="142" t="s">
        <v>3723</v>
      </c>
    </row>
    <row r="294" spans="1:5" x14ac:dyDescent="0.15">
      <c r="A294" s="143" t="str">
        <f t="shared" si="4"/>
        <v>宮城県黒川郡大郷町</v>
      </c>
      <c r="B294" s="146" t="s">
        <v>3722</v>
      </c>
      <c r="C294" s="142" t="s">
        <v>3704</v>
      </c>
      <c r="D294" s="147" t="s">
        <v>3719</v>
      </c>
      <c r="E294" s="142" t="s">
        <v>3721</v>
      </c>
    </row>
    <row r="295" spans="1:5" x14ac:dyDescent="0.15">
      <c r="A295" s="143" t="str">
        <f t="shared" si="4"/>
        <v>宮城県黒川郡大衡村</v>
      </c>
      <c r="B295" s="146" t="s">
        <v>3720</v>
      </c>
      <c r="C295" s="142" t="s">
        <v>3704</v>
      </c>
      <c r="D295" s="147" t="s">
        <v>3719</v>
      </c>
      <c r="E295" s="142" t="s">
        <v>3718</v>
      </c>
    </row>
    <row r="296" spans="1:5" x14ac:dyDescent="0.15">
      <c r="A296" s="143" t="str">
        <f t="shared" si="4"/>
        <v>宮城県加美郡色麻町</v>
      </c>
      <c r="B296" s="146" t="s">
        <v>3717</v>
      </c>
      <c r="C296" s="142" t="s">
        <v>3704</v>
      </c>
      <c r="D296" s="147" t="s">
        <v>3714</v>
      </c>
      <c r="E296" s="142" t="s">
        <v>3716</v>
      </c>
    </row>
    <row r="297" spans="1:5" x14ac:dyDescent="0.15">
      <c r="A297" s="143" t="str">
        <f t="shared" si="4"/>
        <v>宮城県加美郡加美町</v>
      </c>
      <c r="B297" s="146" t="s">
        <v>3715</v>
      </c>
      <c r="C297" s="142" t="s">
        <v>3704</v>
      </c>
      <c r="D297" s="147" t="s">
        <v>3714</v>
      </c>
      <c r="E297" s="142" t="s">
        <v>3713</v>
      </c>
    </row>
    <row r="298" spans="1:5" x14ac:dyDescent="0.15">
      <c r="A298" s="143" t="str">
        <f t="shared" si="4"/>
        <v>宮城県遠田郡涌谷町</v>
      </c>
      <c r="B298" s="146" t="s">
        <v>3712</v>
      </c>
      <c r="C298" s="142" t="s">
        <v>3704</v>
      </c>
      <c r="D298" s="147" t="s">
        <v>3709</v>
      </c>
      <c r="E298" s="142" t="s">
        <v>3711</v>
      </c>
    </row>
    <row r="299" spans="1:5" x14ac:dyDescent="0.15">
      <c r="A299" s="143" t="str">
        <f t="shared" si="4"/>
        <v>宮城県遠田郡美里町</v>
      </c>
      <c r="B299" s="146" t="s">
        <v>3710</v>
      </c>
      <c r="C299" s="142" t="s">
        <v>3704</v>
      </c>
      <c r="D299" s="147" t="s">
        <v>3709</v>
      </c>
      <c r="E299" s="142" t="s">
        <v>611</v>
      </c>
    </row>
    <row r="300" spans="1:5" x14ac:dyDescent="0.15">
      <c r="A300" s="143" t="str">
        <f t="shared" si="4"/>
        <v>宮城県牡鹿郡女川町</v>
      </c>
      <c r="B300" s="146" t="s">
        <v>3708</v>
      </c>
      <c r="C300" s="142" t="s">
        <v>3704</v>
      </c>
      <c r="D300" s="147" t="s">
        <v>3707</v>
      </c>
      <c r="E300" s="142" t="s">
        <v>3706</v>
      </c>
    </row>
    <row r="301" spans="1:5" x14ac:dyDescent="0.15">
      <c r="A301" s="143" t="str">
        <f t="shared" si="4"/>
        <v>宮城県本吉郡南三陸町</v>
      </c>
      <c r="B301" s="146" t="s">
        <v>3705</v>
      </c>
      <c r="C301" s="142" t="s">
        <v>3704</v>
      </c>
      <c r="D301" s="147" t="s">
        <v>3703</v>
      </c>
      <c r="E301" s="142" t="s">
        <v>3702</v>
      </c>
    </row>
    <row r="302" spans="1:5" x14ac:dyDescent="0.15">
      <c r="A302" s="143" t="str">
        <f t="shared" si="4"/>
        <v>秋田県秋田市</v>
      </c>
      <c r="B302" s="146" t="s">
        <v>3701</v>
      </c>
      <c r="C302" s="142" t="s">
        <v>3648</v>
      </c>
      <c r="D302" s="147" t="s">
        <v>3700</v>
      </c>
      <c r="E302" s="142"/>
    </row>
    <row r="303" spans="1:5" x14ac:dyDescent="0.15">
      <c r="A303" s="143" t="str">
        <f t="shared" si="4"/>
        <v>秋田県能代市</v>
      </c>
      <c r="B303" s="146" t="s">
        <v>3699</v>
      </c>
      <c r="C303" s="142" t="s">
        <v>3648</v>
      </c>
      <c r="D303" s="147" t="s">
        <v>3698</v>
      </c>
      <c r="E303" s="142"/>
    </row>
    <row r="304" spans="1:5" x14ac:dyDescent="0.15">
      <c r="A304" s="143" t="str">
        <f t="shared" si="4"/>
        <v>秋田県横手市</v>
      </c>
      <c r="B304" s="146" t="s">
        <v>3697</v>
      </c>
      <c r="C304" s="142" t="s">
        <v>3648</v>
      </c>
      <c r="D304" s="147" t="s">
        <v>3696</v>
      </c>
      <c r="E304" s="142"/>
    </row>
    <row r="305" spans="1:5" x14ac:dyDescent="0.15">
      <c r="A305" s="143" t="str">
        <f t="shared" si="4"/>
        <v>秋田県大館市</v>
      </c>
      <c r="B305" s="146" t="s">
        <v>3695</v>
      </c>
      <c r="C305" s="142" t="s">
        <v>3648</v>
      </c>
      <c r="D305" s="147" t="s">
        <v>3694</v>
      </c>
      <c r="E305" s="142"/>
    </row>
    <row r="306" spans="1:5" x14ac:dyDescent="0.15">
      <c r="A306" s="143" t="str">
        <f t="shared" si="4"/>
        <v>秋田県男鹿市</v>
      </c>
      <c r="B306" s="146" t="s">
        <v>3693</v>
      </c>
      <c r="C306" s="142" t="s">
        <v>3648</v>
      </c>
      <c r="D306" s="147" t="s">
        <v>3692</v>
      </c>
      <c r="E306" s="142"/>
    </row>
    <row r="307" spans="1:5" x14ac:dyDescent="0.15">
      <c r="A307" s="143" t="str">
        <f t="shared" si="4"/>
        <v>秋田県湯沢市</v>
      </c>
      <c r="B307" s="146" t="s">
        <v>3691</v>
      </c>
      <c r="C307" s="142" t="s">
        <v>3648</v>
      </c>
      <c r="D307" s="147" t="s">
        <v>3690</v>
      </c>
      <c r="E307" s="142"/>
    </row>
    <row r="308" spans="1:5" x14ac:dyDescent="0.15">
      <c r="A308" s="143" t="str">
        <f t="shared" si="4"/>
        <v>秋田県鹿角市</v>
      </c>
      <c r="B308" s="146" t="s">
        <v>3689</v>
      </c>
      <c r="C308" s="142" t="s">
        <v>3648</v>
      </c>
      <c r="D308" s="147" t="s">
        <v>3688</v>
      </c>
      <c r="E308" s="142"/>
    </row>
    <row r="309" spans="1:5" x14ac:dyDescent="0.15">
      <c r="A309" s="143" t="str">
        <f t="shared" si="4"/>
        <v>秋田県由利本荘市</v>
      </c>
      <c r="B309" s="146" t="s">
        <v>3687</v>
      </c>
      <c r="C309" s="142" t="s">
        <v>3648</v>
      </c>
      <c r="D309" s="147" t="s">
        <v>3686</v>
      </c>
      <c r="E309" s="142"/>
    </row>
    <row r="310" spans="1:5" x14ac:dyDescent="0.15">
      <c r="A310" s="143" t="str">
        <f t="shared" si="4"/>
        <v>秋田県潟上市</v>
      </c>
      <c r="B310" s="146" t="s">
        <v>3685</v>
      </c>
      <c r="C310" s="142" t="s">
        <v>3648</v>
      </c>
      <c r="D310" s="147" t="s">
        <v>3684</v>
      </c>
      <c r="E310" s="142"/>
    </row>
    <row r="311" spans="1:5" x14ac:dyDescent="0.15">
      <c r="A311" s="143" t="str">
        <f t="shared" si="4"/>
        <v>秋田県大仙市</v>
      </c>
      <c r="B311" s="146" t="s">
        <v>3683</v>
      </c>
      <c r="C311" s="142" t="s">
        <v>3648</v>
      </c>
      <c r="D311" s="147" t="s">
        <v>3682</v>
      </c>
      <c r="E311" s="142"/>
    </row>
    <row r="312" spans="1:5" x14ac:dyDescent="0.15">
      <c r="A312" s="143" t="str">
        <f t="shared" si="4"/>
        <v>秋田県北秋田市</v>
      </c>
      <c r="B312" s="146" t="s">
        <v>3681</v>
      </c>
      <c r="C312" s="142" t="s">
        <v>3648</v>
      </c>
      <c r="D312" s="147" t="s">
        <v>3680</v>
      </c>
      <c r="E312" s="142"/>
    </row>
    <row r="313" spans="1:5" x14ac:dyDescent="0.15">
      <c r="A313" s="143" t="str">
        <f t="shared" si="4"/>
        <v>秋田県にかほ市</v>
      </c>
      <c r="B313" s="146" t="s">
        <v>3679</v>
      </c>
      <c r="C313" s="142" t="s">
        <v>3648</v>
      </c>
      <c r="D313" s="147" t="s">
        <v>3678</v>
      </c>
      <c r="E313" s="142"/>
    </row>
    <row r="314" spans="1:5" x14ac:dyDescent="0.15">
      <c r="A314" s="143" t="str">
        <f t="shared" si="4"/>
        <v>秋田県仙北市</v>
      </c>
      <c r="B314" s="146" t="s">
        <v>3677</v>
      </c>
      <c r="C314" s="142" t="s">
        <v>3648</v>
      </c>
      <c r="D314" s="147" t="s">
        <v>3676</v>
      </c>
      <c r="E314" s="142"/>
    </row>
    <row r="315" spans="1:5" x14ac:dyDescent="0.15">
      <c r="A315" s="143" t="str">
        <f t="shared" si="4"/>
        <v>秋田県鹿角郡小坂町</v>
      </c>
      <c r="B315" s="146" t="s">
        <v>3675</v>
      </c>
      <c r="C315" s="142" t="s">
        <v>3648</v>
      </c>
      <c r="D315" s="147" t="s">
        <v>3674</v>
      </c>
      <c r="E315" s="142" t="s">
        <v>3673</v>
      </c>
    </row>
    <row r="316" spans="1:5" x14ac:dyDescent="0.15">
      <c r="A316" s="143" t="str">
        <f t="shared" si="4"/>
        <v>秋田県北秋田郡上小阿仁村</v>
      </c>
      <c r="B316" s="146" t="s">
        <v>3672</v>
      </c>
      <c r="C316" s="142" t="s">
        <v>3648</v>
      </c>
      <c r="D316" s="147" t="s">
        <v>3671</v>
      </c>
      <c r="E316" s="142" t="s">
        <v>3670</v>
      </c>
    </row>
    <row r="317" spans="1:5" x14ac:dyDescent="0.15">
      <c r="A317" s="143" t="str">
        <f t="shared" si="4"/>
        <v>秋田県山本郡藤里町</v>
      </c>
      <c r="B317" s="146" t="s">
        <v>3669</v>
      </c>
      <c r="C317" s="142" t="s">
        <v>3648</v>
      </c>
      <c r="D317" s="147" t="s">
        <v>3664</v>
      </c>
      <c r="E317" s="142" t="s">
        <v>3668</v>
      </c>
    </row>
    <row r="318" spans="1:5" x14ac:dyDescent="0.15">
      <c r="A318" s="143" t="str">
        <f t="shared" si="4"/>
        <v>秋田県山本郡三種町</v>
      </c>
      <c r="B318" s="146" t="s">
        <v>3667</v>
      </c>
      <c r="C318" s="142" t="s">
        <v>3648</v>
      </c>
      <c r="D318" s="147" t="s">
        <v>3664</v>
      </c>
      <c r="E318" s="142" t="s">
        <v>3666</v>
      </c>
    </row>
    <row r="319" spans="1:5" x14ac:dyDescent="0.15">
      <c r="A319" s="143" t="str">
        <f t="shared" si="4"/>
        <v>秋田県山本郡八峰町</v>
      </c>
      <c r="B319" s="146" t="s">
        <v>3665</v>
      </c>
      <c r="C319" s="142" t="s">
        <v>3648</v>
      </c>
      <c r="D319" s="147" t="s">
        <v>3664</v>
      </c>
      <c r="E319" s="142" t="s">
        <v>3663</v>
      </c>
    </row>
    <row r="320" spans="1:5" x14ac:dyDescent="0.15">
      <c r="A320" s="143" t="str">
        <f t="shared" si="4"/>
        <v>秋田県南秋田郡五城目町</v>
      </c>
      <c r="B320" s="146" t="s">
        <v>3662</v>
      </c>
      <c r="C320" s="142" t="s">
        <v>3648</v>
      </c>
      <c r="D320" s="147" t="s">
        <v>3655</v>
      </c>
      <c r="E320" s="142" t="s">
        <v>3661</v>
      </c>
    </row>
    <row r="321" spans="1:5" x14ac:dyDescent="0.15">
      <c r="A321" s="143" t="str">
        <f t="shared" si="4"/>
        <v>秋田県南秋田郡八郎潟町</v>
      </c>
      <c r="B321" s="146" t="s">
        <v>3660</v>
      </c>
      <c r="C321" s="142" t="s">
        <v>3648</v>
      </c>
      <c r="D321" s="147" t="s">
        <v>3655</v>
      </c>
      <c r="E321" s="142" t="s">
        <v>3659</v>
      </c>
    </row>
    <row r="322" spans="1:5" x14ac:dyDescent="0.15">
      <c r="A322" s="143" t="str">
        <f t="shared" ref="A322:A385" si="5">C322&amp;D322&amp;E322</f>
        <v>秋田県南秋田郡井川町</v>
      </c>
      <c r="B322" s="146" t="s">
        <v>3658</v>
      </c>
      <c r="C322" s="142" t="s">
        <v>3648</v>
      </c>
      <c r="D322" s="147" t="s">
        <v>3655</v>
      </c>
      <c r="E322" s="142" t="s">
        <v>3657</v>
      </c>
    </row>
    <row r="323" spans="1:5" x14ac:dyDescent="0.15">
      <c r="A323" s="143" t="str">
        <f t="shared" si="5"/>
        <v>秋田県南秋田郡大潟村</v>
      </c>
      <c r="B323" s="146" t="s">
        <v>3656</v>
      </c>
      <c r="C323" s="142" t="s">
        <v>3648</v>
      </c>
      <c r="D323" s="147" t="s">
        <v>3655</v>
      </c>
      <c r="E323" s="142" t="s">
        <v>3654</v>
      </c>
    </row>
    <row r="324" spans="1:5" x14ac:dyDescent="0.15">
      <c r="A324" s="143" t="str">
        <f t="shared" si="5"/>
        <v>秋田県仙北郡美郷町</v>
      </c>
      <c r="B324" s="146" t="s">
        <v>3653</v>
      </c>
      <c r="C324" s="142" t="s">
        <v>3648</v>
      </c>
      <c r="D324" s="147" t="s">
        <v>3652</v>
      </c>
      <c r="E324" s="142" t="s">
        <v>451</v>
      </c>
    </row>
    <row r="325" spans="1:5" x14ac:dyDescent="0.15">
      <c r="A325" s="143" t="str">
        <f t="shared" si="5"/>
        <v>秋田県雄勝郡羽後町</v>
      </c>
      <c r="B325" s="146" t="s">
        <v>3651</v>
      </c>
      <c r="C325" s="142" t="s">
        <v>3648</v>
      </c>
      <c r="D325" s="147" t="s">
        <v>3647</v>
      </c>
      <c r="E325" s="142" t="s">
        <v>3650</v>
      </c>
    </row>
    <row r="326" spans="1:5" x14ac:dyDescent="0.15">
      <c r="A326" s="143" t="str">
        <f t="shared" si="5"/>
        <v>秋田県雄勝郡東成瀬村</v>
      </c>
      <c r="B326" s="146" t="s">
        <v>3649</v>
      </c>
      <c r="C326" s="142" t="s">
        <v>3648</v>
      </c>
      <c r="D326" s="147" t="s">
        <v>3647</v>
      </c>
      <c r="E326" s="142" t="s">
        <v>3646</v>
      </c>
    </row>
    <row r="327" spans="1:5" x14ac:dyDescent="0.15">
      <c r="A327" s="143" t="str">
        <f t="shared" si="5"/>
        <v>山形県山形市</v>
      </c>
      <c r="B327" s="146" t="s">
        <v>3645</v>
      </c>
      <c r="C327" s="142" t="s">
        <v>3573</v>
      </c>
      <c r="D327" s="147" t="s">
        <v>3644</v>
      </c>
      <c r="E327" s="142"/>
    </row>
    <row r="328" spans="1:5" x14ac:dyDescent="0.15">
      <c r="A328" s="143" t="str">
        <f t="shared" si="5"/>
        <v>山形県米沢市</v>
      </c>
      <c r="B328" s="146" t="s">
        <v>3643</v>
      </c>
      <c r="C328" s="142" t="s">
        <v>3573</v>
      </c>
      <c r="D328" s="147" t="s">
        <v>3642</v>
      </c>
      <c r="E328" s="142"/>
    </row>
    <row r="329" spans="1:5" x14ac:dyDescent="0.15">
      <c r="A329" s="143" t="str">
        <f t="shared" si="5"/>
        <v>山形県鶴岡市</v>
      </c>
      <c r="B329" s="146" t="s">
        <v>3641</v>
      </c>
      <c r="C329" s="142" t="s">
        <v>3573</v>
      </c>
      <c r="D329" s="147" t="s">
        <v>3640</v>
      </c>
      <c r="E329" s="142"/>
    </row>
    <row r="330" spans="1:5" x14ac:dyDescent="0.15">
      <c r="A330" s="143" t="str">
        <f t="shared" si="5"/>
        <v>山形県酒田市</v>
      </c>
      <c r="B330" s="146" t="s">
        <v>3639</v>
      </c>
      <c r="C330" s="142" t="s">
        <v>3573</v>
      </c>
      <c r="D330" s="147" t="s">
        <v>3638</v>
      </c>
      <c r="E330" s="142"/>
    </row>
    <row r="331" spans="1:5" x14ac:dyDescent="0.15">
      <c r="A331" s="143" t="str">
        <f t="shared" si="5"/>
        <v>山形県新庄市</v>
      </c>
      <c r="B331" s="146" t="s">
        <v>3637</v>
      </c>
      <c r="C331" s="142" t="s">
        <v>3573</v>
      </c>
      <c r="D331" s="147" t="s">
        <v>3636</v>
      </c>
      <c r="E331" s="142"/>
    </row>
    <row r="332" spans="1:5" x14ac:dyDescent="0.15">
      <c r="A332" s="143" t="str">
        <f t="shared" si="5"/>
        <v>山形県寒河江市</v>
      </c>
      <c r="B332" s="146" t="s">
        <v>3635</v>
      </c>
      <c r="C332" s="142" t="s">
        <v>3573</v>
      </c>
      <c r="D332" s="147" t="s">
        <v>3634</v>
      </c>
      <c r="E332" s="142"/>
    </row>
    <row r="333" spans="1:5" x14ac:dyDescent="0.15">
      <c r="A333" s="143" t="str">
        <f t="shared" si="5"/>
        <v>山形県上山市</v>
      </c>
      <c r="B333" s="146" t="s">
        <v>3633</v>
      </c>
      <c r="C333" s="142" t="s">
        <v>3573</v>
      </c>
      <c r="D333" s="147" t="s">
        <v>3632</v>
      </c>
      <c r="E333" s="142"/>
    </row>
    <row r="334" spans="1:5" x14ac:dyDescent="0.15">
      <c r="A334" s="143" t="str">
        <f t="shared" si="5"/>
        <v>山形県村山市</v>
      </c>
      <c r="B334" s="146" t="s">
        <v>3631</v>
      </c>
      <c r="C334" s="142" t="s">
        <v>3573</v>
      </c>
      <c r="D334" s="147" t="s">
        <v>3630</v>
      </c>
      <c r="E334" s="142"/>
    </row>
    <row r="335" spans="1:5" x14ac:dyDescent="0.15">
      <c r="A335" s="143" t="str">
        <f t="shared" si="5"/>
        <v>山形県長井市</v>
      </c>
      <c r="B335" s="146" t="s">
        <v>3629</v>
      </c>
      <c r="C335" s="142" t="s">
        <v>3573</v>
      </c>
      <c r="D335" s="147" t="s">
        <v>3628</v>
      </c>
      <c r="E335" s="142"/>
    </row>
    <row r="336" spans="1:5" x14ac:dyDescent="0.15">
      <c r="A336" s="143" t="str">
        <f t="shared" si="5"/>
        <v>山形県天童市</v>
      </c>
      <c r="B336" s="146" t="s">
        <v>3627</v>
      </c>
      <c r="C336" s="142" t="s">
        <v>3573</v>
      </c>
      <c r="D336" s="147" t="s">
        <v>3626</v>
      </c>
      <c r="E336" s="142"/>
    </row>
    <row r="337" spans="1:5" x14ac:dyDescent="0.15">
      <c r="A337" s="143" t="str">
        <f t="shared" si="5"/>
        <v>山形県東根市</v>
      </c>
      <c r="B337" s="146" t="s">
        <v>3625</v>
      </c>
      <c r="C337" s="142" t="s">
        <v>3573</v>
      </c>
      <c r="D337" s="147" t="s">
        <v>3624</v>
      </c>
      <c r="E337" s="142"/>
    </row>
    <row r="338" spans="1:5" x14ac:dyDescent="0.15">
      <c r="A338" s="143" t="str">
        <f t="shared" si="5"/>
        <v>山形県尾花沢市</v>
      </c>
      <c r="B338" s="146" t="s">
        <v>3623</v>
      </c>
      <c r="C338" s="142" t="s">
        <v>3573</v>
      </c>
      <c r="D338" s="147" t="s">
        <v>3622</v>
      </c>
      <c r="E338" s="142"/>
    </row>
    <row r="339" spans="1:5" x14ac:dyDescent="0.15">
      <c r="A339" s="143" t="str">
        <f t="shared" si="5"/>
        <v>山形県南陽市</v>
      </c>
      <c r="B339" s="146" t="s">
        <v>3621</v>
      </c>
      <c r="C339" s="142" t="s">
        <v>3573</v>
      </c>
      <c r="D339" s="147" t="s">
        <v>3620</v>
      </c>
      <c r="E339" s="142"/>
    </row>
    <row r="340" spans="1:5" x14ac:dyDescent="0.15">
      <c r="A340" s="143" t="str">
        <f t="shared" si="5"/>
        <v>山形県東村山郡山辺町</v>
      </c>
      <c r="B340" s="146" t="s">
        <v>3619</v>
      </c>
      <c r="C340" s="142" t="s">
        <v>3573</v>
      </c>
      <c r="D340" s="147" t="s">
        <v>3616</v>
      </c>
      <c r="E340" s="142" t="s">
        <v>3618</v>
      </c>
    </row>
    <row r="341" spans="1:5" x14ac:dyDescent="0.15">
      <c r="A341" s="143" t="str">
        <f t="shared" si="5"/>
        <v>山形県東村山郡中山町</v>
      </c>
      <c r="B341" s="146" t="s">
        <v>3617</v>
      </c>
      <c r="C341" s="142" t="s">
        <v>3573</v>
      </c>
      <c r="D341" s="147" t="s">
        <v>3616</v>
      </c>
      <c r="E341" s="142" t="s">
        <v>3615</v>
      </c>
    </row>
    <row r="342" spans="1:5" x14ac:dyDescent="0.15">
      <c r="A342" s="143" t="str">
        <f t="shared" si="5"/>
        <v>山形県西村山郡河北町</v>
      </c>
      <c r="B342" s="146" t="s">
        <v>3614</v>
      </c>
      <c r="C342" s="142" t="s">
        <v>3573</v>
      </c>
      <c r="D342" s="147" t="s">
        <v>3608</v>
      </c>
      <c r="E342" s="142" t="s">
        <v>3613</v>
      </c>
    </row>
    <row r="343" spans="1:5" x14ac:dyDescent="0.15">
      <c r="A343" s="143" t="str">
        <f t="shared" si="5"/>
        <v>山形県西村山郡西川町</v>
      </c>
      <c r="B343" s="146" t="s">
        <v>3612</v>
      </c>
      <c r="C343" s="142" t="s">
        <v>3573</v>
      </c>
      <c r="D343" s="147" t="s">
        <v>3608</v>
      </c>
      <c r="E343" s="142" t="s">
        <v>3611</v>
      </c>
    </row>
    <row r="344" spans="1:5" x14ac:dyDescent="0.15">
      <c r="A344" s="143" t="str">
        <f t="shared" si="5"/>
        <v>山形県西村山郡朝日町</v>
      </c>
      <c r="B344" s="146" t="s">
        <v>3610</v>
      </c>
      <c r="C344" s="142" t="s">
        <v>3573</v>
      </c>
      <c r="D344" s="147" t="s">
        <v>3608</v>
      </c>
      <c r="E344" s="142" t="s">
        <v>1921</v>
      </c>
    </row>
    <row r="345" spans="1:5" x14ac:dyDescent="0.15">
      <c r="A345" s="143" t="str">
        <f t="shared" si="5"/>
        <v>山形県西村山郡大江町</v>
      </c>
      <c r="B345" s="146" t="s">
        <v>3609</v>
      </c>
      <c r="C345" s="142" t="s">
        <v>3573</v>
      </c>
      <c r="D345" s="147" t="s">
        <v>3608</v>
      </c>
      <c r="E345" s="142" t="s">
        <v>3607</v>
      </c>
    </row>
    <row r="346" spans="1:5" x14ac:dyDescent="0.15">
      <c r="A346" s="143" t="str">
        <f t="shared" si="5"/>
        <v>山形県北村山郡大石田町</v>
      </c>
      <c r="B346" s="146" t="s">
        <v>3606</v>
      </c>
      <c r="C346" s="142" t="s">
        <v>3573</v>
      </c>
      <c r="D346" s="147" t="s">
        <v>3605</v>
      </c>
      <c r="E346" s="142" t="s">
        <v>3604</v>
      </c>
    </row>
    <row r="347" spans="1:5" x14ac:dyDescent="0.15">
      <c r="A347" s="143" t="str">
        <f t="shared" si="5"/>
        <v>山形県最上郡金山町</v>
      </c>
      <c r="B347" s="146" t="s">
        <v>3603</v>
      </c>
      <c r="C347" s="142" t="s">
        <v>3573</v>
      </c>
      <c r="D347" s="147" t="s">
        <v>3591</v>
      </c>
      <c r="E347" s="142" t="s">
        <v>3501</v>
      </c>
    </row>
    <row r="348" spans="1:5" x14ac:dyDescent="0.15">
      <c r="A348" s="143" t="str">
        <f t="shared" si="5"/>
        <v>山形県最上郡最上町</v>
      </c>
      <c r="B348" s="146" t="s">
        <v>3602</v>
      </c>
      <c r="C348" s="142" t="s">
        <v>3573</v>
      </c>
      <c r="D348" s="147" t="s">
        <v>3591</v>
      </c>
      <c r="E348" s="142" t="s">
        <v>3601</v>
      </c>
    </row>
    <row r="349" spans="1:5" x14ac:dyDescent="0.15">
      <c r="A349" s="143" t="str">
        <f t="shared" si="5"/>
        <v>山形県最上郡舟形町</v>
      </c>
      <c r="B349" s="146" t="s">
        <v>3600</v>
      </c>
      <c r="C349" s="142" t="s">
        <v>3573</v>
      </c>
      <c r="D349" s="147" t="s">
        <v>3591</v>
      </c>
      <c r="E349" s="142" t="s">
        <v>3599</v>
      </c>
    </row>
    <row r="350" spans="1:5" x14ac:dyDescent="0.15">
      <c r="A350" s="143" t="str">
        <f t="shared" si="5"/>
        <v>山形県最上郡真室川町</v>
      </c>
      <c r="B350" s="146" t="s">
        <v>3598</v>
      </c>
      <c r="C350" s="142" t="s">
        <v>3573</v>
      </c>
      <c r="D350" s="147" t="s">
        <v>3591</v>
      </c>
      <c r="E350" s="142" t="s">
        <v>3597</v>
      </c>
    </row>
    <row r="351" spans="1:5" x14ac:dyDescent="0.15">
      <c r="A351" s="143" t="str">
        <f t="shared" si="5"/>
        <v>山形県最上郡大蔵村</v>
      </c>
      <c r="B351" s="146" t="s">
        <v>3596</v>
      </c>
      <c r="C351" s="142" t="s">
        <v>3573</v>
      </c>
      <c r="D351" s="147" t="s">
        <v>3591</v>
      </c>
      <c r="E351" s="142" t="s">
        <v>3595</v>
      </c>
    </row>
    <row r="352" spans="1:5" x14ac:dyDescent="0.15">
      <c r="A352" s="143" t="str">
        <f t="shared" si="5"/>
        <v>山形県最上郡鮭川村</v>
      </c>
      <c r="B352" s="146" t="s">
        <v>3594</v>
      </c>
      <c r="C352" s="142" t="s">
        <v>3573</v>
      </c>
      <c r="D352" s="147" t="s">
        <v>3591</v>
      </c>
      <c r="E352" s="142" t="s">
        <v>3593</v>
      </c>
    </row>
    <row r="353" spans="1:5" x14ac:dyDescent="0.15">
      <c r="A353" s="143" t="str">
        <f t="shared" si="5"/>
        <v>山形県最上郡戸沢村</v>
      </c>
      <c r="B353" s="146" t="s">
        <v>3592</v>
      </c>
      <c r="C353" s="142" t="s">
        <v>3573</v>
      </c>
      <c r="D353" s="147" t="s">
        <v>3591</v>
      </c>
      <c r="E353" s="142" t="s">
        <v>3590</v>
      </c>
    </row>
    <row r="354" spans="1:5" x14ac:dyDescent="0.15">
      <c r="A354" s="143" t="str">
        <f t="shared" si="5"/>
        <v>山形県東置賜郡高畠町</v>
      </c>
      <c r="B354" s="146" t="s">
        <v>3589</v>
      </c>
      <c r="C354" s="142" t="s">
        <v>3573</v>
      </c>
      <c r="D354" s="147" t="s">
        <v>3586</v>
      </c>
      <c r="E354" s="142" t="s">
        <v>3588</v>
      </c>
    </row>
    <row r="355" spans="1:5" x14ac:dyDescent="0.15">
      <c r="A355" s="143" t="str">
        <f t="shared" si="5"/>
        <v>山形県東置賜郡川西町</v>
      </c>
      <c r="B355" s="146" t="s">
        <v>3587</v>
      </c>
      <c r="C355" s="142" t="s">
        <v>3573</v>
      </c>
      <c r="D355" s="147" t="s">
        <v>3586</v>
      </c>
      <c r="E355" s="142" t="s">
        <v>1488</v>
      </c>
    </row>
    <row r="356" spans="1:5" x14ac:dyDescent="0.15">
      <c r="A356" s="143" t="str">
        <f t="shared" si="5"/>
        <v>山形県西置賜郡小国町</v>
      </c>
      <c r="B356" s="146" t="s">
        <v>3585</v>
      </c>
      <c r="C356" s="142" t="s">
        <v>3573</v>
      </c>
      <c r="D356" s="147" t="s">
        <v>3581</v>
      </c>
      <c r="E356" s="142" t="s">
        <v>593</v>
      </c>
    </row>
    <row r="357" spans="1:5" x14ac:dyDescent="0.15">
      <c r="A357" s="143" t="str">
        <f t="shared" si="5"/>
        <v>山形県西置賜郡白鷹町</v>
      </c>
      <c r="B357" s="146" t="s">
        <v>3584</v>
      </c>
      <c r="C357" s="142" t="s">
        <v>3573</v>
      </c>
      <c r="D357" s="147" t="s">
        <v>3581</v>
      </c>
      <c r="E357" s="142" t="s">
        <v>3583</v>
      </c>
    </row>
    <row r="358" spans="1:5" x14ac:dyDescent="0.15">
      <c r="A358" s="143" t="str">
        <f t="shared" si="5"/>
        <v>山形県西置賜郡飯豊町</v>
      </c>
      <c r="B358" s="146" t="s">
        <v>3582</v>
      </c>
      <c r="C358" s="142" t="s">
        <v>3573</v>
      </c>
      <c r="D358" s="147" t="s">
        <v>3581</v>
      </c>
      <c r="E358" s="142" t="s">
        <v>3580</v>
      </c>
    </row>
    <row r="359" spans="1:5" x14ac:dyDescent="0.15">
      <c r="A359" s="143" t="str">
        <f t="shared" si="5"/>
        <v>山形県東田川郡三川町</v>
      </c>
      <c r="B359" s="146" t="s">
        <v>3579</v>
      </c>
      <c r="C359" s="142" t="s">
        <v>3573</v>
      </c>
      <c r="D359" s="147" t="s">
        <v>3576</v>
      </c>
      <c r="E359" s="142" t="s">
        <v>3578</v>
      </c>
    </row>
    <row r="360" spans="1:5" x14ac:dyDescent="0.15">
      <c r="A360" s="143" t="str">
        <f t="shared" si="5"/>
        <v>山形県東田川郡庄内町</v>
      </c>
      <c r="B360" s="146" t="s">
        <v>3577</v>
      </c>
      <c r="C360" s="142" t="s">
        <v>3573</v>
      </c>
      <c r="D360" s="147" t="s">
        <v>3576</v>
      </c>
      <c r="E360" s="142" t="s">
        <v>3575</v>
      </c>
    </row>
    <row r="361" spans="1:5" x14ac:dyDescent="0.15">
      <c r="A361" s="143" t="str">
        <f t="shared" si="5"/>
        <v>山形県飽海郡遊佐町</v>
      </c>
      <c r="B361" s="146" t="s">
        <v>3574</v>
      </c>
      <c r="C361" s="142" t="s">
        <v>3573</v>
      </c>
      <c r="D361" s="147" t="s">
        <v>3572</v>
      </c>
      <c r="E361" s="142" t="s">
        <v>3571</v>
      </c>
    </row>
    <row r="362" spans="1:5" x14ac:dyDescent="0.15">
      <c r="A362" s="143" t="str">
        <f t="shared" si="5"/>
        <v>福島県福島市</v>
      </c>
      <c r="B362" s="146" t="s">
        <v>3570</v>
      </c>
      <c r="C362" s="142" t="s">
        <v>3442</v>
      </c>
      <c r="D362" s="147" t="s">
        <v>3569</v>
      </c>
      <c r="E362" s="142"/>
    </row>
    <row r="363" spans="1:5" x14ac:dyDescent="0.15">
      <c r="A363" s="143" t="str">
        <f t="shared" si="5"/>
        <v>福島県会津若松市</v>
      </c>
      <c r="B363" s="146" t="s">
        <v>3568</v>
      </c>
      <c r="C363" s="142" t="s">
        <v>3442</v>
      </c>
      <c r="D363" s="147" t="s">
        <v>3567</v>
      </c>
      <c r="E363" s="142"/>
    </row>
    <row r="364" spans="1:5" x14ac:dyDescent="0.15">
      <c r="A364" s="143" t="str">
        <f t="shared" si="5"/>
        <v>福島県郡山市</v>
      </c>
      <c r="B364" s="146" t="s">
        <v>3566</v>
      </c>
      <c r="C364" s="142" t="s">
        <v>3442</v>
      </c>
      <c r="D364" s="147" t="s">
        <v>3565</v>
      </c>
      <c r="E364" s="142"/>
    </row>
    <row r="365" spans="1:5" x14ac:dyDescent="0.15">
      <c r="A365" s="143" t="str">
        <f t="shared" si="5"/>
        <v>福島県いわき市</v>
      </c>
      <c r="B365" s="146" t="s">
        <v>3564</v>
      </c>
      <c r="C365" s="142" t="s">
        <v>3442</v>
      </c>
      <c r="D365" s="147" t="s">
        <v>3563</v>
      </c>
      <c r="E365" s="142"/>
    </row>
    <row r="366" spans="1:5" x14ac:dyDescent="0.15">
      <c r="A366" s="143" t="str">
        <f t="shared" si="5"/>
        <v>福島県白河市</v>
      </c>
      <c r="B366" s="146" t="s">
        <v>3562</v>
      </c>
      <c r="C366" s="142" t="s">
        <v>3442</v>
      </c>
      <c r="D366" s="147" t="s">
        <v>3561</v>
      </c>
      <c r="E366" s="142"/>
    </row>
    <row r="367" spans="1:5" x14ac:dyDescent="0.15">
      <c r="A367" s="143" t="str">
        <f t="shared" si="5"/>
        <v>福島県須賀川市</v>
      </c>
      <c r="B367" s="146" t="s">
        <v>3560</v>
      </c>
      <c r="C367" s="142" t="s">
        <v>3442</v>
      </c>
      <c r="D367" s="147" t="s">
        <v>3559</v>
      </c>
      <c r="E367" s="142"/>
    </row>
    <row r="368" spans="1:5" x14ac:dyDescent="0.15">
      <c r="A368" s="143" t="str">
        <f t="shared" si="5"/>
        <v>福島県喜多方市</v>
      </c>
      <c r="B368" s="146" t="s">
        <v>3558</v>
      </c>
      <c r="C368" s="142" t="s">
        <v>3442</v>
      </c>
      <c r="D368" s="147" t="s">
        <v>3557</v>
      </c>
      <c r="E368" s="142"/>
    </row>
    <row r="369" spans="1:5" x14ac:dyDescent="0.15">
      <c r="A369" s="143" t="str">
        <f t="shared" si="5"/>
        <v>福島県相馬市</v>
      </c>
      <c r="B369" s="146" t="s">
        <v>3556</v>
      </c>
      <c r="C369" s="142" t="s">
        <v>3442</v>
      </c>
      <c r="D369" s="147" t="s">
        <v>3555</v>
      </c>
      <c r="E369" s="142"/>
    </row>
    <row r="370" spans="1:5" x14ac:dyDescent="0.15">
      <c r="A370" s="143" t="str">
        <f t="shared" si="5"/>
        <v>福島県二本松市</v>
      </c>
      <c r="B370" s="146" t="s">
        <v>3554</v>
      </c>
      <c r="C370" s="142" t="s">
        <v>3442</v>
      </c>
      <c r="D370" s="147" t="s">
        <v>3553</v>
      </c>
      <c r="E370" s="142"/>
    </row>
    <row r="371" spans="1:5" x14ac:dyDescent="0.15">
      <c r="A371" s="143" t="str">
        <f t="shared" si="5"/>
        <v>福島県田村市</v>
      </c>
      <c r="B371" s="146" t="s">
        <v>3552</v>
      </c>
      <c r="C371" s="142" t="s">
        <v>3442</v>
      </c>
      <c r="D371" s="147" t="s">
        <v>3551</v>
      </c>
      <c r="E371" s="142"/>
    </row>
    <row r="372" spans="1:5" x14ac:dyDescent="0.15">
      <c r="A372" s="143" t="str">
        <f t="shared" si="5"/>
        <v>福島県南相馬市</v>
      </c>
      <c r="B372" s="146" t="s">
        <v>3550</v>
      </c>
      <c r="C372" s="142" t="s">
        <v>3442</v>
      </c>
      <c r="D372" s="147" t="s">
        <v>3549</v>
      </c>
      <c r="E372" s="142"/>
    </row>
    <row r="373" spans="1:5" x14ac:dyDescent="0.15">
      <c r="A373" s="143" t="str">
        <f t="shared" si="5"/>
        <v>福島県伊達市</v>
      </c>
      <c r="B373" s="146" t="s">
        <v>3548</v>
      </c>
      <c r="C373" s="142" t="s">
        <v>3442</v>
      </c>
      <c r="D373" s="147" t="s">
        <v>3547</v>
      </c>
      <c r="E373" s="142"/>
    </row>
    <row r="374" spans="1:5" x14ac:dyDescent="0.15">
      <c r="A374" s="143" t="str">
        <f t="shared" si="5"/>
        <v>福島県本宮市</v>
      </c>
      <c r="B374" s="146" t="s">
        <v>3546</v>
      </c>
      <c r="C374" s="142" t="s">
        <v>3442</v>
      </c>
      <c r="D374" s="147" t="s">
        <v>3545</v>
      </c>
      <c r="E374" s="142"/>
    </row>
    <row r="375" spans="1:5" x14ac:dyDescent="0.15">
      <c r="A375" s="143" t="str">
        <f t="shared" si="5"/>
        <v>福島県伊達郡桑折町</v>
      </c>
      <c r="B375" s="146" t="s">
        <v>3544</v>
      </c>
      <c r="C375" s="142" t="s">
        <v>3442</v>
      </c>
      <c r="D375" s="147" t="s">
        <v>3539</v>
      </c>
      <c r="E375" s="142" t="s">
        <v>3543</v>
      </c>
    </row>
    <row r="376" spans="1:5" x14ac:dyDescent="0.15">
      <c r="A376" s="143" t="str">
        <f t="shared" si="5"/>
        <v>福島県伊達郡国見町</v>
      </c>
      <c r="B376" s="146" t="s">
        <v>3542</v>
      </c>
      <c r="C376" s="142" t="s">
        <v>3442</v>
      </c>
      <c r="D376" s="147" t="s">
        <v>3539</v>
      </c>
      <c r="E376" s="142" t="s">
        <v>3541</v>
      </c>
    </row>
    <row r="377" spans="1:5" x14ac:dyDescent="0.15">
      <c r="A377" s="143" t="str">
        <f t="shared" si="5"/>
        <v>福島県伊達郡川俣町</v>
      </c>
      <c r="B377" s="146" t="s">
        <v>3540</v>
      </c>
      <c r="C377" s="142" t="s">
        <v>3442</v>
      </c>
      <c r="D377" s="147" t="s">
        <v>3539</v>
      </c>
      <c r="E377" s="142" t="s">
        <v>3538</v>
      </c>
    </row>
    <row r="378" spans="1:5" x14ac:dyDescent="0.15">
      <c r="A378" s="143" t="str">
        <f t="shared" si="5"/>
        <v>福島県安達郡大玉村</v>
      </c>
      <c r="B378" s="146" t="s">
        <v>3537</v>
      </c>
      <c r="C378" s="142" t="s">
        <v>3442</v>
      </c>
      <c r="D378" s="147" t="s">
        <v>3536</v>
      </c>
      <c r="E378" s="142" t="s">
        <v>3535</v>
      </c>
    </row>
    <row r="379" spans="1:5" x14ac:dyDescent="0.15">
      <c r="A379" s="143" t="str">
        <f t="shared" si="5"/>
        <v>福島県岩瀬郡鏡石町</v>
      </c>
      <c r="B379" s="146" t="s">
        <v>3534</v>
      </c>
      <c r="C379" s="142" t="s">
        <v>3442</v>
      </c>
      <c r="D379" s="147" t="s">
        <v>3531</v>
      </c>
      <c r="E379" s="142" t="s">
        <v>3533</v>
      </c>
    </row>
    <row r="380" spans="1:5" x14ac:dyDescent="0.15">
      <c r="A380" s="143" t="str">
        <f t="shared" si="5"/>
        <v>福島県岩瀬郡天栄村</v>
      </c>
      <c r="B380" s="146" t="s">
        <v>3532</v>
      </c>
      <c r="C380" s="142" t="s">
        <v>3442</v>
      </c>
      <c r="D380" s="147" t="s">
        <v>3531</v>
      </c>
      <c r="E380" s="142" t="s">
        <v>3530</v>
      </c>
    </row>
    <row r="381" spans="1:5" x14ac:dyDescent="0.15">
      <c r="A381" s="143" t="str">
        <f t="shared" si="5"/>
        <v>福島県南会津郡下郷町</v>
      </c>
      <c r="B381" s="146" t="s">
        <v>3529</v>
      </c>
      <c r="C381" s="142" t="s">
        <v>3442</v>
      </c>
      <c r="D381" s="147" t="s">
        <v>3522</v>
      </c>
      <c r="E381" s="142" t="s">
        <v>3528</v>
      </c>
    </row>
    <row r="382" spans="1:5" x14ac:dyDescent="0.15">
      <c r="A382" s="143" t="str">
        <f t="shared" si="5"/>
        <v>福島県南会津郡檜枝岐村</v>
      </c>
      <c r="B382" s="146" t="s">
        <v>3527</v>
      </c>
      <c r="C382" s="142" t="s">
        <v>3442</v>
      </c>
      <c r="D382" s="147" t="s">
        <v>3522</v>
      </c>
      <c r="E382" s="142" t="s">
        <v>3526</v>
      </c>
    </row>
    <row r="383" spans="1:5" x14ac:dyDescent="0.15">
      <c r="A383" s="143" t="str">
        <f t="shared" si="5"/>
        <v>福島県南会津郡只見町</v>
      </c>
      <c r="B383" s="146" t="s">
        <v>3525</v>
      </c>
      <c r="C383" s="142" t="s">
        <v>3442</v>
      </c>
      <c r="D383" s="147" t="s">
        <v>3522</v>
      </c>
      <c r="E383" s="142" t="s">
        <v>3524</v>
      </c>
    </row>
    <row r="384" spans="1:5" x14ac:dyDescent="0.15">
      <c r="A384" s="143" t="str">
        <f t="shared" si="5"/>
        <v>福島県南会津郡南会津町</v>
      </c>
      <c r="B384" s="146" t="s">
        <v>3523</v>
      </c>
      <c r="C384" s="142" t="s">
        <v>3442</v>
      </c>
      <c r="D384" s="147" t="s">
        <v>3522</v>
      </c>
      <c r="E384" s="142" t="s">
        <v>3521</v>
      </c>
    </row>
    <row r="385" spans="1:5" x14ac:dyDescent="0.15">
      <c r="A385" s="143" t="str">
        <f t="shared" si="5"/>
        <v>福島県耶麻郡北塩原村</v>
      </c>
      <c r="B385" s="146" t="s">
        <v>3520</v>
      </c>
      <c r="C385" s="142" t="s">
        <v>3442</v>
      </c>
      <c r="D385" s="147" t="s">
        <v>3513</v>
      </c>
      <c r="E385" s="142" t="s">
        <v>3519</v>
      </c>
    </row>
    <row r="386" spans="1:5" x14ac:dyDescent="0.15">
      <c r="A386" s="143" t="str">
        <f t="shared" ref="A386:A449" si="6">C386&amp;D386&amp;E386</f>
        <v>福島県耶麻郡西会津町</v>
      </c>
      <c r="B386" s="146" t="s">
        <v>3518</v>
      </c>
      <c r="C386" s="142" t="s">
        <v>3442</v>
      </c>
      <c r="D386" s="147" t="s">
        <v>3513</v>
      </c>
      <c r="E386" s="142" t="s">
        <v>3517</v>
      </c>
    </row>
    <row r="387" spans="1:5" x14ac:dyDescent="0.15">
      <c r="A387" s="143" t="str">
        <f t="shared" si="6"/>
        <v>福島県耶麻郡磐梯町</v>
      </c>
      <c r="B387" s="146" t="s">
        <v>3516</v>
      </c>
      <c r="C387" s="142" t="s">
        <v>3442</v>
      </c>
      <c r="D387" s="147" t="s">
        <v>3513</v>
      </c>
      <c r="E387" s="142" t="s">
        <v>3515</v>
      </c>
    </row>
    <row r="388" spans="1:5" x14ac:dyDescent="0.15">
      <c r="A388" s="143" t="str">
        <f t="shared" si="6"/>
        <v>福島県耶麻郡猪苗代町</v>
      </c>
      <c r="B388" s="146" t="s">
        <v>3514</v>
      </c>
      <c r="C388" s="142" t="s">
        <v>3442</v>
      </c>
      <c r="D388" s="147" t="s">
        <v>3513</v>
      </c>
      <c r="E388" s="142" t="s">
        <v>3512</v>
      </c>
    </row>
    <row r="389" spans="1:5" x14ac:dyDescent="0.15">
      <c r="A389" s="143" t="str">
        <f t="shared" si="6"/>
        <v>福島県河沼郡会津坂下町</v>
      </c>
      <c r="B389" s="146" t="s">
        <v>3511</v>
      </c>
      <c r="C389" s="142" t="s">
        <v>3442</v>
      </c>
      <c r="D389" s="147" t="s">
        <v>3506</v>
      </c>
      <c r="E389" s="142" t="s">
        <v>3510</v>
      </c>
    </row>
    <row r="390" spans="1:5" x14ac:dyDescent="0.15">
      <c r="A390" s="143" t="str">
        <f t="shared" si="6"/>
        <v>福島県河沼郡湯川村</v>
      </c>
      <c r="B390" s="146" t="s">
        <v>3509</v>
      </c>
      <c r="C390" s="142" t="s">
        <v>3442</v>
      </c>
      <c r="D390" s="147" t="s">
        <v>3506</v>
      </c>
      <c r="E390" s="142" t="s">
        <v>3508</v>
      </c>
    </row>
    <row r="391" spans="1:5" x14ac:dyDescent="0.15">
      <c r="A391" s="143" t="str">
        <f t="shared" si="6"/>
        <v>福島県河沼郡柳津町</v>
      </c>
      <c r="B391" s="146" t="s">
        <v>3507</v>
      </c>
      <c r="C391" s="142" t="s">
        <v>3442</v>
      </c>
      <c r="D391" s="147" t="s">
        <v>3506</v>
      </c>
      <c r="E391" s="142" t="s">
        <v>3505</v>
      </c>
    </row>
    <row r="392" spans="1:5" x14ac:dyDescent="0.15">
      <c r="A392" s="143" t="str">
        <f t="shared" si="6"/>
        <v>福島県大沼郡三島町</v>
      </c>
      <c r="B392" s="146" t="s">
        <v>3504</v>
      </c>
      <c r="C392" s="142" t="s">
        <v>3442</v>
      </c>
      <c r="D392" s="147" t="s">
        <v>3498</v>
      </c>
      <c r="E392" s="142" t="s">
        <v>3503</v>
      </c>
    </row>
    <row r="393" spans="1:5" x14ac:dyDescent="0.15">
      <c r="A393" s="143" t="str">
        <f t="shared" si="6"/>
        <v>福島県大沼郡金山町</v>
      </c>
      <c r="B393" s="146" t="s">
        <v>3502</v>
      </c>
      <c r="C393" s="142" t="s">
        <v>3442</v>
      </c>
      <c r="D393" s="147" t="s">
        <v>3498</v>
      </c>
      <c r="E393" s="142" t="s">
        <v>3501</v>
      </c>
    </row>
    <row r="394" spans="1:5" x14ac:dyDescent="0.15">
      <c r="A394" s="143" t="str">
        <f t="shared" si="6"/>
        <v>福島県大沼郡昭和村</v>
      </c>
      <c r="B394" s="146" t="s">
        <v>3500</v>
      </c>
      <c r="C394" s="142" t="s">
        <v>3442</v>
      </c>
      <c r="D394" s="147" t="s">
        <v>3498</v>
      </c>
      <c r="E394" s="142" t="s">
        <v>3230</v>
      </c>
    </row>
    <row r="395" spans="1:5" x14ac:dyDescent="0.15">
      <c r="A395" s="143" t="str">
        <f t="shared" si="6"/>
        <v>福島県大沼郡会津美里町</v>
      </c>
      <c r="B395" s="146" t="s">
        <v>3499</v>
      </c>
      <c r="C395" s="142" t="s">
        <v>3442</v>
      </c>
      <c r="D395" s="147" t="s">
        <v>3498</v>
      </c>
      <c r="E395" s="142" t="s">
        <v>3497</v>
      </c>
    </row>
    <row r="396" spans="1:5" x14ac:dyDescent="0.15">
      <c r="A396" s="143" t="str">
        <f t="shared" si="6"/>
        <v>福島県西白河郡西郷村</v>
      </c>
      <c r="B396" s="146" t="s">
        <v>3496</v>
      </c>
      <c r="C396" s="142" t="s">
        <v>3442</v>
      </c>
      <c r="D396" s="147" t="s">
        <v>3489</v>
      </c>
      <c r="E396" s="142" t="s">
        <v>3495</v>
      </c>
    </row>
    <row r="397" spans="1:5" x14ac:dyDescent="0.15">
      <c r="A397" s="143" t="str">
        <f t="shared" si="6"/>
        <v>福島県西白河郡泉崎村</v>
      </c>
      <c r="B397" s="146" t="s">
        <v>3494</v>
      </c>
      <c r="C397" s="142" t="s">
        <v>3442</v>
      </c>
      <c r="D397" s="147" t="s">
        <v>3489</v>
      </c>
      <c r="E397" s="142" t="s">
        <v>3493</v>
      </c>
    </row>
    <row r="398" spans="1:5" x14ac:dyDescent="0.15">
      <c r="A398" s="143" t="str">
        <f t="shared" si="6"/>
        <v>福島県西白河郡中島村</v>
      </c>
      <c r="B398" s="146" t="s">
        <v>3492</v>
      </c>
      <c r="C398" s="142" t="s">
        <v>3442</v>
      </c>
      <c r="D398" s="147" t="s">
        <v>3489</v>
      </c>
      <c r="E398" s="142" t="s">
        <v>3491</v>
      </c>
    </row>
    <row r="399" spans="1:5" x14ac:dyDescent="0.15">
      <c r="A399" s="143" t="str">
        <f t="shared" si="6"/>
        <v>福島県西白河郡矢吹町</v>
      </c>
      <c r="B399" s="146" t="s">
        <v>3490</v>
      </c>
      <c r="C399" s="142" t="s">
        <v>3442</v>
      </c>
      <c r="D399" s="147" t="s">
        <v>3489</v>
      </c>
      <c r="E399" s="142" t="s">
        <v>3488</v>
      </c>
    </row>
    <row r="400" spans="1:5" x14ac:dyDescent="0.15">
      <c r="A400" s="143" t="str">
        <f t="shared" si="6"/>
        <v>福島県東白川郡棚倉町</v>
      </c>
      <c r="B400" s="146" t="s">
        <v>3487</v>
      </c>
      <c r="C400" s="142" t="s">
        <v>3442</v>
      </c>
      <c r="D400" s="147" t="s">
        <v>3480</v>
      </c>
      <c r="E400" s="142" t="s">
        <v>3486</v>
      </c>
    </row>
    <row r="401" spans="1:5" x14ac:dyDescent="0.15">
      <c r="A401" s="143" t="str">
        <f t="shared" si="6"/>
        <v>福島県東白川郡矢祭町</v>
      </c>
      <c r="B401" s="146" t="s">
        <v>3485</v>
      </c>
      <c r="C401" s="142" t="s">
        <v>3442</v>
      </c>
      <c r="D401" s="147" t="s">
        <v>3480</v>
      </c>
      <c r="E401" s="142" t="s">
        <v>3484</v>
      </c>
    </row>
    <row r="402" spans="1:5" x14ac:dyDescent="0.15">
      <c r="A402" s="143" t="str">
        <f t="shared" si="6"/>
        <v>福島県東白川郡塙町</v>
      </c>
      <c r="B402" s="146" t="s">
        <v>3483</v>
      </c>
      <c r="C402" s="142" t="s">
        <v>3442</v>
      </c>
      <c r="D402" s="147" t="s">
        <v>3480</v>
      </c>
      <c r="E402" s="142" t="s">
        <v>3482</v>
      </c>
    </row>
    <row r="403" spans="1:5" x14ac:dyDescent="0.15">
      <c r="A403" s="143" t="str">
        <f t="shared" si="6"/>
        <v>福島県東白川郡鮫川村</v>
      </c>
      <c r="B403" s="146" t="s">
        <v>3481</v>
      </c>
      <c r="C403" s="142" t="s">
        <v>3442</v>
      </c>
      <c r="D403" s="147" t="s">
        <v>3480</v>
      </c>
      <c r="E403" s="142" t="s">
        <v>3479</v>
      </c>
    </row>
    <row r="404" spans="1:5" x14ac:dyDescent="0.15">
      <c r="A404" s="143" t="str">
        <f t="shared" si="6"/>
        <v>福島県石川郡石川町</v>
      </c>
      <c r="B404" s="146" t="s">
        <v>3478</v>
      </c>
      <c r="C404" s="142" t="s">
        <v>3442</v>
      </c>
      <c r="D404" s="147" t="s">
        <v>3469</v>
      </c>
      <c r="E404" s="142" t="s">
        <v>3477</v>
      </c>
    </row>
    <row r="405" spans="1:5" x14ac:dyDescent="0.15">
      <c r="A405" s="143" t="str">
        <f t="shared" si="6"/>
        <v>福島県石川郡玉川村</v>
      </c>
      <c r="B405" s="146" t="s">
        <v>3476</v>
      </c>
      <c r="C405" s="142" t="s">
        <v>3442</v>
      </c>
      <c r="D405" s="147" t="s">
        <v>3469</v>
      </c>
      <c r="E405" s="142" t="s">
        <v>3475</v>
      </c>
    </row>
    <row r="406" spans="1:5" x14ac:dyDescent="0.15">
      <c r="A406" s="143" t="str">
        <f t="shared" si="6"/>
        <v>福島県石川郡平田村</v>
      </c>
      <c r="B406" s="146" t="s">
        <v>3474</v>
      </c>
      <c r="C406" s="142" t="s">
        <v>3442</v>
      </c>
      <c r="D406" s="147" t="s">
        <v>3469</v>
      </c>
      <c r="E406" s="142" t="s">
        <v>3473</v>
      </c>
    </row>
    <row r="407" spans="1:5" x14ac:dyDescent="0.15">
      <c r="A407" s="143" t="str">
        <f t="shared" si="6"/>
        <v>福島県石川郡浅川町</v>
      </c>
      <c r="B407" s="146" t="s">
        <v>3472</v>
      </c>
      <c r="C407" s="142" t="s">
        <v>3442</v>
      </c>
      <c r="D407" s="147" t="s">
        <v>3469</v>
      </c>
      <c r="E407" s="142" t="s">
        <v>3471</v>
      </c>
    </row>
    <row r="408" spans="1:5" x14ac:dyDescent="0.15">
      <c r="A408" s="143" t="str">
        <f t="shared" si="6"/>
        <v>福島県石川郡古殿町</v>
      </c>
      <c r="B408" s="146" t="s">
        <v>3470</v>
      </c>
      <c r="C408" s="142" t="s">
        <v>3442</v>
      </c>
      <c r="D408" s="147" t="s">
        <v>3469</v>
      </c>
      <c r="E408" s="142" t="s">
        <v>3468</v>
      </c>
    </row>
    <row r="409" spans="1:5" x14ac:dyDescent="0.15">
      <c r="A409" s="143" t="str">
        <f t="shared" si="6"/>
        <v>福島県田村郡三春町</v>
      </c>
      <c r="B409" s="146" t="s">
        <v>3467</v>
      </c>
      <c r="C409" s="142" t="s">
        <v>3442</v>
      </c>
      <c r="D409" s="147" t="s">
        <v>3464</v>
      </c>
      <c r="E409" s="142" t="s">
        <v>3466</v>
      </c>
    </row>
    <row r="410" spans="1:5" x14ac:dyDescent="0.15">
      <c r="A410" s="143" t="str">
        <f t="shared" si="6"/>
        <v>福島県田村郡小野町</v>
      </c>
      <c r="B410" s="146" t="s">
        <v>3465</v>
      </c>
      <c r="C410" s="142" t="s">
        <v>3442</v>
      </c>
      <c r="D410" s="147" t="s">
        <v>3464</v>
      </c>
      <c r="E410" s="142" t="s">
        <v>3463</v>
      </c>
    </row>
    <row r="411" spans="1:5" x14ac:dyDescent="0.15">
      <c r="A411" s="143" t="str">
        <f t="shared" si="6"/>
        <v>福島県双葉郡広野町</v>
      </c>
      <c r="B411" s="146" t="s">
        <v>3462</v>
      </c>
      <c r="C411" s="142" t="s">
        <v>3442</v>
      </c>
      <c r="D411" s="147" t="s">
        <v>3447</v>
      </c>
      <c r="E411" s="142" t="s">
        <v>3461</v>
      </c>
    </row>
    <row r="412" spans="1:5" x14ac:dyDescent="0.15">
      <c r="A412" s="143" t="str">
        <f t="shared" si="6"/>
        <v>福島県双葉郡楢葉町</v>
      </c>
      <c r="B412" s="146" t="s">
        <v>3460</v>
      </c>
      <c r="C412" s="142" t="s">
        <v>3442</v>
      </c>
      <c r="D412" s="147" t="s">
        <v>3447</v>
      </c>
      <c r="E412" s="142" t="s">
        <v>3459</v>
      </c>
    </row>
    <row r="413" spans="1:5" x14ac:dyDescent="0.15">
      <c r="A413" s="143" t="str">
        <f t="shared" si="6"/>
        <v>福島県双葉郡富岡町</v>
      </c>
      <c r="B413" s="146" t="s">
        <v>3458</v>
      </c>
      <c r="C413" s="142" t="s">
        <v>3442</v>
      </c>
      <c r="D413" s="147" t="s">
        <v>3447</v>
      </c>
      <c r="E413" s="142" t="s">
        <v>3457</v>
      </c>
    </row>
    <row r="414" spans="1:5" x14ac:dyDescent="0.15">
      <c r="A414" s="143" t="str">
        <f t="shared" si="6"/>
        <v>福島県双葉郡川内村</v>
      </c>
      <c r="B414" s="146" t="s">
        <v>3456</v>
      </c>
      <c r="C414" s="142" t="s">
        <v>3442</v>
      </c>
      <c r="D414" s="147" t="s">
        <v>3447</v>
      </c>
      <c r="E414" s="142" t="s">
        <v>3455</v>
      </c>
    </row>
    <row r="415" spans="1:5" x14ac:dyDescent="0.15">
      <c r="A415" s="143" t="str">
        <f t="shared" si="6"/>
        <v>福島県双葉郡大熊町</v>
      </c>
      <c r="B415" s="146" t="s">
        <v>3454</v>
      </c>
      <c r="C415" s="142" t="s">
        <v>3442</v>
      </c>
      <c r="D415" s="147" t="s">
        <v>3447</v>
      </c>
      <c r="E415" s="142" t="s">
        <v>3453</v>
      </c>
    </row>
    <row r="416" spans="1:5" x14ac:dyDescent="0.15">
      <c r="A416" s="143" t="str">
        <f t="shared" si="6"/>
        <v>福島県双葉郡双葉町</v>
      </c>
      <c r="B416" s="146" t="s">
        <v>3452</v>
      </c>
      <c r="C416" s="142" t="s">
        <v>3442</v>
      </c>
      <c r="D416" s="147" t="s">
        <v>3447</v>
      </c>
      <c r="E416" s="142" t="s">
        <v>3451</v>
      </c>
    </row>
    <row r="417" spans="1:5" x14ac:dyDescent="0.15">
      <c r="A417" s="143" t="str">
        <f t="shared" si="6"/>
        <v>福島県双葉郡浪江町</v>
      </c>
      <c r="B417" s="146" t="s">
        <v>3450</v>
      </c>
      <c r="C417" s="142" t="s">
        <v>3442</v>
      </c>
      <c r="D417" s="147" t="s">
        <v>3447</v>
      </c>
      <c r="E417" s="142" t="s">
        <v>3449</v>
      </c>
    </row>
    <row r="418" spans="1:5" x14ac:dyDescent="0.15">
      <c r="A418" s="143" t="str">
        <f t="shared" si="6"/>
        <v>福島県双葉郡葛尾村</v>
      </c>
      <c r="B418" s="146" t="s">
        <v>3448</v>
      </c>
      <c r="C418" s="142" t="s">
        <v>3442</v>
      </c>
      <c r="D418" s="147" t="s">
        <v>3447</v>
      </c>
      <c r="E418" s="142" t="s">
        <v>3446</v>
      </c>
    </row>
    <row r="419" spans="1:5" x14ac:dyDescent="0.15">
      <c r="A419" s="143" t="str">
        <f t="shared" si="6"/>
        <v>福島県相馬郡新地町</v>
      </c>
      <c r="B419" s="146" t="s">
        <v>3445</v>
      </c>
      <c r="C419" s="142" t="s">
        <v>3442</v>
      </c>
      <c r="D419" s="147" t="s">
        <v>3441</v>
      </c>
      <c r="E419" s="142" t="s">
        <v>3444</v>
      </c>
    </row>
    <row r="420" spans="1:5" x14ac:dyDescent="0.15">
      <c r="A420" s="143" t="str">
        <f t="shared" si="6"/>
        <v>福島県相馬郡飯舘村</v>
      </c>
      <c r="B420" s="146" t="s">
        <v>3443</v>
      </c>
      <c r="C420" s="142" t="s">
        <v>3442</v>
      </c>
      <c r="D420" s="147" t="s">
        <v>3441</v>
      </c>
      <c r="E420" s="142" t="s">
        <v>3440</v>
      </c>
    </row>
    <row r="421" spans="1:5" x14ac:dyDescent="0.15">
      <c r="A421" s="143" t="str">
        <f t="shared" si="6"/>
        <v>茨城県水戸市</v>
      </c>
      <c r="B421" s="146" t="s">
        <v>3439</v>
      </c>
      <c r="C421" s="142" t="s">
        <v>3346</v>
      </c>
      <c r="D421" s="147" t="s">
        <v>3438</v>
      </c>
      <c r="E421" s="142"/>
    </row>
    <row r="422" spans="1:5" x14ac:dyDescent="0.15">
      <c r="A422" s="143" t="str">
        <f t="shared" si="6"/>
        <v>茨城県日立市</v>
      </c>
      <c r="B422" s="146" t="s">
        <v>3437</v>
      </c>
      <c r="C422" s="142" t="s">
        <v>3346</v>
      </c>
      <c r="D422" s="147" t="s">
        <v>3436</v>
      </c>
      <c r="E422" s="142"/>
    </row>
    <row r="423" spans="1:5" x14ac:dyDescent="0.15">
      <c r="A423" s="143" t="str">
        <f t="shared" si="6"/>
        <v>茨城県土浦市</v>
      </c>
      <c r="B423" s="146" t="s">
        <v>3435</v>
      </c>
      <c r="C423" s="142" t="s">
        <v>3346</v>
      </c>
      <c r="D423" s="147" t="s">
        <v>3434</v>
      </c>
      <c r="E423" s="142"/>
    </row>
    <row r="424" spans="1:5" x14ac:dyDescent="0.15">
      <c r="A424" s="143" t="str">
        <f t="shared" si="6"/>
        <v>茨城県古河市</v>
      </c>
      <c r="B424" s="146" t="s">
        <v>3433</v>
      </c>
      <c r="C424" s="142" t="s">
        <v>3346</v>
      </c>
      <c r="D424" s="147" t="s">
        <v>3432</v>
      </c>
      <c r="E424" s="142"/>
    </row>
    <row r="425" spans="1:5" x14ac:dyDescent="0.15">
      <c r="A425" s="143" t="str">
        <f t="shared" si="6"/>
        <v>茨城県石岡市</v>
      </c>
      <c r="B425" s="146" t="s">
        <v>3431</v>
      </c>
      <c r="C425" s="142" t="s">
        <v>3346</v>
      </c>
      <c r="D425" s="147" t="s">
        <v>3430</v>
      </c>
      <c r="E425" s="142"/>
    </row>
    <row r="426" spans="1:5" x14ac:dyDescent="0.15">
      <c r="A426" s="143" t="str">
        <f t="shared" si="6"/>
        <v>茨城県結城市</v>
      </c>
      <c r="B426" s="146" t="s">
        <v>3429</v>
      </c>
      <c r="C426" s="142" t="s">
        <v>3346</v>
      </c>
      <c r="D426" s="147" t="s">
        <v>3428</v>
      </c>
      <c r="E426" s="142"/>
    </row>
    <row r="427" spans="1:5" x14ac:dyDescent="0.15">
      <c r="A427" s="143" t="str">
        <f t="shared" si="6"/>
        <v>茨城県龍ケ崎市</v>
      </c>
      <c r="B427" s="146" t="s">
        <v>3427</v>
      </c>
      <c r="C427" s="142" t="s">
        <v>3346</v>
      </c>
      <c r="D427" s="147" t="s">
        <v>3426</v>
      </c>
      <c r="E427" s="142"/>
    </row>
    <row r="428" spans="1:5" x14ac:dyDescent="0.15">
      <c r="A428" s="143" t="str">
        <f t="shared" si="6"/>
        <v>茨城県下妻市</v>
      </c>
      <c r="B428" s="146" t="s">
        <v>3425</v>
      </c>
      <c r="C428" s="142" t="s">
        <v>3346</v>
      </c>
      <c r="D428" s="147" t="s">
        <v>3424</v>
      </c>
      <c r="E428" s="142"/>
    </row>
    <row r="429" spans="1:5" x14ac:dyDescent="0.15">
      <c r="A429" s="143" t="str">
        <f t="shared" si="6"/>
        <v>茨城県常総市</v>
      </c>
      <c r="B429" s="146" t="s">
        <v>3423</v>
      </c>
      <c r="C429" s="142" t="s">
        <v>3346</v>
      </c>
      <c r="D429" s="147" t="s">
        <v>3422</v>
      </c>
      <c r="E429" s="142"/>
    </row>
    <row r="430" spans="1:5" x14ac:dyDescent="0.15">
      <c r="A430" s="143" t="str">
        <f t="shared" si="6"/>
        <v>茨城県常陸太田市</v>
      </c>
      <c r="B430" s="146" t="s">
        <v>3421</v>
      </c>
      <c r="C430" s="142" t="s">
        <v>3346</v>
      </c>
      <c r="D430" s="147" t="s">
        <v>3420</v>
      </c>
      <c r="E430" s="142"/>
    </row>
    <row r="431" spans="1:5" x14ac:dyDescent="0.15">
      <c r="A431" s="143" t="str">
        <f t="shared" si="6"/>
        <v>茨城県高萩市</v>
      </c>
      <c r="B431" s="146" t="s">
        <v>3419</v>
      </c>
      <c r="C431" s="142" t="s">
        <v>3346</v>
      </c>
      <c r="D431" s="147" t="s">
        <v>3418</v>
      </c>
      <c r="E431" s="142"/>
    </row>
    <row r="432" spans="1:5" x14ac:dyDescent="0.15">
      <c r="A432" s="143" t="str">
        <f t="shared" si="6"/>
        <v>茨城県北茨城市</v>
      </c>
      <c r="B432" s="146" t="s">
        <v>3417</v>
      </c>
      <c r="C432" s="142" t="s">
        <v>3346</v>
      </c>
      <c r="D432" s="147" t="s">
        <v>3416</v>
      </c>
      <c r="E432" s="142"/>
    </row>
    <row r="433" spans="1:5" x14ac:dyDescent="0.15">
      <c r="A433" s="143" t="str">
        <f t="shared" si="6"/>
        <v>茨城県笠間市</v>
      </c>
      <c r="B433" s="146" t="s">
        <v>3415</v>
      </c>
      <c r="C433" s="142" t="s">
        <v>3346</v>
      </c>
      <c r="D433" s="147" t="s">
        <v>3414</v>
      </c>
      <c r="E433" s="142"/>
    </row>
    <row r="434" spans="1:5" x14ac:dyDescent="0.15">
      <c r="A434" s="143" t="str">
        <f t="shared" si="6"/>
        <v>茨城県取手市</v>
      </c>
      <c r="B434" s="146" t="s">
        <v>3413</v>
      </c>
      <c r="C434" s="142" t="s">
        <v>3346</v>
      </c>
      <c r="D434" s="147" t="s">
        <v>3412</v>
      </c>
      <c r="E434" s="142"/>
    </row>
    <row r="435" spans="1:5" x14ac:dyDescent="0.15">
      <c r="A435" s="143" t="str">
        <f t="shared" si="6"/>
        <v>茨城県牛久市</v>
      </c>
      <c r="B435" s="146" t="s">
        <v>3411</v>
      </c>
      <c r="C435" s="142" t="s">
        <v>3346</v>
      </c>
      <c r="D435" s="147" t="s">
        <v>3410</v>
      </c>
      <c r="E435" s="142"/>
    </row>
    <row r="436" spans="1:5" x14ac:dyDescent="0.15">
      <c r="A436" s="143" t="str">
        <f t="shared" si="6"/>
        <v>茨城県つくば市</v>
      </c>
      <c r="B436" s="146" t="s">
        <v>3409</v>
      </c>
      <c r="C436" s="142" t="s">
        <v>3346</v>
      </c>
      <c r="D436" s="147" t="s">
        <v>3408</v>
      </c>
      <c r="E436" s="142"/>
    </row>
    <row r="437" spans="1:5" x14ac:dyDescent="0.15">
      <c r="A437" s="143" t="str">
        <f t="shared" si="6"/>
        <v>茨城県ひたちなか市</v>
      </c>
      <c r="B437" s="146" t="s">
        <v>3407</v>
      </c>
      <c r="C437" s="142" t="s">
        <v>3346</v>
      </c>
      <c r="D437" s="147" t="s">
        <v>3406</v>
      </c>
      <c r="E437" s="142"/>
    </row>
    <row r="438" spans="1:5" x14ac:dyDescent="0.15">
      <c r="A438" s="143" t="str">
        <f t="shared" si="6"/>
        <v>茨城県鹿嶋市</v>
      </c>
      <c r="B438" s="146" t="s">
        <v>3405</v>
      </c>
      <c r="C438" s="142" t="s">
        <v>3346</v>
      </c>
      <c r="D438" s="147" t="s">
        <v>3404</v>
      </c>
      <c r="E438" s="142"/>
    </row>
    <row r="439" spans="1:5" x14ac:dyDescent="0.15">
      <c r="A439" s="143" t="str">
        <f t="shared" si="6"/>
        <v>茨城県潮来市</v>
      </c>
      <c r="B439" s="146" t="s">
        <v>3403</v>
      </c>
      <c r="C439" s="142" t="s">
        <v>3346</v>
      </c>
      <c r="D439" s="147" t="s">
        <v>3402</v>
      </c>
      <c r="E439" s="142"/>
    </row>
    <row r="440" spans="1:5" x14ac:dyDescent="0.15">
      <c r="A440" s="143" t="str">
        <f t="shared" si="6"/>
        <v>茨城県守谷市</v>
      </c>
      <c r="B440" s="146" t="s">
        <v>3401</v>
      </c>
      <c r="C440" s="142" t="s">
        <v>3346</v>
      </c>
      <c r="D440" s="147" t="s">
        <v>3400</v>
      </c>
      <c r="E440" s="142"/>
    </row>
    <row r="441" spans="1:5" x14ac:dyDescent="0.15">
      <c r="A441" s="143" t="str">
        <f t="shared" si="6"/>
        <v>茨城県常陸大宮市</v>
      </c>
      <c r="B441" s="146" t="s">
        <v>3399</v>
      </c>
      <c r="C441" s="142" t="s">
        <v>3346</v>
      </c>
      <c r="D441" s="147" t="s">
        <v>3398</v>
      </c>
      <c r="E441" s="142"/>
    </row>
    <row r="442" spans="1:5" x14ac:dyDescent="0.15">
      <c r="A442" s="143" t="str">
        <f t="shared" si="6"/>
        <v>茨城県那珂市</v>
      </c>
      <c r="B442" s="146" t="s">
        <v>3397</v>
      </c>
      <c r="C442" s="142" t="s">
        <v>3346</v>
      </c>
      <c r="D442" s="147" t="s">
        <v>3396</v>
      </c>
      <c r="E442" s="142"/>
    </row>
    <row r="443" spans="1:5" x14ac:dyDescent="0.15">
      <c r="A443" s="143" t="str">
        <f t="shared" si="6"/>
        <v>茨城県筑西市</v>
      </c>
      <c r="B443" s="146" t="s">
        <v>3395</v>
      </c>
      <c r="C443" s="142" t="s">
        <v>3346</v>
      </c>
      <c r="D443" s="147" t="s">
        <v>3394</v>
      </c>
      <c r="E443" s="142"/>
    </row>
    <row r="444" spans="1:5" x14ac:dyDescent="0.15">
      <c r="A444" s="143" t="str">
        <f t="shared" si="6"/>
        <v>茨城県坂東市</v>
      </c>
      <c r="B444" s="146" t="s">
        <v>3393</v>
      </c>
      <c r="C444" s="142" t="s">
        <v>3346</v>
      </c>
      <c r="D444" s="147" t="s">
        <v>3392</v>
      </c>
      <c r="E444" s="142"/>
    </row>
    <row r="445" spans="1:5" x14ac:dyDescent="0.15">
      <c r="A445" s="143" t="str">
        <f t="shared" si="6"/>
        <v>茨城県稲敷市</v>
      </c>
      <c r="B445" s="146" t="s">
        <v>3391</v>
      </c>
      <c r="C445" s="142" t="s">
        <v>3346</v>
      </c>
      <c r="D445" s="147" t="s">
        <v>3390</v>
      </c>
      <c r="E445" s="142"/>
    </row>
    <row r="446" spans="1:5" x14ac:dyDescent="0.15">
      <c r="A446" s="143" t="str">
        <f t="shared" si="6"/>
        <v>茨城県かすみがうら市</v>
      </c>
      <c r="B446" s="146" t="s">
        <v>3389</v>
      </c>
      <c r="C446" s="142" t="s">
        <v>3346</v>
      </c>
      <c r="D446" s="147" t="s">
        <v>3388</v>
      </c>
      <c r="E446" s="142"/>
    </row>
    <row r="447" spans="1:5" x14ac:dyDescent="0.15">
      <c r="A447" s="143" t="str">
        <f t="shared" si="6"/>
        <v>茨城県桜川市</v>
      </c>
      <c r="B447" s="146" t="s">
        <v>3387</v>
      </c>
      <c r="C447" s="142" t="s">
        <v>3346</v>
      </c>
      <c r="D447" s="147" t="s">
        <v>3386</v>
      </c>
      <c r="E447" s="142"/>
    </row>
    <row r="448" spans="1:5" x14ac:dyDescent="0.15">
      <c r="A448" s="143" t="str">
        <f t="shared" si="6"/>
        <v>茨城県神栖市</v>
      </c>
      <c r="B448" s="146" t="s">
        <v>3385</v>
      </c>
      <c r="C448" s="142" t="s">
        <v>3346</v>
      </c>
      <c r="D448" s="147" t="s">
        <v>3384</v>
      </c>
      <c r="E448" s="142"/>
    </row>
    <row r="449" spans="1:5" x14ac:dyDescent="0.15">
      <c r="A449" s="143" t="str">
        <f t="shared" si="6"/>
        <v>茨城県行方市</v>
      </c>
      <c r="B449" s="146" t="s">
        <v>3383</v>
      </c>
      <c r="C449" s="142" t="s">
        <v>3346</v>
      </c>
      <c r="D449" s="147" t="s">
        <v>3382</v>
      </c>
      <c r="E449" s="142"/>
    </row>
    <row r="450" spans="1:5" x14ac:dyDescent="0.15">
      <c r="A450" s="143" t="str">
        <f t="shared" ref="A450:A513" si="7">C450&amp;D450&amp;E450</f>
        <v>茨城県鉾田市</v>
      </c>
      <c r="B450" s="146" t="s">
        <v>3381</v>
      </c>
      <c r="C450" s="142" t="s">
        <v>3346</v>
      </c>
      <c r="D450" s="147" t="s">
        <v>3380</v>
      </c>
      <c r="E450" s="142"/>
    </row>
    <row r="451" spans="1:5" x14ac:dyDescent="0.15">
      <c r="A451" s="143" t="str">
        <f t="shared" si="7"/>
        <v>茨城県つくばみらい市</v>
      </c>
      <c r="B451" s="146" t="s">
        <v>3379</v>
      </c>
      <c r="C451" s="142" t="s">
        <v>3346</v>
      </c>
      <c r="D451" s="147" t="s">
        <v>3378</v>
      </c>
      <c r="E451" s="142"/>
    </row>
    <row r="452" spans="1:5" x14ac:dyDescent="0.15">
      <c r="A452" s="143" t="str">
        <f t="shared" si="7"/>
        <v>茨城県小美玉市</v>
      </c>
      <c r="B452" s="146" t="s">
        <v>3377</v>
      </c>
      <c r="C452" s="142" t="s">
        <v>3346</v>
      </c>
      <c r="D452" s="147" t="s">
        <v>3376</v>
      </c>
      <c r="E452" s="142"/>
    </row>
    <row r="453" spans="1:5" x14ac:dyDescent="0.15">
      <c r="A453" s="143" t="str">
        <f t="shared" si="7"/>
        <v>茨城県東茨城郡茨城町</v>
      </c>
      <c r="B453" s="146" t="s">
        <v>3375</v>
      </c>
      <c r="C453" s="142" t="s">
        <v>3346</v>
      </c>
      <c r="D453" s="147" t="s">
        <v>3370</v>
      </c>
      <c r="E453" s="142" t="s">
        <v>3374</v>
      </c>
    </row>
    <row r="454" spans="1:5" x14ac:dyDescent="0.15">
      <c r="A454" s="143" t="str">
        <f t="shared" si="7"/>
        <v>茨城県東茨城郡大洗町</v>
      </c>
      <c r="B454" s="146" t="s">
        <v>3373</v>
      </c>
      <c r="C454" s="142" t="s">
        <v>3346</v>
      </c>
      <c r="D454" s="147" t="s">
        <v>3370</v>
      </c>
      <c r="E454" s="142" t="s">
        <v>3372</v>
      </c>
    </row>
    <row r="455" spans="1:5" x14ac:dyDescent="0.15">
      <c r="A455" s="143" t="str">
        <f t="shared" si="7"/>
        <v>茨城県東茨城郡城里町</v>
      </c>
      <c r="B455" s="146" t="s">
        <v>3371</v>
      </c>
      <c r="C455" s="142" t="s">
        <v>3346</v>
      </c>
      <c r="D455" s="147" t="s">
        <v>3370</v>
      </c>
      <c r="E455" s="142" t="s">
        <v>3369</v>
      </c>
    </row>
    <row r="456" spans="1:5" x14ac:dyDescent="0.15">
      <c r="A456" s="143" t="str">
        <f t="shared" si="7"/>
        <v>茨城県那珂郡東海村</v>
      </c>
      <c r="B456" s="146" t="s">
        <v>3368</v>
      </c>
      <c r="C456" s="142" t="s">
        <v>3346</v>
      </c>
      <c r="D456" s="147" t="s">
        <v>3367</v>
      </c>
      <c r="E456" s="142" t="s">
        <v>3366</v>
      </c>
    </row>
    <row r="457" spans="1:5" x14ac:dyDescent="0.15">
      <c r="A457" s="143" t="str">
        <f t="shared" si="7"/>
        <v>茨城県久慈郡大子町</v>
      </c>
      <c r="B457" s="146" t="s">
        <v>3365</v>
      </c>
      <c r="C457" s="142" t="s">
        <v>3346</v>
      </c>
      <c r="D457" s="147" t="s">
        <v>3364</v>
      </c>
      <c r="E457" s="142" t="s">
        <v>3363</v>
      </c>
    </row>
    <row r="458" spans="1:5" x14ac:dyDescent="0.15">
      <c r="A458" s="143" t="str">
        <f t="shared" si="7"/>
        <v>茨城県稲敷郡美浦村</v>
      </c>
      <c r="B458" s="146" t="s">
        <v>3362</v>
      </c>
      <c r="C458" s="142" t="s">
        <v>3346</v>
      </c>
      <c r="D458" s="147" t="s">
        <v>3357</v>
      </c>
      <c r="E458" s="142" t="s">
        <v>3361</v>
      </c>
    </row>
    <row r="459" spans="1:5" x14ac:dyDescent="0.15">
      <c r="A459" s="143" t="str">
        <f t="shared" si="7"/>
        <v>茨城県稲敷郡阿見町</v>
      </c>
      <c r="B459" s="146" t="s">
        <v>3360</v>
      </c>
      <c r="C459" s="142" t="s">
        <v>3346</v>
      </c>
      <c r="D459" s="147" t="s">
        <v>3357</v>
      </c>
      <c r="E459" s="142" t="s">
        <v>3359</v>
      </c>
    </row>
    <row r="460" spans="1:5" x14ac:dyDescent="0.15">
      <c r="A460" s="143" t="str">
        <f t="shared" si="7"/>
        <v>茨城県稲敷郡河内町</v>
      </c>
      <c r="B460" s="146" t="s">
        <v>3358</v>
      </c>
      <c r="C460" s="142" t="s">
        <v>3346</v>
      </c>
      <c r="D460" s="147" t="s">
        <v>3357</v>
      </c>
      <c r="E460" s="142" t="s">
        <v>3356</v>
      </c>
    </row>
    <row r="461" spans="1:5" x14ac:dyDescent="0.15">
      <c r="A461" s="143" t="str">
        <f t="shared" si="7"/>
        <v>茨城県結城郡八千代町</v>
      </c>
      <c r="B461" s="146" t="s">
        <v>3355</v>
      </c>
      <c r="C461" s="142" t="s">
        <v>3346</v>
      </c>
      <c r="D461" s="147" t="s">
        <v>3354</v>
      </c>
      <c r="E461" s="142" t="s">
        <v>3353</v>
      </c>
    </row>
    <row r="462" spans="1:5" x14ac:dyDescent="0.15">
      <c r="A462" s="143" t="str">
        <f t="shared" si="7"/>
        <v>茨城県猿島郡五霞町</v>
      </c>
      <c r="B462" s="146" t="s">
        <v>3352</v>
      </c>
      <c r="C462" s="142" t="s">
        <v>3346</v>
      </c>
      <c r="D462" s="147" t="s">
        <v>3349</v>
      </c>
      <c r="E462" s="142" t="s">
        <v>3351</v>
      </c>
    </row>
    <row r="463" spans="1:5" x14ac:dyDescent="0.15">
      <c r="A463" s="143" t="str">
        <f t="shared" si="7"/>
        <v>茨城県猿島郡境町</v>
      </c>
      <c r="B463" s="146" t="s">
        <v>3350</v>
      </c>
      <c r="C463" s="142" t="s">
        <v>3346</v>
      </c>
      <c r="D463" s="147" t="s">
        <v>3349</v>
      </c>
      <c r="E463" s="142" t="s">
        <v>3348</v>
      </c>
    </row>
    <row r="464" spans="1:5" x14ac:dyDescent="0.15">
      <c r="A464" s="143" t="str">
        <f t="shared" si="7"/>
        <v>茨城県北相馬郡利根町</v>
      </c>
      <c r="B464" s="146" t="s">
        <v>3347</v>
      </c>
      <c r="C464" s="142" t="s">
        <v>3346</v>
      </c>
      <c r="D464" s="147" t="s">
        <v>3345</v>
      </c>
      <c r="E464" s="142" t="s">
        <v>3344</v>
      </c>
    </row>
    <row r="465" spans="1:5" x14ac:dyDescent="0.15">
      <c r="A465" s="143" t="str">
        <f t="shared" si="7"/>
        <v>栃木県宇都宮市</v>
      </c>
      <c r="B465" s="146" t="s">
        <v>3343</v>
      </c>
      <c r="C465" s="142" t="s">
        <v>3290</v>
      </c>
      <c r="D465" s="147" t="s">
        <v>3342</v>
      </c>
      <c r="E465" s="142"/>
    </row>
    <row r="466" spans="1:5" x14ac:dyDescent="0.15">
      <c r="A466" s="143" t="str">
        <f t="shared" si="7"/>
        <v>栃木県足利市</v>
      </c>
      <c r="B466" s="146" t="s">
        <v>3341</v>
      </c>
      <c r="C466" s="142" t="s">
        <v>3290</v>
      </c>
      <c r="D466" s="147" t="s">
        <v>3340</v>
      </c>
      <c r="E466" s="142"/>
    </row>
    <row r="467" spans="1:5" x14ac:dyDescent="0.15">
      <c r="A467" s="143" t="str">
        <f t="shared" si="7"/>
        <v>栃木県栃木市</v>
      </c>
      <c r="B467" s="146" t="s">
        <v>3339</v>
      </c>
      <c r="C467" s="142" t="s">
        <v>3290</v>
      </c>
      <c r="D467" s="147" t="s">
        <v>3338</v>
      </c>
      <c r="E467" s="142"/>
    </row>
    <row r="468" spans="1:5" x14ac:dyDescent="0.15">
      <c r="A468" s="143" t="str">
        <f t="shared" si="7"/>
        <v>栃木県佐野市</v>
      </c>
      <c r="B468" s="146" t="s">
        <v>3337</v>
      </c>
      <c r="C468" s="142" t="s">
        <v>3290</v>
      </c>
      <c r="D468" s="147" t="s">
        <v>3336</v>
      </c>
      <c r="E468" s="142"/>
    </row>
    <row r="469" spans="1:5" x14ac:dyDescent="0.15">
      <c r="A469" s="143" t="str">
        <f t="shared" si="7"/>
        <v>栃木県鹿沼市</v>
      </c>
      <c r="B469" s="146" t="s">
        <v>3335</v>
      </c>
      <c r="C469" s="142" t="s">
        <v>3290</v>
      </c>
      <c r="D469" s="147" t="s">
        <v>3334</v>
      </c>
      <c r="E469" s="142"/>
    </row>
    <row r="470" spans="1:5" x14ac:dyDescent="0.15">
      <c r="A470" s="143" t="str">
        <f t="shared" si="7"/>
        <v>栃木県日光市</v>
      </c>
      <c r="B470" s="146" t="s">
        <v>3333</v>
      </c>
      <c r="C470" s="142" t="s">
        <v>3290</v>
      </c>
      <c r="D470" s="147" t="s">
        <v>3332</v>
      </c>
      <c r="E470" s="142"/>
    </row>
    <row r="471" spans="1:5" x14ac:dyDescent="0.15">
      <c r="A471" s="143" t="str">
        <f t="shared" si="7"/>
        <v>栃木県小山市</v>
      </c>
      <c r="B471" s="146" t="s">
        <v>3331</v>
      </c>
      <c r="C471" s="142" t="s">
        <v>3290</v>
      </c>
      <c r="D471" s="147" t="s">
        <v>3330</v>
      </c>
      <c r="E471" s="142"/>
    </row>
    <row r="472" spans="1:5" x14ac:dyDescent="0.15">
      <c r="A472" s="143" t="str">
        <f t="shared" si="7"/>
        <v>栃木県真岡市</v>
      </c>
      <c r="B472" s="146" t="s">
        <v>3329</v>
      </c>
      <c r="C472" s="142" t="s">
        <v>3290</v>
      </c>
      <c r="D472" s="147" t="s">
        <v>3328</v>
      </c>
      <c r="E472" s="142"/>
    </row>
    <row r="473" spans="1:5" x14ac:dyDescent="0.15">
      <c r="A473" s="143" t="str">
        <f t="shared" si="7"/>
        <v>栃木県大田原市</v>
      </c>
      <c r="B473" s="146" t="s">
        <v>3327</v>
      </c>
      <c r="C473" s="142" t="s">
        <v>3290</v>
      </c>
      <c r="D473" s="147" t="s">
        <v>3326</v>
      </c>
      <c r="E473" s="142"/>
    </row>
    <row r="474" spans="1:5" x14ac:dyDescent="0.15">
      <c r="A474" s="143" t="str">
        <f t="shared" si="7"/>
        <v>栃木県矢板市</v>
      </c>
      <c r="B474" s="146" t="s">
        <v>3325</v>
      </c>
      <c r="C474" s="142" t="s">
        <v>3290</v>
      </c>
      <c r="D474" s="147" t="s">
        <v>3324</v>
      </c>
      <c r="E474" s="142"/>
    </row>
    <row r="475" spans="1:5" x14ac:dyDescent="0.15">
      <c r="A475" s="143" t="str">
        <f t="shared" si="7"/>
        <v>栃木県那須塩原市</v>
      </c>
      <c r="B475" s="146" t="s">
        <v>3323</v>
      </c>
      <c r="C475" s="142" t="s">
        <v>3290</v>
      </c>
      <c r="D475" s="147" t="s">
        <v>3322</v>
      </c>
      <c r="E475" s="142"/>
    </row>
    <row r="476" spans="1:5" x14ac:dyDescent="0.15">
      <c r="A476" s="143" t="str">
        <f t="shared" si="7"/>
        <v>栃木県さくら市</v>
      </c>
      <c r="B476" s="146" t="s">
        <v>3321</v>
      </c>
      <c r="C476" s="142" t="s">
        <v>3290</v>
      </c>
      <c r="D476" s="147" t="s">
        <v>3320</v>
      </c>
      <c r="E476" s="142"/>
    </row>
    <row r="477" spans="1:5" x14ac:dyDescent="0.15">
      <c r="A477" s="143" t="str">
        <f t="shared" si="7"/>
        <v>栃木県那須烏山市</v>
      </c>
      <c r="B477" s="146" t="s">
        <v>3319</v>
      </c>
      <c r="C477" s="142" t="s">
        <v>3290</v>
      </c>
      <c r="D477" s="147" t="s">
        <v>3318</v>
      </c>
      <c r="E477" s="142"/>
    </row>
    <row r="478" spans="1:5" x14ac:dyDescent="0.15">
      <c r="A478" s="143" t="str">
        <f t="shared" si="7"/>
        <v>栃木県下野市</v>
      </c>
      <c r="B478" s="146" t="s">
        <v>3317</v>
      </c>
      <c r="C478" s="142" t="s">
        <v>3290</v>
      </c>
      <c r="D478" s="147" t="s">
        <v>3316</v>
      </c>
      <c r="E478" s="142"/>
    </row>
    <row r="479" spans="1:5" x14ac:dyDescent="0.15">
      <c r="A479" s="143" t="str">
        <f t="shared" si="7"/>
        <v>栃木県河内郡上三川町</v>
      </c>
      <c r="B479" s="146" t="s">
        <v>3315</v>
      </c>
      <c r="C479" s="142" t="s">
        <v>3290</v>
      </c>
      <c r="D479" s="147" t="s">
        <v>3314</v>
      </c>
      <c r="E479" s="142" t="s">
        <v>3313</v>
      </c>
    </row>
    <row r="480" spans="1:5" x14ac:dyDescent="0.15">
      <c r="A480" s="143" t="str">
        <f t="shared" si="7"/>
        <v>栃木県芳賀郡益子町</v>
      </c>
      <c r="B480" s="146" t="s">
        <v>3312</v>
      </c>
      <c r="C480" s="142" t="s">
        <v>3290</v>
      </c>
      <c r="D480" s="147" t="s">
        <v>3305</v>
      </c>
      <c r="E480" s="142" t="s">
        <v>3311</v>
      </c>
    </row>
    <row r="481" spans="1:5" x14ac:dyDescent="0.15">
      <c r="A481" s="143" t="str">
        <f t="shared" si="7"/>
        <v>栃木県芳賀郡茂木町</v>
      </c>
      <c r="B481" s="146" t="s">
        <v>3310</v>
      </c>
      <c r="C481" s="142" t="s">
        <v>3290</v>
      </c>
      <c r="D481" s="147" t="s">
        <v>3305</v>
      </c>
      <c r="E481" s="142" t="s">
        <v>3309</v>
      </c>
    </row>
    <row r="482" spans="1:5" x14ac:dyDescent="0.15">
      <c r="A482" s="143" t="str">
        <f t="shared" si="7"/>
        <v>栃木県芳賀郡市貝町</v>
      </c>
      <c r="B482" s="146" t="s">
        <v>3308</v>
      </c>
      <c r="C482" s="142" t="s">
        <v>3290</v>
      </c>
      <c r="D482" s="147" t="s">
        <v>3305</v>
      </c>
      <c r="E482" s="142" t="s">
        <v>3307</v>
      </c>
    </row>
    <row r="483" spans="1:5" x14ac:dyDescent="0.15">
      <c r="A483" s="143" t="str">
        <f t="shared" si="7"/>
        <v>栃木県芳賀郡芳賀町</v>
      </c>
      <c r="B483" s="146" t="s">
        <v>3306</v>
      </c>
      <c r="C483" s="142" t="s">
        <v>3290</v>
      </c>
      <c r="D483" s="147" t="s">
        <v>3305</v>
      </c>
      <c r="E483" s="142" t="s">
        <v>3304</v>
      </c>
    </row>
    <row r="484" spans="1:5" x14ac:dyDescent="0.15">
      <c r="A484" s="143" t="str">
        <f t="shared" si="7"/>
        <v>栃木県下都賀郡壬生町</v>
      </c>
      <c r="B484" s="146" t="s">
        <v>3303</v>
      </c>
      <c r="C484" s="142" t="s">
        <v>3290</v>
      </c>
      <c r="D484" s="147" t="s">
        <v>3300</v>
      </c>
      <c r="E484" s="142" t="s">
        <v>3302</v>
      </c>
    </row>
    <row r="485" spans="1:5" x14ac:dyDescent="0.15">
      <c r="A485" s="143" t="str">
        <f t="shared" si="7"/>
        <v>栃木県下都賀郡野木町</v>
      </c>
      <c r="B485" s="146" t="s">
        <v>3301</v>
      </c>
      <c r="C485" s="142" t="s">
        <v>3290</v>
      </c>
      <c r="D485" s="147" t="s">
        <v>3300</v>
      </c>
      <c r="E485" s="142" t="s">
        <v>3299</v>
      </c>
    </row>
    <row r="486" spans="1:5" x14ac:dyDescent="0.15">
      <c r="A486" s="143" t="str">
        <f t="shared" si="7"/>
        <v>栃木県塩谷郡塩谷町</v>
      </c>
      <c r="B486" s="146" t="s">
        <v>3298</v>
      </c>
      <c r="C486" s="142" t="s">
        <v>3290</v>
      </c>
      <c r="D486" s="147" t="s">
        <v>3295</v>
      </c>
      <c r="E486" s="142" t="s">
        <v>3297</v>
      </c>
    </row>
    <row r="487" spans="1:5" x14ac:dyDescent="0.15">
      <c r="A487" s="143" t="str">
        <f t="shared" si="7"/>
        <v>栃木県塩谷郡高根沢町</v>
      </c>
      <c r="B487" s="146" t="s">
        <v>3296</v>
      </c>
      <c r="C487" s="142" t="s">
        <v>3290</v>
      </c>
      <c r="D487" s="147" t="s">
        <v>3295</v>
      </c>
      <c r="E487" s="142" t="s">
        <v>3294</v>
      </c>
    </row>
    <row r="488" spans="1:5" x14ac:dyDescent="0.15">
      <c r="A488" s="143" t="str">
        <f t="shared" si="7"/>
        <v>栃木県那須郡那須町</v>
      </c>
      <c r="B488" s="146" t="s">
        <v>3293</v>
      </c>
      <c r="C488" s="142" t="s">
        <v>3290</v>
      </c>
      <c r="D488" s="147" t="s">
        <v>3289</v>
      </c>
      <c r="E488" s="142" t="s">
        <v>3292</v>
      </c>
    </row>
    <row r="489" spans="1:5" x14ac:dyDescent="0.15">
      <c r="A489" s="143" t="str">
        <f t="shared" si="7"/>
        <v>栃木県那須郡那珂川町</v>
      </c>
      <c r="B489" s="146" t="s">
        <v>3291</v>
      </c>
      <c r="C489" s="142" t="s">
        <v>3290</v>
      </c>
      <c r="D489" s="147" t="s">
        <v>3289</v>
      </c>
      <c r="E489" s="142" t="s">
        <v>3288</v>
      </c>
    </row>
    <row r="490" spans="1:5" x14ac:dyDescent="0.15">
      <c r="A490" s="143" t="str">
        <f t="shared" si="7"/>
        <v>群馬県前橋市</v>
      </c>
      <c r="B490" s="146" t="s">
        <v>3287</v>
      </c>
      <c r="C490" s="142" t="s">
        <v>3215</v>
      </c>
      <c r="D490" s="147" t="s">
        <v>3286</v>
      </c>
      <c r="E490" s="142"/>
    </row>
    <row r="491" spans="1:5" x14ac:dyDescent="0.15">
      <c r="A491" s="143" t="str">
        <f t="shared" si="7"/>
        <v>群馬県高崎市</v>
      </c>
      <c r="B491" s="146" t="s">
        <v>3285</v>
      </c>
      <c r="C491" s="142" t="s">
        <v>3215</v>
      </c>
      <c r="D491" s="147" t="s">
        <v>3284</v>
      </c>
      <c r="E491" s="142"/>
    </row>
    <row r="492" spans="1:5" x14ac:dyDescent="0.15">
      <c r="A492" s="143" t="str">
        <f t="shared" si="7"/>
        <v>群馬県桐生市</v>
      </c>
      <c r="B492" s="146" t="s">
        <v>3283</v>
      </c>
      <c r="C492" s="142" t="s">
        <v>3215</v>
      </c>
      <c r="D492" s="147" t="s">
        <v>3282</v>
      </c>
      <c r="E492" s="142"/>
    </row>
    <row r="493" spans="1:5" x14ac:dyDescent="0.15">
      <c r="A493" s="143" t="str">
        <f t="shared" si="7"/>
        <v>群馬県伊勢崎市</v>
      </c>
      <c r="B493" s="146" t="s">
        <v>3281</v>
      </c>
      <c r="C493" s="142" t="s">
        <v>3215</v>
      </c>
      <c r="D493" s="147" t="s">
        <v>3280</v>
      </c>
      <c r="E493" s="142"/>
    </row>
    <row r="494" spans="1:5" x14ac:dyDescent="0.15">
      <c r="A494" s="143" t="str">
        <f t="shared" si="7"/>
        <v>群馬県太田市</v>
      </c>
      <c r="B494" s="146" t="s">
        <v>3279</v>
      </c>
      <c r="C494" s="142" t="s">
        <v>3215</v>
      </c>
      <c r="D494" s="147" t="s">
        <v>3278</v>
      </c>
      <c r="E494" s="142"/>
    </row>
    <row r="495" spans="1:5" x14ac:dyDescent="0.15">
      <c r="A495" s="143" t="str">
        <f t="shared" si="7"/>
        <v>群馬県沼田市</v>
      </c>
      <c r="B495" s="146" t="s">
        <v>3277</v>
      </c>
      <c r="C495" s="142" t="s">
        <v>3215</v>
      </c>
      <c r="D495" s="147" t="s">
        <v>3276</v>
      </c>
      <c r="E495" s="142"/>
    </row>
    <row r="496" spans="1:5" x14ac:dyDescent="0.15">
      <c r="A496" s="143" t="str">
        <f t="shared" si="7"/>
        <v>群馬県館林市</v>
      </c>
      <c r="B496" s="146" t="s">
        <v>3275</v>
      </c>
      <c r="C496" s="142" t="s">
        <v>3215</v>
      </c>
      <c r="D496" s="147" t="s">
        <v>3274</v>
      </c>
      <c r="E496" s="142"/>
    </row>
    <row r="497" spans="1:5" x14ac:dyDescent="0.15">
      <c r="A497" s="143" t="str">
        <f t="shared" si="7"/>
        <v>群馬県渋川市</v>
      </c>
      <c r="B497" s="146" t="s">
        <v>3273</v>
      </c>
      <c r="C497" s="142" t="s">
        <v>3215</v>
      </c>
      <c r="D497" s="147" t="s">
        <v>3272</v>
      </c>
      <c r="E497" s="142"/>
    </row>
    <row r="498" spans="1:5" x14ac:dyDescent="0.15">
      <c r="A498" s="143" t="str">
        <f t="shared" si="7"/>
        <v>群馬県藤岡市</v>
      </c>
      <c r="B498" s="146" t="s">
        <v>3271</v>
      </c>
      <c r="C498" s="142" t="s">
        <v>3215</v>
      </c>
      <c r="D498" s="147" t="s">
        <v>3270</v>
      </c>
      <c r="E498" s="142"/>
    </row>
    <row r="499" spans="1:5" x14ac:dyDescent="0.15">
      <c r="A499" s="143" t="str">
        <f t="shared" si="7"/>
        <v>群馬県富岡市</v>
      </c>
      <c r="B499" s="146" t="s">
        <v>3269</v>
      </c>
      <c r="C499" s="142" t="s">
        <v>3215</v>
      </c>
      <c r="D499" s="147" t="s">
        <v>3268</v>
      </c>
      <c r="E499" s="142"/>
    </row>
    <row r="500" spans="1:5" x14ac:dyDescent="0.15">
      <c r="A500" s="143" t="str">
        <f t="shared" si="7"/>
        <v>群馬県安中市</v>
      </c>
      <c r="B500" s="146" t="s">
        <v>3267</v>
      </c>
      <c r="C500" s="142" t="s">
        <v>3215</v>
      </c>
      <c r="D500" s="147" t="s">
        <v>3266</v>
      </c>
      <c r="E500" s="142"/>
    </row>
    <row r="501" spans="1:5" x14ac:dyDescent="0.15">
      <c r="A501" s="143" t="str">
        <f t="shared" si="7"/>
        <v>群馬県みどり市</v>
      </c>
      <c r="B501" s="146" t="s">
        <v>3265</v>
      </c>
      <c r="C501" s="142" t="s">
        <v>3215</v>
      </c>
      <c r="D501" s="147" t="s">
        <v>3264</v>
      </c>
      <c r="E501" s="142"/>
    </row>
    <row r="502" spans="1:5" x14ac:dyDescent="0.15">
      <c r="A502" s="143" t="str">
        <f t="shared" si="7"/>
        <v>群馬県北群馬郡榛東村</v>
      </c>
      <c r="B502" s="146" t="s">
        <v>3263</v>
      </c>
      <c r="C502" s="142" t="s">
        <v>3215</v>
      </c>
      <c r="D502" s="147" t="s">
        <v>3260</v>
      </c>
      <c r="E502" s="142" t="s">
        <v>3262</v>
      </c>
    </row>
    <row r="503" spans="1:5" x14ac:dyDescent="0.15">
      <c r="A503" s="143" t="str">
        <f t="shared" si="7"/>
        <v>群馬県北群馬郡吉岡町</v>
      </c>
      <c r="B503" s="146" t="s">
        <v>3261</v>
      </c>
      <c r="C503" s="142" t="s">
        <v>3215</v>
      </c>
      <c r="D503" s="147" t="s">
        <v>3260</v>
      </c>
      <c r="E503" s="142" t="s">
        <v>3259</v>
      </c>
    </row>
    <row r="504" spans="1:5" x14ac:dyDescent="0.15">
      <c r="A504" s="143" t="str">
        <f t="shared" si="7"/>
        <v>群馬県多野郡上野村</v>
      </c>
      <c r="B504" s="146" t="s">
        <v>3258</v>
      </c>
      <c r="C504" s="142" t="s">
        <v>3215</v>
      </c>
      <c r="D504" s="147" t="s">
        <v>3255</v>
      </c>
      <c r="E504" s="142" t="s">
        <v>3257</v>
      </c>
    </row>
    <row r="505" spans="1:5" x14ac:dyDescent="0.15">
      <c r="A505" s="143" t="str">
        <f t="shared" si="7"/>
        <v>群馬県多野郡神流町</v>
      </c>
      <c r="B505" s="146" t="s">
        <v>3256</v>
      </c>
      <c r="C505" s="142" t="s">
        <v>3215</v>
      </c>
      <c r="D505" s="147" t="s">
        <v>3255</v>
      </c>
      <c r="E505" s="142" t="s">
        <v>3254</v>
      </c>
    </row>
    <row r="506" spans="1:5" x14ac:dyDescent="0.15">
      <c r="A506" s="143" t="str">
        <f t="shared" si="7"/>
        <v>群馬県甘楽郡下仁田町</v>
      </c>
      <c r="B506" s="146" t="s">
        <v>3253</v>
      </c>
      <c r="C506" s="142" t="s">
        <v>3215</v>
      </c>
      <c r="D506" s="147" t="s">
        <v>3249</v>
      </c>
      <c r="E506" s="142" t="s">
        <v>3252</v>
      </c>
    </row>
    <row r="507" spans="1:5" x14ac:dyDescent="0.15">
      <c r="A507" s="143" t="str">
        <f t="shared" si="7"/>
        <v>群馬県甘楽郡南牧村</v>
      </c>
      <c r="B507" s="146" t="s">
        <v>3251</v>
      </c>
      <c r="C507" s="142" t="s">
        <v>3215</v>
      </c>
      <c r="D507" s="147" t="s">
        <v>3249</v>
      </c>
      <c r="E507" s="142" t="s">
        <v>2403</v>
      </c>
    </row>
    <row r="508" spans="1:5" x14ac:dyDescent="0.15">
      <c r="A508" s="143" t="str">
        <f t="shared" si="7"/>
        <v>群馬県甘楽郡甘楽町</v>
      </c>
      <c r="B508" s="146" t="s">
        <v>3250</v>
      </c>
      <c r="C508" s="142" t="s">
        <v>3215</v>
      </c>
      <c r="D508" s="147" t="s">
        <v>3249</v>
      </c>
      <c r="E508" s="142" t="s">
        <v>3248</v>
      </c>
    </row>
    <row r="509" spans="1:5" x14ac:dyDescent="0.15">
      <c r="A509" s="143" t="str">
        <f t="shared" si="7"/>
        <v>群馬県吾妻郡中之条町</v>
      </c>
      <c r="B509" s="146" t="s">
        <v>3247</v>
      </c>
      <c r="C509" s="142" t="s">
        <v>3215</v>
      </c>
      <c r="D509" s="147" t="s">
        <v>3237</v>
      </c>
      <c r="E509" s="142" t="s">
        <v>3246</v>
      </c>
    </row>
    <row r="510" spans="1:5" x14ac:dyDescent="0.15">
      <c r="A510" s="143" t="str">
        <f t="shared" si="7"/>
        <v>群馬県吾妻郡長野原町</v>
      </c>
      <c r="B510" s="146" t="s">
        <v>3245</v>
      </c>
      <c r="C510" s="142" t="s">
        <v>3215</v>
      </c>
      <c r="D510" s="147" t="s">
        <v>3237</v>
      </c>
      <c r="E510" s="142" t="s">
        <v>3244</v>
      </c>
    </row>
    <row r="511" spans="1:5" x14ac:dyDescent="0.15">
      <c r="A511" s="143" t="str">
        <f t="shared" si="7"/>
        <v>群馬県吾妻郡嬬恋村</v>
      </c>
      <c r="B511" s="146" t="s">
        <v>3243</v>
      </c>
      <c r="C511" s="142" t="s">
        <v>3215</v>
      </c>
      <c r="D511" s="147" t="s">
        <v>3237</v>
      </c>
      <c r="E511" s="142" t="s">
        <v>3242</v>
      </c>
    </row>
    <row r="512" spans="1:5" x14ac:dyDescent="0.15">
      <c r="A512" s="143" t="str">
        <f t="shared" si="7"/>
        <v>群馬県吾妻郡草津町</v>
      </c>
      <c r="B512" s="146" t="s">
        <v>3241</v>
      </c>
      <c r="C512" s="142" t="s">
        <v>3215</v>
      </c>
      <c r="D512" s="147" t="s">
        <v>3237</v>
      </c>
      <c r="E512" s="142" t="s">
        <v>3240</v>
      </c>
    </row>
    <row r="513" spans="1:5" x14ac:dyDescent="0.15">
      <c r="A513" s="143" t="str">
        <f t="shared" si="7"/>
        <v>群馬県吾妻郡高山村</v>
      </c>
      <c r="B513" s="146" t="s">
        <v>3239</v>
      </c>
      <c r="C513" s="142" t="s">
        <v>3215</v>
      </c>
      <c r="D513" s="147" t="s">
        <v>3237</v>
      </c>
      <c r="E513" s="142" t="s">
        <v>2298</v>
      </c>
    </row>
    <row r="514" spans="1:5" x14ac:dyDescent="0.15">
      <c r="A514" s="143" t="str">
        <f t="shared" ref="A514:A577" si="8">C514&amp;D514&amp;E514</f>
        <v>群馬県吾妻郡東吾妻町</v>
      </c>
      <c r="B514" s="146" t="s">
        <v>3238</v>
      </c>
      <c r="C514" s="142" t="s">
        <v>3215</v>
      </c>
      <c r="D514" s="147" t="s">
        <v>3237</v>
      </c>
      <c r="E514" s="142" t="s">
        <v>3236</v>
      </c>
    </row>
    <row r="515" spans="1:5" x14ac:dyDescent="0.15">
      <c r="A515" s="143" t="str">
        <f t="shared" si="8"/>
        <v>群馬県利根郡片品村</v>
      </c>
      <c r="B515" s="146" t="s">
        <v>3235</v>
      </c>
      <c r="C515" s="142" t="s">
        <v>3215</v>
      </c>
      <c r="D515" s="147" t="s">
        <v>3228</v>
      </c>
      <c r="E515" s="142" t="s">
        <v>3234</v>
      </c>
    </row>
    <row r="516" spans="1:5" x14ac:dyDescent="0.15">
      <c r="A516" s="143" t="str">
        <f t="shared" si="8"/>
        <v>群馬県利根郡川場村</v>
      </c>
      <c r="B516" s="146" t="s">
        <v>3233</v>
      </c>
      <c r="C516" s="142" t="s">
        <v>3215</v>
      </c>
      <c r="D516" s="147" t="s">
        <v>3228</v>
      </c>
      <c r="E516" s="142" t="s">
        <v>3232</v>
      </c>
    </row>
    <row r="517" spans="1:5" x14ac:dyDescent="0.15">
      <c r="A517" s="143" t="str">
        <f t="shared" si="8"/>
        <v>群馬県利根郡昭和村</v>
      </c>
      <c r="B517" s="146" t="s">
        <v>3231</v>
      </c>
      <c r="C517" s="142" t="s">
        <v>3215</v>
      </c>
      <c r="D517" s="147" t="s">
        <v>3228</v>
      </c>
      <c r="E517" s="142" t="s">
        <v>3230</v>
      </c>
    </row>
    <row r="518" spans="1:5" x14ac:dyDescent="0.15">
      <c r="A518" s="143" t="str">
        <f t="shared" si="8"/>
        <v>群馬県利根郡みなかみ町</v>
      </c>
      <c r="B518" s="146" t="s">
        <v>3229</v>
      </c>
      <c r="C518" s="142" t="s">
        <v>3215</v>
      </c>
      <c r="D518" s="147" t="s">
        <v>3228</v>
      </c>
      <c r="E518" s="142" t="s">
        <v>3227</v>
      </c>
    </row>
    <row r="519" spans="1:5" x14ac:dyDescent="0.15">
      <c r="A519" s="143" t="str">
        <f t="shared" si="8"/>
        <v>群馬県佐波郡玉村町</v>
      </c>
      <c r="B519" s="146" t="s">
        <v>3226</v>
      </c>
      <c r="C519" s="142" t="s">
        <v>3215</v>
      </c>
      <c r="D519" s="147" t="s">
        <v>3225</v>
      </c>
      <c r="E519" s="142" t="s">
        <v>3224</v>
      </c>
    </row>
    <row r="520" spans="1:5" x14ac:dyDescent="0.15">
      <c r="A520" s="143" t="str">
        <f t="shared" si="8"/>
        <v>群馬県邑楽郡板倉町</v>
      </c>
      <c r="B520" s="146" t="s">
        <v>3223</v>
      </c>
      <c r="C520" s="142" t="s">
        <v>3215</v>
      </c>
      <c r="D520" s="147" t="s">
        <v>3214</v>
      </c>
      <c r="E520" s="142" t="s">
        <v>3222</v>
      </c>
    </row>
    <row r="521" spans="1:5" x14ac:dyDescent="0.15">
      <c r="A521" s="143" t="str">
        <f t="shared" si="8"/>
        <v>群馬県邑楽郡明和町</v>
      </c>
      <c r="B521" s="146" t="s">
        <v>3221</v>
      </c>
      <c r="C521" s="142" t="s">
        <v>3215</v>
      </c>
      <c r="D521" s="147" t="s">
        <v>3214</v>
      </c>
      <c r="E521" s="142" t="s">
        <v>1914</v>
      </c>
    </row>
    <row r="522" spans="1:5" x14ac:dyDescent="0.15">
      <c r="A522" s="143" t="str">
        <f t="shared" si="8"/>
        <v>群馬県邑楽郡千代田町</v>
      </c>
      <c r="B522" s="146" t="s">
        <v>3220</v>
      </c>
      <c r="C522" s="142" t="s">
        <v>3215</v>
      </c>
      <c r="D522" s="147" t="s">
        <v>3214</v>
      </c>
      <c r="E522" s="142" t="s">
        <v>3219</v>
      </c>
    </row>
    <row r="523" spans="1:5" x14ac:dyDescent="0.15">
      <c r="A523" s="143" t="str">
        <f t="shared" si="8"/>
        <v>群馬県邑楽郡大泉町</v>
      </c>
      <c r="B523" s="146" t="s">
        <v>3218</v>
      </c>
      <c r="C523" s="142" t="s">
        <v>3215</v>
      </c>
      <c r="D523" s="147" t="s">
        <v>3214</v>
      </c>
      <c r="E523" s="142" t="s">
        <v>3217</v>
      </c>
    </row>
    <row r="524" spans="1:5" x14ac:dyDescent="0.15">
      <c r="A524" s="143" t="str">
        <f t="shared" si="8"/>
        <v>群馬県邑楽郡邑楽町</v>
      </c>
      <c r="B524" s="146" t="s">
        <v>3216</v>
      </c>
      <c r="C524" s="142" t="s">
        <v>3215</v>
      </c>
      <c r="D524" s="147" t="s">
        <v>3214</v>
      </c>
      <c r="E524" s="142" t="s">
        <v>3213</v>
      </c>
    </row>
    <row r="525" spans="1:5" x14ac:dyDescent="0.15">
      <c r="A525" s="143" t="str">
        <f t="shared" si="8"/>
        <v>埼玉県さいたま市西区</v>
      </c>
      <c r="B525" s="148" t="s">
        <v>3212</v>
      </c>
      <c r="C525" s="142" t="s">
        <v>3065</v>
      </c>
      <c r="D525" s="145" t="s">
        <v>3198</v>
      </c>
      <c r="E525" s="143" t="s">
        <v>643</v>
      </c>
    </row>
    <row r="526" spans="1:5" x14ac:dyDescent="0.15">
      <c r="A526" s="143" t="str">
        <f t="shared" si="8"/>
        <v>埼玉県さいたま市北区</v>
      </c>
      <c r="B526" s="148" t="s">
        <v>3211</v>
      </c>
      <c r="C526" s="142" t="s">
        <v>3065</v>
      </c>
      <c r="D526" s="145" t="s">
        <v>3198</v>
      </c>
      <c r="E526" s="143" t="s">
        <v>640</v>
      </c>
    </row>
    <row r="527" spans="1:5" x14ac:dyDescent="0.15">
      <c r="A527" s="143" t="str">
        <f t="shared" si="8"/>
        <v>埼玉県さいたま市大宮区</v>
      </c>
      <c r="B527" s="148" t="s">
        <v>3210</v>
      </c>
      <c r="C527" s="142" t="s">
        <v>3065</v>
      </c>
      <c r="D527" s="145" t="s">
        <v>3198</v>
      </c>
      <c r="E527" s="143" t="s">
        <v>3209</v>
      </c>
    </row>
    <row r="528" spans="1:5" x14ac:dyDescent="0.15">
      <c r="A528" s="143" t="str">
        <f t="shared" si="8"/>
        <v>埼玉県さいたま市見沼区</v>
      </c>
      <c r="B528" s="148" t="s">
        <v>3208</v>
      </c>
      <c r="C528" s="142" t="s">
        <v>3065</v>
      </c>
      <c r="D528" s="145" t="s">
        <v>3198</v>
      </c>
      <c r="E528" s="143" t="s">
        <v>3207</v>
      </c>
    </row>
    <row r="529" spans="1:5" x14ac:dyDescent="0.15">
      <c r="A529" s="143" t="str">
        <f t="shared" si="8"/>
        <v>埼玉県さいたま市中央区</v>
      </c>
      <c r="B529" s="148" t="s">
        <v>3206</v>
      </c>
      <c r="C529" s="142" t="s">
        <v>3065</v>
      </c>
      <c r="D529" s="145" t="s">
        <v>3198</v>
      </c>
      <c r="E529" s="143" t="s">
        <v>645</v>
      </c>
    </row>
    <row r="530" spans="1:5" x14ac:dyDescent="0.15">
      <c r="A530" s="143" t="str">
        <f t="shared" si="8"/>
        <v>埼玉県さいたま市桜区</v>
      </c>
      <c r="B530" s="148" t="s">
        <v>3205</v>
      </c>
      <c r="C530" s="142" t="s">
        <v>3065</v>
      </c>
      <c r="D530" s="145" t="s">
        <v>3198</v>
      </c>
      <c r="E530" s="143" t="s">
        <v>3204</v>
      </c>
    </row>
    <row r="531" spans="1:5" x14ac:dyDescent="0.15">
      <c r="A531" s="143" t="str">
        <f t="shared" si="8"/>
        <v>埼玉県さいたま市浦和区</v>
      </c>
      <c r="B531" s="148" t="s">
        <v>3203</v>
      </c>
      <c r="C531" s="142" t="s">
        <v>3065</v>
      </c>
      <c r="D531" s="145" t="s">
        <v>3198</v>
      </c>
      <c r="E531" s="143" t="s">
        <v>3202</v>
      </c>
    </row>
    <row r="532" spans="1:5" x14ac:dyDescent="0.15">
      <c r="A532" s="143" t="str">
        <f t="shared" si="8"/>
        <v>埼玉県さいたま市南区</v>
      </c>
      <c r="B532" s="148" t="s">
        <v>3201</v>
      </c>
      <c r="C532" s="142" t="s">
        <v>3065</v>
      </c>
      <c r="D532" s="145" t="s">
        <v>3198</v>
      </c>
      <c r="E532" s="143" t="s">
        <v>642</v>
      </c>
    </row>
    <row r="533" spans="1:5" x14ac:dyDescent="0.15">
      <c r="A533" s="143" t="str">
        <f t="shared" si="8"/>
        <v>埼玉県さいたま市緑区</v>
      </c>
      <c r="B533" s="148" t="s">
        <v>3200</v>
      </c>
      <c r="C533" s="142" t="s">
        <v>3065</v>
      </c>
      <c r="D533" s="145" t="s">
        <v>3198</v>
      </c>
      <c r="E533" s="143" t="s">
        <v>2075</v>
      </c>
    </row>
    <row r="534" spans="1:5" x14ac:dyDescent="0.15">
      <c r="A534" s="143" t="str">
        <f t="shared" si="8"/>
        <v>埼玉県さいたま市岩槻区</v>
      </c>
      <c r="B534" s="148" t="s">
        <v>3199</v>
      </c>
      <c r="C534" s="142" t="s">
        <v>3065</v>
      </c>
      <c r="D534" s="145" t="s">
        <v>3198</v>
      </c>
      <c r="E534" s="143" t="s">
        <v>3197</v>
      </c>
    </row>
    <row r="535" spans="1:5" x14ac:dyDescent="0.15">
      <c r="A535" s="143" t="str">
        <f t="shared" si="8"/>
        <v>埼玉県川越市</v>
      </c>
      <c r="B535" s="146" t="s">
        <v>3196</v>
      </c>
      <c r="C535" s="142" t="s">
        <v>3065</v>
      </c>
      <c r="D535" s="147" t="s">
        <v>3195</v>
      </c>
      <c r="E535" s="142"/>
    </row>
    <row r="536" spans="1:5" x14ac:dyDescent="0.15">
      <c r="A536" s="143" t="str">
        <f t="shared" si="8"/>
        <v>埼玉県熊谷市</v>
      </c>
      <c r="B536" s="146" t="s">
        <v>3194</v>
      </c>
      <c r="C536" s="142" t="s">
        <v>3065</v>
      </c>
      <c r="D536" s="147" t="s">
        <v>3193</v>
      </c>
      <c r="E536" s="142"/>
    </row>
    <row r="537" spans="1:5" x14ac:dyDescent="0.15">
      <c r="A537" s="143" t="str">
        <f t="shared" si="8"/>
        <v>埼玉県川口市</v>
      </c>
      <c r="B537" s="146" t="s">
        <v>3192</v>
      </c>
      <c r="C537" s="142" t="s">
        <v>3065</v>
      </c>
      <c r="D537" s="147" t="s">
        <v>3191</v>
      </c>
      <c r="E537" s="142"/>
    </row>
    <row r="538" spans="1:5" x14ac:dyDescent="0.15">
      <c r="A538" s="143" t="str">
        <f t="shared" si="8"/>
        <v>埼玉県行田市</v>
      </c>
      <c r="B538" s="146" t="s">
        <v>3190</v>
      </c>
      <c r="C538" s="142" t="s">
        <v>3065</v>
      </c>
      <c r="D538" s="147" t="s">
        <v>3189</v>
      </c>
      <c r="E538" s="142"/>
    </row>
    <row r="539" spans="1:5" x14ac:dyDescent="0.15">
      <c r="A539" s="143" t="str">
        <f t="shared" si="8"/>
        <v>埼玉県秩父市</v>
      </c>
      <c r="B539" s="146" t="s">
        <v>3188</v>
      </c>
      <c r="C539" s="142" t="s">
        <v>3065</v>
      </c>
      <c r="D539" s="147" t="s">
        <v>3187</v>
      </c>
      <c r="E539" s="142"/>
    </row>
    <row r="540" spans="1:5" x14ac:dyDescent="0.15">
      <c r="A540" s="143" t="str">
        <f t="shared" si="8"/>
        <v>埼玉県所沢市</v>
      </c>
      <c r="B540" s="146" t="s">
        <v>3186</v>
      </c>
      <c r="C540" s="142" t="s">
        <v>3065</v>
      </c>
      <c r="D540" s="147" t="s">
        <v>3185</v>
      </c>
      <c r="E540" s="142"/>
    </row>
    <row r="541" spans="1:5" x14ac:dyDescent="0.15">
      <c r="A541" s="143" t="str">
        <f t="shared" si="8"/>
        <v>埼玉県飯能市</v>
      </c>
      <c r="B541" s="146" t="s">
        <v>3184</v>
      </c>
      <c r="C541" s="142" t="s">
        <v>3065</v>
      </c>
      <c r="D541" s="147" t="s">
        <v>3183</v>
      </c>
      <c r="E541" s="142"/>
    </row>
    <row r="542" spans="1:5" x14ac:dyDescent="0.15">
      <c r="A542" s="143" t="str">
        <f t="shared" si="8"/>
        <v>埼玉県加須市</v>
      </c>
      <c r="B542" s="146" t="s">
        <v>3182</v>
      </c>
      <c r="C542" s="142" t="s">
        <v>3065</v>
      </c>
      <c r="D542" s="147" t="s">
        <v>3181</v>
      </c>
      <c r="E542" s="142"/>
    </row>
    <row r="543" spans="1:5" x14ac:dyDescent="0.15">
      <c r="A543" s="143" t="str">
        <f t="shared" si="8"/>
        <v>埼玉県本庄市</v>
      </c>
      <c r="B543" s="146" t="s">
        <v>3180</v>
      </c>
      <c r="C543" s="142" t="s">
        <v>3065</v>
      </c>
      <c r="D543" s="147" t="s">
        <v>3179</v>
      </c>
      <c r="E543" s="142"/>
    </row>
    <row r="544" spans="1:5" x14ac:dyDescent="0.15">
      <c r="A544" s="143" t="str">
        <f t="shared" si="8"/>
        <v>埼玉県東松山市</v>
      </c>
      <c r="B544" s="146" t="s">
        <v>3178</v>
      </c>
      <c r="C544" s="142" t="s">
        <v>3065</v>
      </c>
      <c r="D544" s="147" t="s">
        <v>3177</v>
      </c>
      <c r="E544" s="142"/>
    </row>
    <row r="545" spans="1:5" x14ac:dyDescent="0.15">
      <c r="A545" s="143" t="str">
        <f t="shared" si="8"/>
        <v>埼玉県春日部市</v>
      </c>
      <c r="B545" s="146" t="s">
        <v>3176</v>
      </c>
      <c r="C545" s="142" t="s">
        <v>3065</v>
      </c>
      <c r="D545" s="147" t="s">
        <v>3175</v>
      </c>
      <c r="E545" s="142"/>
    </row>
    <row r="546" spans="1:5" x14ac:dyDescent="0.15">
      <c r="A546" s="143" t="str">
        <f t="shared" si="8"/>
        <v>埼玉県狭山市</v>
      </c>
      <c r="B546" s="146" t="s">
        <v>3174</v>
      </c>
      <c r="C546" s="142" t="s">
        <v>3065</v>
      </c>
      <c r="D546" s="147" t="s">
        <v>3173</v>
      </c>
      <c r="E546" s="142"/>
    </row>
    <row r="547" spans="1:5" x14ac:dyDescent="0.15">
      <c r="A547" s="143" t="str">
        <f t="shared" si="8"/>
        <v>埼玉県羽生市</v>
      </c>
      <c r="B547" s="146" t="s">
        <v>3172</v>
      </c>
      <c r="C547" s="142" t="s">
        <v>3065</v>
      </c>
      <c r="D547" s="147" t="s">
        <v>3171</v>
      </c>
      <c r="E547" s="142"/>
    </row>
    <row r="548" spans="1:5" x14ac:dyDescent="0.15">
      <c r="A548" s="143" t="str">
        <f t="shared" si="8"/>
        <v>埼玉県鴻巣市</v>
      </c>
      <c r="B548" s="146" t="s">
        <v>3170</v>
      </c>
      <c r="C548" s="142" t="s">
        <v>3065</v>
      </c>
      <c r="D548" s="147" t="s">
        <v>3169</v>
      </c>
      <c r="E548" s="142"/>
    </row>
    <row r="549" spans="1:5" x14ac:dyDescent="0.15">
      <c r="A549" s="143" t="str">
        <f t="shared" si="8"/>
        <v>埼玉県深谷市</v>
      </c>
      <c r="B549" s="146" t="s">
        <v>3168</v>
      </c>
      <c r="C549" s="142" t="s">
        <v>3065</v>
      </c>
      <c r="D549" s="147" t="s">
        <v>3167</v>
      </c>
      <c r="E549" s="142"/>
    </row>
    <row r="550" spans="1:5" x14ac:dyDescent="0.15">
      <c r="A550" s="143" t="str">
        <f t="shared" si="8"/>
        <v>埼玉県上尾市</v>
      </c>
      <c r="B550" s="146" t="s">
        <v>3166</v>
      </c>
      <c r="C550" s="142" t="s">
        <v>3065</v>
      </c>
      <c r="D550" s="147" t="s">
        <v>3165</v>
      </c>
      <c r="E550" s="142"/>
    </row>
    <row r="551" spans="1:5" x14ac:dyDescent="0.15">
      <c r="A551" s="143" t="str">
        <f t="shared" si="8"/>
        <v>埼玉県草加市</v>
      </c>
      <c r="B551" s="146" t="s">
        <v>3164</v>
      </c>
      <c r="C551" s="142" t="s">
        <v>3065</v>
      </c>
      <c r="D551" s="147" t="s">
        <v>3163</v>
      </c>
      <c r="E551" s="142"/>
    </row>
    <row r="552" spans="1:5" x14ac:dyDescent="0.15">
      <c r="A552" s="143" t="str">
        <f t="shared" si="8"/>
        <v>埼玉県越谷市</v>
      </c>
      <c r="B552" s="146" t="s">
        <v>3162</v>
      </c>
      <c r="C552" s="142" t="s">
        <v>3065</v>
      </c>
      <c r="D552" s="147" t="s">
        <v>3161</v>
      </c>
      <c r="E552" s="142"/>
    </row>
    <row r="553" spans="1:5" x14ac:dyDescent="0.15">
      <c r="A553" s="143" t="str">
        <f t="shared" si="8"/>
        <v>埼玉県蕨市</v>
      </c>
      <c r="B553" s="146" t="s">
        <v>3160</v>
      </c>
      <c r="C553" s="142" t="s">
        <v>3065</v>
      </c>
      <c r="D553" s="147" t="s">
        <v>3159</v>
      </c>
      <c r="E553" s="142"/>
    </row>
    <row r="554" spans="1:5" x14ac:dyDescent="0.15">
      <c r="A554" s="143" t="str">
        <f t="shared" si="8"/>
        <v>埼玉県戸田市</v>
      </c>
      <c r="B554" s="146" t="s">
        <v>3158</v>
      </c>
      <c r="C554" s="142" t="s">
        <v>3065</v>
      </c>
      <c r="D554" s="147" t="s">
        <v>3157</v>
      </c>
      <c r="E554" s="142"/>
    </row>
    <row r="555" spans="1:5" x14ac:dyDescent="0.15">
      <c r="A555" s="143" t="str">
        <f t="shared" si="8"/>
        <v>埼玉県入間市</v>
      </c>
      <c r="B555" s="146" t="s">
        <v>3156</v>
      </c>
      <c r="C555" s="142" t="s">
        <v>3065</v>
      </c>
      <c r="D555" s="147" t="s">
        <v>3155</v>
      </c>
      <c r="E555" s="142"/>
    </row>
    <row r="556" spans="1:5" x14ac:dyDescent="0.15">
      <c r="A556" s="143" t="str">
        <f t="shared" si="8"/>
        <v>埼玉県朝霞市</v>
      </c>
      <c r="B556" s="146" t="s">
        <v>3154</v>
      </c>
      <c r="C556" s="142" t="s">
        <v>3065</v>
      </c>
      <c r="D556" s="147" t="s">
        <v>3153</v>
      </c>
      <c r="E556" s="142"/>
    </row>
    <row r="557" spans="1:5" x14ac:dyDescent="0.15">
      <c r="A557" s="143" t="str">
        <f t="shared" si="8"/>
        <v>埼玉県志木市</v>
      </c>
      <c r="B557" s="146" t="s">
        <v>3152</v>
      </c>
      <c r="C557" s="142" t="s">
        <v>3065</v>
      </c>
      <c r="D557" s="147" t="s">
        <v>3151</v>
      </c>
      <c r="E557" s="142"/>
    </row>
    <row r="558" spans="1:5" x14ac:dyDescent="0.15">
      <c r="A558" s="143" t="str">
        <f t="shared" si="8"/>
        <v>埼玉県和光市</v>
      </c>
      <c r="B558" s="146" t="s">
        <v>3150</v>
      </c>
      <c r="C558" s="142" t="s">
        <v>3065</v>
      </c>
      <c r="D558" s="147" t="s">
        <v>3149</v>
      </c>
      <c r="E558" s="142"/>
    </row>
    <row r="559" spans="1:5" x14ac:dyDescent="0.15">
      <c r="A559" s="143" t="str">
        <f t="shared" si="8"/>
        <v>埼玉県新座市</v>
      </c>
      <c r="B559" s="146" t="s">
        <v>3148</v>
      </c>
      <c r="C559" s="142" t="s">
        <v>3065</v>
      </c>
      <c r="D559" s="147" t="s">
        <v>3147</v>
      </c>
      <c r="E559" s="142"/>
    </row>
    <row r="560" spans="1:5" x14ac:dyDescent="0.15">
      <c r="A560" s="143" t="str">
        <f t="shared" si="8"/>
        <v>埼玉県桶川市</v>
      </c>
      <c r="B560" s="146" t="s">
        <v>3146</v>
      </c>
      <c r="C560" s="142" t="s">
        <v>3065</v>
      </c>
      <c r="D560" s="147" t="s">
        <v>3145</v>
      </c>
      <c r="E560" s="142"/>
    </row>
    <row r="561" spans="1:5" x14ac:dyDescent="0.15">
      <c r="A561" s="143" t="str">
        <f t="shared" si="8"/>
        <v>埼玉県久喜市</v>
      </c>
      <c r="B561" s="146" t="s">
        <v>3144</v>
      </c>
      <c r="C561" s="142" t="s">
        <v>3065</v>
      </c>
      <c r="D561" s="147" t="s">
        <v>3143</v>
      </c>
      <c r="E561" s="142"/>
    </row>
    <row r="562" spans="1:5" x14ac:dyDescent="0.15">
      <c r="A562" s="143" t="str">
        <f t="shared" si="8"/>
        <v>埼玉県北本市</v>
      </c>
      <c r="B562" s="146" t="s">
        <v>3142</v>
      </c>
      <c r="C562" s="142" t="s">
        <v>3065</v>
      </c>
      <c r="D562" s="147" t="s">
        <v>3141</v>
      </c>
      <c r="E562" s="142"/>
    </row>
    <row r="563" spans="1:5" x14ac:dyDescent="0.15">
      <c r="A563" s="143" t="str">
        <f t="shared" si="8"/>
        <v>埼玉県八潮市</v>
      </c>
      <c r="B563" s="146" t="s">
        <v>3140</v>
      </c>
      <c r="C563" s="142" t="s">
        <v>3065</v>
      </c>
      <c r="D563" s="147" t="s">
        <v>3139</v>
      </c>
      <c r="E563" s="142"/>
    </row>
    <row r="564" spans="1:5" x14ac:dyDescent="0.15">
      <c r="A564" s="143" t="str">
        <f t="shared" si="8"/>
        <v>埼玉県富士見市</v>
      </c>
      <c r="B564" s="146" t="s">
        <v>3138</v>
      </c>
      <c r="C564" s="142" t="s">
        <v>3065</v>
      </c>
      <c r="D564" s="147" t="s">
        <v>3137</v>
      </c>
      <c r="E564" s="142"/>
    </row>
    <row r="565" spans="1:5" x14ac:dyDescent="0.15">
      <c r="A565" s="143" t="str">
        <f t="shared" si="8"/>
        <v>埼玉県三郷市</v>
      </c>
      <c r="B565" s="146" t="s">
        <v>3136</v>
      </c>
      <c r="C565" s="142" t="s">
        <v>3065</v>
      </c>
      <c r="D565" s="147" t="s">
        <v>3135</v>
      </c>
      <c r="E565" s="142"/>
    </row>
    <row r="566" spans="1:5" x14ac:dyDescent="0.15">
      <c r="A566" s="143" t="str">
        <f t="shared" si="8"/>
        <v>埼玉県蓮田市</v>
      </c>
      <c r="B566" s="146" t="s">
        <v>3134</v>
      </c>
      <c r="C566" s="142" t="s">
        <v>3065</v>
      </c>
      <c r="D566" s="147" t="s">
        <v>3133</v>
      </c>
      <c r="E566" s="142"/>
    </row>
    <row r="567" spans="1:5" x14ac:dyDescent="0.15">
      <c r="A567" s="143" t="str">
        <f t="shared" si="8"/>
        <v>埼玉県坂戸市</v>
      </c>
      <c r="B567" s="146" t="s">
        <v>3132</v>
      </c>
      <c r="C567" s="142" t="s">
        <v>3065</v>
      </c>
      <c r="D567" s="147" t="s">
        <v>3131</v>
      </c>
      <c r="E567" s="142"/>
    </row>
    <row r="568" spans="1:5" x14ac:dyDescent="0.15">
      <c r="A568" s="143" t="str">
        <f t="shared" si="8"/>
        <v>埼玉県幸手市</v>
      </c>
      <c r="B568" s="146" t="s">
        <v>3130</v>
      </c>
      <c r="C568" s="142" t="s">
        <v>3065</v>
      </c>
      <c r="D568" s="147" t="s">
        <v>3129</v>
      </c>
      <c r="E568" s="142"/>
    </row>
    <row r="569" spans="1:5" x14ac:dyDescent="0.15">
      <c r="A569" s="143" t="str">
        <f t="shared" si="8"/>
        <v>埼玉県鶴ヶ島市</v>
      </c>
      <c r="B569" s="146" t="s">
        <v>3128</v>
      </c>
      <c r="C569" s="142" t="s">
        <v>3065</v>
      </c>
      <c r="D569" s="147" t="s">
        <v>3127</v>
      </c>
      <c r="E569" s="142"/>
    </row>
    <row r="570" spans="1:5" x14ac:dyDescent="0.15">
      <c r="A570" s="143" t="str">
        <f t="shared" si="8"/>
        <v>埼玉県日高市</v>
      </c>
      <c r="B570" s="146" t="s">
        <v>3126</v>
      </c>
      <c r="C570" s="142" t="s">
        <v>3065</v>
      </c>
      <c r="D570" s="147" t="s">
        <v>3125</v>
      </c>
      <c r="E570" s="142"/>
    </row>
    <row r="571" spans="1:5" x14ac:dyDescent="0.15">
      <c r="A571" s="143" t="str">
        <f t="shared" si="8"/>
        <v>埼玉県吉川市</v>
      </c>
      <c r="B571" s="146" t="s">
        <v>3124</v>
      </c>
      <c r="C571" s="142" t="s">
        <v>3065</v>
      </c>
      <c r="D571" s="147" t="s">
        <v>3123</v>
      </c>
      <c r="E571" s="142"/>
    </row>
    <row r="572" spans="1:5" x14ac:dyDescent="0.15">
      <c r="A572" s="143" t="str">
        <f t="shared" si="8"/>
        <v>埼玉県ふじみ野市</v>
      </c>
      <c r="B572" s="146" t="s">
        <v>3122</v>
      </c>
      <c r="C572" s="142" t="s">
        <v>3065</v>
      </c>
      <c r="D572" s="147" t="s">
        <v>3121</v>
      </c>
      <c r="E572" s="142"/>
    </row>
    <row r="573" spans="1:5" x14ac:dyDescent="0.15">
      <c r="A573" s="143" t="str">
        <f t="shared" si="8"/>
        <v>埼玉県白岡市</v>
      </c>
      <c r="B573" s="146" t="s">
        <v>3120</v>
      </c>
      <c r="C573" s="142" t="s">
        <v>3119</v>
      </c>
      <c r="D573" s="147" t="s">
        <v>3118</v>
      </c>
      <c r="E573" s="142"/>
    </row>
    <row r="574" spans="1:5" x14ac:dyDescent="0.15">
      <c r="A574" s="143" t="str">
        <f t="shared" si="8"/>
        <v>埼玉県北足立郡伊奈町</v>
      </c>
      <c r="B574" s="146" t="s">
        <v>3117</v>
      </c>
      <c r="C574" s="142" t="s">
        <v>3116</v>
      </c>
      <c r="D574" s="147" t="s">
        <v>3115</v>
      </c>
      <c r="E574" s="142" t="s">
        <v>3114</v>
      </c>
    </row>
    <row r="575" spans="1:5" x14ac:dyDescent="0.15">
      <c r="A575" s="143" t="str">
        <f t="shared" si="8"/>
        <v>埼玉県入間郡三芳町</v>
      </c>
      <c r="B575" s="146" t="s">
        <v>3113</v>
      </c>
      <c r="C575" s="142" t="s">
        <v>3065</v>
      </c>
      <c r="D575" s="147" t="s">
        <v>3108</v>
      </c>
      <c r="E575" s="142" t="s">
        <v>3112</v>
      </c>
    </row>
    <row r="576" spans="1:5" x14ac:dyDescent="0.15">
      <c r="A576" s="143" t="str">
        <f t="shared" si="8"/>
        <v>埼玉県入間郡毛呂山町</v>
      </c>
      <c r="B576" s="146" t="s">
        <v>3111</v>
      </c>
      <c r="C576" s="142" t="s">
        <v>3065</v>
      </c>
      <c r="D576" s="147" t="s">
        <v>3108</v>
      </c>
      <c r="E576" s="142" t="s">
        <v>3110</v>
      </c>
    </row>
    <row r="577" spans="1:5" x14ac:dyDescent="0.15">
      <c r="A577" s="143" t="str">
        <f t="shared" si="8"/>
        <v>埼玉県入間郡越生町</v>
      </c>
      <c r="B577" s="146" t="s">
        <v>3109</v>
      </c>
      <c r="C577" s="142" t="s">
        <v>3065</v>
      </c>
      <c r="D577" s="147" t="s">
        <v>3108</v>
      </c>
      <c r="E577" s="142" t="s">
        <v>3107</v>
      </c>
    </row>
    <row r="578" spans="1:5" x14ac:dyDescent="0.15">
      <c r="A578" s="143" t="str">
        <f t="shared" ref="A578:A641" si="9">C578&amp;D578&amp;E578</f>
        <v>埼玉県比企郡滑川町</v>
      </c>
      <c r="B578" s="146" t="s">
        <v>3106</v>
      </c>
      <c r="C578" s="142" t="s">
        <v>3065</v>
      </c>
      <c r="D578" s="147" t="s">
        <v>3093</v>
      </c>
      <c r="E578" s="142" t="s">
        <v>3105</v>
      </c>
    </row>
    <row r="579" spans="1:5" x14ac:dyDescent="0.15">
      <c r="A579" s="143" t="str">
        <f t="shared" si="9"/>
        <v>埼玉県比企郡嵐山町</v>
      </c>
      <c r="B579" s="146" t="s">
        <v>3104</v>
      </c>
      <c r="C579" s="142" t="s">
        <v>3065</v>
      </c>
      <c r="D579" s="147" t="s">
        <v>3093</v>
      </c>
      <c r="E579" s="142" t="s">
        <v>3103</v>
      </c>
    </row>
    <row r="580" spans="1:5" x14ac:dyDescent="0.15">
      <c r="A580" s="143" t="str">
        <f t="shared" si="9"/>
        <v>埼玉県比企郡小川町</v>
      </c>
      <c r="B580" s="146" t="s">
        <v>3102</v>
      </c>
      <c r="C580" s="142" t="s">
        <v>3065</v>
      </c>
      <c r="D580" s="147" t="s">
        <v>3093</v>
      </c>
      <c r="E580" s="142" t="s">
        <v>3101</v>
      </c>
    </row>
    <row r="581" spans="1:5" x14ac:dyDescent="0.15">
      <c r="A581" s="143" t="str">
        <f t="shared" si="9"/>
        <v>埼玉県比企郡川島町</v>
      </c>
      <c r="B581" s="146" t="s">
        <v>3100</v>
      </c>
      <c r="C581" s="142" t="s">
        <v>3065</v>
      </c>
      <c r="D581" s="147" t="s">
        <v>3093</v>
      </c>
      <c r="E581" s="142" t="s">
        <v>3099</v>
      </c>
    </row>
    <row r="582" spans="1:5" x14ac:dyDescent="0.15">
      <c r="A582" s="143" t="str">
        <f t="shared" si="9"/>
        <v>埼玉県比企郡吉見町</v>
      </c>
      <c r="B582" s="146" t="s">
        <v>3098</v>
      </c>
      <c r="C582" s="142" t="s">
        <v>3065</v>
      </c>
      <c r="D582" s="147" t="s">
        <v>3093</v>
      </c>
      <c r="E582" s="142" t="s">
        <v>3097</v>
      </c>
    </row>
    <row r="583" spans="1:5" x14ac:dyDescent="0.15">
      <c r="A583" s="143" t="str">
        <f t="shared" si="9"/>
        <v>埼玉県比企郡鳩山町</v>
      </c>
      <c r="B583" s="146" t="s">
        <v>3096</v>
      </c>
      <c r="C583" s="142" t="s">
        <v>3065</v>
      </c>
      <c r="D583" s="147" t="s">
        <v>3093</v>
      </c>
      <c r="E583" s="142" t="s">
        <v>3095</v>
      </c>
    </row>
    <row r="584" spans="1:5" x14ac:dyDescent="0.15">
      <c r="A584" s="143" t="str">
        <f t="shared" si="9"/>
        <v>埼玉県比企郡ときがわ町</v>
      </c>
      <c r="B584" s="146" t="s">
        <v>3094</v>
      </c>
      <c r="C584" s="142" t="s">
        <v>3065</v>
      </c>
      <c r="D584" s="147" t="s">
        <v>3093</v>
      </c>
      <c r="E584" s="142" t="s">
        <v>3092</v>
      </c>
    </row>
    <row r="585" spans="1:5" x14ac:dyDescent="0.15">
      <c r="A585" s="143" t="str">
        <f t="shared" si="9"/>
        <v>埼玉県秩父郡横瀬町</v>
      </c>
      <c r="B585" s="146" t="s">
        <v>3091</v>
      </c>
      <c r="C585" s="142" t="s">
        <v>3065</v>
      </c>
      <c r="D585" s="147" t="s">
        <v>3082</v>
      </c>
      <c r="E585" s="142" t="s">
        <v>3090</v>
      </c>
    </row>
    <row r="586" spans="1:5" x14ac:dyDescent="0.15">
      <c r="A586" s="143" t="str">
        <f t="shared" si="9"/>
        <v>埼玉県秩父郡皆野町</v>
      </c>
      <c r="B586" s="146" t="s">
        <v>3089</v>
      </c>
      <c r="C586" s="142" t="s">
        <v>3065</v>
      </c>
      <c r="D586" s="147" t="s">
        <v>3082</v>
      </c>
      <c r="E586" s="142" t="s">
        <v>3088</v>
      </c>
    </row>
    <row r="587" spans="1:5" x14ac:dyDescent="0.15">
      <c r="A587" s="143" t="str">
        <f t="shared" si="9"/>
        <v>埼玉県秩父郡長瀞町</v>
      </c>
      <c r="B587" s="146" t="s">
        <v>3087</v>
      </c>
      <c r="C587" s="142" t="s">
        <v>3065</v>
      </c>
      <c r="D587" s="147" t="s">
        <v>3082</v>
      </c>
      <c r="E587" s="142" t="s">
        <v>3086</v>
      </c>
    </row>
    <row r="588" spans="1:5" x14ac:dyDescent="0.15">
      <c r="A588" s="143" t="str">
        <f t="shared" si="9"/>
        <v>埼玉県秩父郡小鹿野町</v>
      </c>
      <c r="B588" s="146" t="s">
        <v>3085</v>
      </c>
      <c r="C588" s="142" t="s">
        <v>3065</v>
      </c>
      <c r="D588" s="147" t="s">
        <v>3082</v>
      </c>
      <c r="E588" s="142" t="s">
        <v>3084</v>
      </c>
    </row>
    <row r="589" spans="1:5" x14ac:dyDescent="0.15">
      <c r="A589" s="143" t="str">
        <f t="shared" si="9"/>
        <v>埼玉県秩父郡東秩父村</v>
      </c>
      <c r="B589" s="146" t="s">
        <v>3083</v>
      </c>
      <c r="C589" s="142" t="s">
        <v>3065</v>
      </c>
      <c r="D589" s="147" t="s">
        <v>3082</v>
      </c>
      <c r="E589" s="142" t="s">
        <v>3081</v>
      </c>
    </row>
    <row r="590" spans="1:5" x14ac:dyDescent="0.15">
      <c r="A590" s="143" t="str">
        <f t="shared" si="9"/>
        <v>埼玉県児玉郡美里町</v>
      </c>
      <c r="B590" s="146" t="s">
        <v>3080</v>
      </c>
      <c r="C590" s="142" t="s">
        <v>3065</v>
      </c>
      <c r="D590" s="147" t="s">
        <v>3076</v>
      </c>
      <c r="E590" s="142" t="s">
        <v>611</v>
      </c>
    </row>
    <row r="591" spans="1:5" x14ac:dyDescent="0.15">
      <c r="A591" s="143" t="str">
        <f t="shared" si="9"/>
        <v>埼玉県児玉郡神川町</v>
      </c>
      <c r="B591" s="146" t="s">
        <v>3079</v>
      </c>
      <c r="C591" s="142" t="s">
        <v>3065</v>
      </c>
      <c r="D591" s="147" t="s">
        <v>3076</v>
      </c>
      <c r="E591" s="142" t="s">
        <v>3078</v>
      </c>
    </row>
    <row r="592" spans="1:5" x14ac:dyDescent="0.15">
      <c r="A592" s="143" t="str">
        <f t="shared" si="9"/>
        <v>埼玉県児玉郡上里町</v>
      </c>
      <c r="B592" s="146" t="s">
        <v>3077</v>
      </c>
      <c r="C592" s="142" t="s">
        <v>3065</v>
      </c>
      <c r="D592" s="147" t="s">
        <v>3076</v>
      </c>
      <c r="E592" s="142" t="s">
        <v>3075</v>
      </c>
    </row>
    <row r="593" spans="1:5" x14ac:dyDescent="0.15">
      <c r="A593" s="143" t="str">
        <f t="shared" si="9"/>
        <v>埼玉県大里郡寄居町</v>
      </c>
      <c r="B593" s="146" t="s">
        <v>3074</v>
      </c>
      <c r="C593" s="142" t="s">
        <v>3065</v>
      </c>
      <c r="D593" s="147" t="s">
        <v>3073</v>
      </c>
      <c r="E593" s="142" t="s">
        <v>3072</v>
      </c>
    </row>
    <row r="594" spans="1:5" x14ac:dyDescent="0.15">
      <c r="A594" s="143" t="str">
        <f t="shared" si="9"/>
        <v>埼玉県南埼玉郡宮代町</v>
      </c>
      <c r="B594" s="146" t="s">
        <v>3071</v>
      </c>
      <c r="C594" s="142" t="s">
        <v>3065</v>
      </c>
      <c r="D594" s="147" t="s">
        <v>3070</v>
      </c>
      <c r="E594" s="142" t="s">
        <v>3069</v>
      </c>
    </row>
    <row r="595" spans="1:5" x14ac:dyDescent="0.15">
      <c r="A595" s="143" t="str">
        <f t="shared" si="9"/>
        <v>埼玉県北葛飾郡杉戸町</v>
      </c>
      <c r="B595" s="146" t="s">
        <v>3068</v>
      </c>
      <c r="C595" s="142" t="s">
        <v>3065</v>
      </c>
      <c r="D595" s="147" t="s">
        <v>3064</v>
      </c>
      <c r="E595" s="142" t="s">
        <v>3067</v>
      </c>
    </row>
    <row r="596" spans="1:5" x14ac:dyDescent="0.15">
      <c r="A596" s="143" t="str">
        <f t="shared" si="9"/>
        <v>埼玉県北葛飾郡松伏町</v>
      </c>
      <c r="B596" s="146" t="s">
        <v>3066</v>
      </c>
      <c r="C596" s="142" t="s">
        <v>3065</v>
      </c>
      <c r="D596" s="147" t="s">
        <v>3064</v>
      </c>
      <c r="E596" s="142" t="s">
        <v>3063</v>
      </c>
    </row>
    <row r="597" spans="1:5" x14ac:dyDescent="0.15">
      <c r="A597" s="143" t="str">
        <f t="shared" si="9"/>
        <v>千葉県千葉市中央区</v>
      </c>
      <c r="B597" s="148" t="s">
        <v>3062</v>
      </c>
      <c r="C597" s="142" t="s">
        <v>2941</v>
      </c>
      <c r="D597" s="145" t="s">
        <v>3053</v>
      </c>
      <c r="E597" s="143" t="s">
        <v>645</v>
      </c>
    </row>
    <row r="598" spans="1:5" x14ac:dyDescent="0.15">
      <c r="A598" s="143" t="str">
        <f t="shared" si="9"/>
        <v>千葉県千葉市花見川区</v>
      </c>
      <c r="B598" s="148" t="s">
        <v>3061</v>
      </c>
      <c r="C598" s="142" t="s">
        <v>2941</v>
      </c>
      <c r="D598" s="145" t="s">
        <v>3053</v>
      </c>
      <c r="E598" s="143" t="s">
        <v>3060</v>
      </c>
    </row>
    <row r="599" spans="1:5" x14ac:dyDescent="0.15">
      <c r="A599" s="143" t="str">
        <f t="shared" si="9"/>
        <v>千葉県千葉市稲毛区</v>
      </c>
      <c r="B599" s="148" t="s">
        <v>3059</v>
      </c>
      <c r="C599" s="142" t="s">
        <v>2941</v>
      </c>
      <c r="D599" s="145" t="s">
        <v>3053</v>
      </c>
      <c r="E599" s="143" t="s">
        <v>3058</v>
      </c>
    </row>
    <row r="600" spans="1:5" x14ac:dyDescent="0.15">
      <c r="A600" s="143" t="str">
        <f t="shared" si="9"/>
        <v>千葉県千葉市若葉区</v>
      </c>
      <c r="B600" s="148" t="s">
        <v>3057</v>
      </c>
      <c r="C600" s="142" t="s">
        <v>2941</v>
      </c>
      <c r="D600" s="145" t="s">
        <v>3053</v>
      </c>
      <c r="E600" s="143" t="s">
        <v>3056</v>
      </c>
    </row>
    <row r="601" spans="1:5" x14ac:dyDescent="0.15">
      <c r="A601" s="143" t="str">
        <f t="shared" si="9"/>
        <v>千葉県千葉市緑区</v>
      </c>
      <c r="B601" s="148" t="s">
        <v>3055</v>
      </c>
      <c r="C601" s="142" t="s">
        <v>2941</v>
      </c>
      <c r="D601" s="145" t="s">
        <v>3053</v>
      </c>
      <c r="E601" s="143" t="s">
        <v>2075</v>
      </c>
    </row>
    <row r="602" spans="1:5" x14ac:dyDescent="0.15">
      <c r="A602" s="143" t="str">
        <f t="shared" si="9"/>
        <v>千葉県千葉市美浜区</v>
      </c>
      <c r="B602" s="148" t="s">
        <v>3054</v>
      </c>
      <c r="C602" s="142" t="s">
        <v>2941</v>
      </c>
      <c r="D602" s="145" t="s">
        <v>3053</v>
      </c>
      <c r="E602" s="143" t="s">
        <v>3052</v>
      </c>
    </row>
    <row r="603" spans="1:5" x14ac:dyDescent="0.15">
      <c r="A603" s="143" t="str">
        <f t="shared" si="9"/>
        <v>千葉県銚子市</v>
      </c>
      <c r="B603" s="146" t="s">
        <v>3051</v>
      </c>
      <c r="C603" s="142" t="s">
        <v>2941</v>
      </c>
      <c r="D603" s="147" t="s">
        <v>3050</v>
      </c>
      <c r="E603" s="142"/>
    </row>
    <row r="604" spans="1:5" x14ac:dyDescent="0.15">
      <c r="A604" s="143" t="str">
        <f t="shared" si="9"/>
        <v>千葉県市川市</v>
      </c>
      <c r="B604" s="146" t="s">
        <v>3049</v>
      </c>
      <c r="C604" s="142" t="s">
        <v>2941</v>
      </c>
      <c r="D604" s="147" t="s">
        <v>3048</v>
      </c>
      <c r="E604" s="142"/>
    </row>
    <row r="605" spans="1:5" x14ac:dyDescent="0.15">
      <c r="A605" s="143" t="str">
        <f t="shared" si="9"/>
        <v>千葉県船橋市</v>
      </c>
      <c r="B605" s="146" t="s">
        <v>3047</v>
      </c>
      <c r="C605" s="142" t="s">
        <v>2941</v>
      </c>
      <c r="D605" s="147" t="s">
        <v>3046</v>
      </c>
      <c r="E605" s="142"/>
    </row>
    <row r="606" spans="1:5" x14ac:dyDescent="0.15">
      <c r="A606" s="143" t="str">
        <f t="shared" si="9"/>
        <v>千葉県館山市</v>
      </c>
      <c r="B606" s="146" t="s">
        <v>3045</v>
      </c>
      <c r="C606" s="142" t="s">
        <v>2941</v>
      </c>
      <c r="D606" s="147" t="s">
        <v>3044</v>
      </c>
      <c r="E606" s="142"/>
    </row>
    <row r="607" spans="1:5" x14ac:dyDescent="0.15">
      <c r="A607" s="143" t="str">
        <f t="shared" si="9"/>
        <v>千葉県木更津市</v>
      </c>
      <c r="B607" s="146" t="s">
        <v>3043</v>
      </c>
      <c r="C607" s="142" t="s">
        <v>2941</v>
      </c>
      <c r="D607" s="147" t="s">
        <v>3042</v>
      </c>
      <c r="E607" s="142"/>
    </row>
    <row r="608" spans="1:5" x14ac:dyDescent="0.15">
      <c r="A608" s="143" t="str">
        <f t="shared" si="9"/>
        <v>千葉県松戸市</v>
      </c>
      <c r="B608" s="146" t="s">
        <v>3041</v>
      </c>
      <c r="C608" s="142" t="s">
        <v>2941</v>
      </c>
      <c r="D608" s="147" t="s">
        <v>3040</v>
      </c>
      <c r="E608" s="142"/>
    </row>
    <row r="609" spans="1:5" x14ac:dyDescent="0.15">
      <c r="A609" s="143" t="str">
        <f t="shared" si="9"/>
        <v>千葉県野田市</v>
      </c>
      <c r="B609" s="146" t="s">
        <v>3039</v>
      </c>
      <c r="C609" s="142" t="s">
        <v>2941</v>
      </c>
      <c r="D609" s="147" t="s">
        <v>3038</v>
      </c>
      <c r="E609" s="142"/>
    </row>
    <row r="610" spans="1:5" x14ac:dyDescent="0.15">
      <c r="A610" s="143" t="str">
        <f t="shared" si="9"/>
        <v>千葉県茂原市</v>
      </c>
      <c r="B610" s="146" t="s">
        <v>3037</v>
      </c>
      <c r="C610" s="142" t="s">
        <v>2941</v>
      </c>
      <c r="D610" s="147" t="s">
        <v>3036</v>
      </c>
      <c r="E610" s="142"/>
    </row>
    <row r="611" spans="1:5" x14ac:dyDescent="0.15">
      <c r="A611" s="143" t="str">
        <f t="shared" si="9"/>
        <v>千葉県成田市</v>
      </c>
      <c r="B611" s="146" t="s">
        <v>3035</v>
      </c>
      <c r="C611" s="142" t="s">
        <v>2941</v>
      </c>
      <c r="D611" s="147" t="s">
        <v>3034</v>
      </c>
      <c r="E611" s="142"/>
    </row>
    <row r="612" spans="1:5" x14ac:dyDescent="0.15">
      <c r="A612" s="143" t="str">
        <f t="shared" si="9"/>
        <v>千葉県佐倉市</v>
      </c>
      <c r="B612" s="146" t="s">
        <v>3033</v>
      </c>
      <c r="C612" s="142" t="s">
        <v>2941</v>
      </c>
      <c r="D612" s="147" t="s">
        <v>3032</v>
      </c>
      <c r="E612" s="142"/>
    </row>
    <row r="613" spans="1:5" x14ac:dyDescent="0.15">
      <c r="A613" s="143" t="str">
        <f t="shared" si="9"/>
        <v>千葉県東金市</v>
      </c>
      <c r="B613" s="146" t="s">
        <v>3031</v>
      </c>
      <c r="C613" s="142" t="s">
        <v>2941</v>
      </c>
      <c r="D613" s="147" t="s">
        <v>3030</v>
      </c>
      <c r="E613" s="142"/>
    </row>
    <row r="614" spans="1:5" x14ac:dyDescent="0.15">
      <c r="A614" s="143" t="str">
        <f t="shared" si="9"/>
        <v>千葉県旭市</v>
      </c>
      <c r="B614" s="146" t="s">
        <v>3029</v>
      </c>
      <c r="C614" s="142" t="s">
        <v>2941</v>
      </c>
      <c r="D614" s="147" t="s">
        <v>3028</v>
      </c>
      <c r="E614" s="142"/>
    </row>
    <row r="615" spans="1:5" x14ac:dyDescent="0.15">
      <c r="A615" s="143" t="str">
        <f t="shared" si="9"/>
        <v>千葉県習志野市</v>
      </c>
      <c r="B615" s="146" t="s">
        <v>3027</v>
      </c>
      <c r="C615" s="142" t="s">
        <v>2941</v>
      </c>
      <c r="D615" s="147" t="s">
        <v>3026</v>
      </c>
      <c r="E615" s="142"/>
    </row>
    <row r="616" spans="1:5" x14ac:dyDescent="0.15">
      <c r="A616" s="143" t="str">
        <f t="shared" si="9"/>
        <v>千葉県柏市</v>
      </c>
      <c r="B616" s="146" t="s">
        <v>3025</v>
      </c>
      <c r="C616" s="142" t="s">
        <v>2941</v>
      </c>
      <c r="D616" s="147" t="s">
        <v>3024</v>
      </c>
      <c r="E616" s="142"/>
    </row>
    <row r="617" spans="1:5" x14ac:dyDescent="0.15">
      <c r="A617" s="143" t="str">
        <f t="shared" si="9"/>
        <v>千葉県勝浦市</v>
      </c>
      <c r="B617" s="146" t="s">
        <v>3023</v>
      </c>
      <c r="C617" s="142" t="s">
        <v>2941</v>
      </c>
      <c r="D617" s="147" t="s">
        <v>3022</v>
      </c>
      <c r="E617" s="142"/>
    </row>
    <row r="618" spans="1:5" x14ac:dyDescent="0.15">
      <c r="A618" s="143" t="str">
        <f t="shared" si="9"/>
        <v>千葉県市原市</v>
      </c>
      <c r="B618" s="146" t="s">
        <v>3021</v>
      </c>
      <c r="C618" s="142" t="s">
        <v>2941</v>
      </c>
      <c r="D618" s="147" t="s">
        <v>3020</v>
      </c>
      <c r="E618" s="142"/>
    </row>
    <row r="619" spans="1:5" x14ac:dyDescent="0.15">
      <c r="A619" s="143" t="str">
        <f t="shared" si="9"/>
        <v>千葉県流山市</v>
      </c>
      <c r="B619" s="146" t="s">
        <v>3019</v>
      </c>
      <c r="C619" s="142" t="s">
        <v>2941</v>
      </c>
      <c r="D619" s="147" t="s">
        <v>3018</v>
      </c>
      <c r="E619" s="142"/>
    </row>
    <row r="620" spans="1:5" x14ac:dyDescent="0.15">
      <c r="A620" s="143" t="str">
        <f t="shared" si="9"/>
        <v>千葉県八千代市</v>
      </c>
      <c r="B620" s="146" t="s">
        <v>3017</v>
      </c>
      <c r="C620" s="142" t="s">
        <v>2941</v>
      </c>
      <c r="D620" s="147" t="s">
        <v>3016</v>
      </c>
      <c r="E620" s="142"/>
    </row>
    <row r="621" spans="1:5" x14ac:dyDescent="0.15">
      <c r="A621" s="143" t="str">
        <f t="shared" si="9"/>
        <v>千葉県我孫子市</v>
      </c>
      <c r="B621" s="146" t="s">
        <v>3015</v>
      </c>
      <c r="C621" s="142" t="s">
        <v>2941</v>
      </c>
      <c r="D621" s="147" t="s">
        <v>3014</v>
      </c>
      <c r="E621" s="142"/>
    </row>
    <row r="622" spans="1:5" x14ac:dyDescent="0.15">
      <c r="A622" s="143" t="str">
        <f t="shared" si="9"/>
        <v>千葉県鴨川市</v>
      </c>
      <c r="B622" s="146" t="s">
        <v>3013</v>
      </c>
      <c r="C622" s="142" t="s">
        <v>2941</v>
      </c>
      <c r="D622" s="147" t="s">
        <v>3012</v>
      </c>
      <c r="E622" s="142"/>
    </row>
    <row r="623" spans="1:5" x14ac:dyDescent="0.15">
      <c r="A623" s="143" t="str">
        <f t="shared" si="9"/>
        <v>千葉県鎌ケ谷市</v>
      </c>
      <c r="B623" s="146" t="s">
        <v>3011</v>
      </c>
      <c r="C623" s="142" t="s">
        <v>2941</v>
      </c>
      <c r="D623" s="147" t="s">
        <v>3010</v>
      </c>
      <c r="E623" s="142"/>
    </row>
    <row r="624" spans="1:5" x14ac:dyDescent="0.15">
      <c r="A624" s="143" t="str">
        <f t="shared" si="9"/>
        <v>千葉県君津市</v>
      </c>
      <c r="B624" s="146" t="s">
        <v>3009</v>
      </c>
      <c r="C624" s="142" t="s">
        <v>2941</v>
      </c>
      <c r="D624" s="147" t="s">
        <v>3008</v>
      </c>
      <c r="E624" s="142"/>
    </row>
    <row r="625" spans="1:5" x14ac:dyDescent="0.15">
      <c r="A625" s="143" t="str">
        <f t="shared" si="9"/>
        <v>千葉県富津市</v>
      </c>
      <c r="B625" s="146" t="s">
        <v>3007</v>
      </c>
      <c r="C625" s="142" t="s">
        <v>2941</v>
      </c>
      <c r="D625" s="147" t="s">
        <v>3006</v>
      </c>
      <c r="E625" s="142"/>
    </row>
    <row r="626" spans="1:5" x14ac:dyDescent="0.15">
      <c r="A626" s="143" t="str">
        <f t="shared" si="9"/>
        <v>千葉県浦安市</v>
      </c>
      <c r="B626" s="146" t="s">
        <v>3005</v>
      </c>
      <c r="C626" s="142" t="s">
        <v>2941</v>
      </c>
      <c r="D626" s="147" t="s">
        <v>3004</v>
      </c>
      <c r="E626" s="142"/>
    </row>
    <row r="627" spans="1:5" x14ac:dyDescent="0.15">
      <c r="A627" s="143" t="str">
        <f t="shared" si="9"/>
        <v>千葉県四街道市</v>
      </c>
      <c r="B627" s="146" t="s">
        <v>3003</v>
      </c>
      <c r="C627" s="142" t="s">
        <v>2941</v>
      </c>
      <c r="D627" s="147" t="s">
        <v>3002</v>
      </c>
      <c r="E627" s="142"/>
    </row>
    <row r="628" spans="1:5" x14ac:dyDescent="0.15">
      <c r="A628" s="143" t="str">
        <f t="shared" si="9"/>
        <v>千葉県袖ケ浦市</v>
      </c>
      <c r="B628" s="146" t="s">
        <v>3001</v>
      </c>
      <c r="C628" s="142" t="s">
        <v>2941</v>
      </c>
      <c r="D628" s="147" t="s">
        <v>3000</v>
      </c>
      <c r="E628" s="142"/>
    </row>
    <row r="629" spans="1:5" x14ac:dyDescent="0.15">
      <c r="A629" s="143" t="str">
        <f t="shared" si="9"/>
        <v>千葉県八街市</v>
      </c>
      <c r="B629" s="146" t="s">
        <v>2999</v>
      </c>
      <c r="C629" s="142" t="s">
        <v>2941</v>
      </c>
      <c r="D629" s="147" t="s">
        <v>2998</v>
      </c>
      <c r="E629" s="142"/>
    </row>
    <row r="630" spans="1:5" x14ac:dyDescent="0.15">
      <c r="A630" s="143" t="str">
        <f t="shared" si="9"/>
        <v>千葉県印西市</v>
      </c>
      <c r="B630" s="146" t="s">
        <v>2997</v>
      </c>
      <c r="C630" s="142" t="s">
        <v>2941</v>
      </c>
      <c r="D630" s="147" t="s">
        <v>2996</v>
      </c>
      <c r="E630" s="142"/>
    </row>
    <row r="631" spans="1:5" x14ac:dyDescent="0.15">
      <c r="A631" s="143" t="str">
        <f t="shared" si="9"/>
        <v>千葉県白井市</v>
      </c>
      <c r="B631" s="146" t="s">
        <v>2995</v>
      </c>
      <c r="C631" s="142" t="s">
        <v>2941</v>
      </c>
      <c r="D631" s="147" t="s">
        <v>2994</v>
      </c>
      <c r="E631" s="142"/>
    </row>
    <row r="632" spans="1:5" x14ac:dyDescent="0.15">
      <c r="A632" s="143" t="str">
        <f t="shared" si="9"/>
        <v>千葉県富里市</v>
      </c>
      <c r="B632" s="146" t="s">
        <v>2993</v>
      </c>
      <c r="C632" s="142" t="s">
        <v>2941</v>
      </c>
      <c r="D632" s="147" t="s">
        <v>2992</v>
      </c>
      <c r="E632" s="142"/>
    </row>
    <row r="633" spans="1:5" x14ac:dyDescent="0.15">
      <c r="A633" s="143" t="str">
        <f t="shared" si="9"/>
        <v>千葉県南房総市</v>
      </c>
      <c r="B633" s="146" t="s">
        <v>2991</v>
      </c>
      <c r="C633" s="142" t="s">
        <v>2941</v>
      </c>
      <c r="D633" s="147" t="s">
        <v>2990</v>
      </c>
      <c r="E633" s="142"/>
    </row>
    <row r="634" spans="1:5" x14ac:dyDescent="0.15">
      <c r="A634" s="143" t="str">
        <f t="shared" si="9"/>
        <v>千葉県匝瑳市</v>
      </c>
      <c r="B634" s="146" t="s">
        <v>2989</v>
      </c>
      <c r="C634" s="142" t="s">
        <v>2941</v>
      </c>
      <c r="D634" s="147" t="s">
        <v>2988</v>
      </c>
      <c r="E634" s="142"/>
    </row>
    <row r="635" spans="1:5" x14ac:dyDescent="0.15">
      <c r="A635" s="143" t="str">
        <f t="shared" si="9"/>
        <v>千葉県香取市</v>
      </c>
      <c r="B635" s="146" t="s">
        <v>2987</v>
      </c>
      <c r="C635" s="142" t="s">
        <v>2941</v>
      </c>
      <c r="D635" s="147" t="s">
        <v>2986</v>
      </c>
      <c r="E635" s="142"/>
    </row>
    <row r="636" spans="1:5" x14ac:dyDescent="0.15">
      <c r="A636" s="143" t="str">
        <f t="shared" si="9"/>
        <v>千葉県山武市</v>
      </c>
      <c r="B636" s="146" t="s">
        <v>2985</v>
      </c>
      <c r="C636" s="142" t="s">
        <v>2941</v>
      </c>
      <c r="D636" s="147" t="s">
        <v>2984</v>
      </c>
      <c r="E636" s="142"/>
    </row>
    <row r="637" spans="1:5" x14ac:dyDescent="0.15">
      <c r="A637" s="143" t="str">
        <f t="shared" si="9"/>
        <v>千葉県いすみ市</v>
      </c>
      <c r="B637" s="146" t="s">
        <v>2983</v>
      </c>
      <c r="C637" s="142" t="s">
        <v>2941</v>
      </c>
      <c r="D637" s="147" t="s">
        <v>2982</v>
      </c>
      <c r="E637" s="142"/>
    </row>
    <row r="638" spans="1:5" x14ac:dyDescent="0.15">
      <c r="A638" s="143" t="str">
        <f t="shared" si="9"/>
        <v>千葉県大網白里市</v>
      </c>
      <c r="B638" s="146" t="s">
        <v>2981</v>
      </c>
      <c r="C638" s="142" t="s">
        <v>2941</v>
      </c>
      <c r="D638" s="147" t="s">
        <v>2980</v>
      </c>
      <c r="E638" s="142"/>
    </row>
    <row r="639" spans="1:5" x14ac:dyDescent="0.15">
      <c r="A639" s="143" t="str">
        <f t="shared" si="9"/>
        <v>千葉県印旛郡酒々井町</v>
      </c>
      <c r="B639" s="146" t="s">
        <v>2979</v>
      </c>
      <c r="C639" s="142" t="s">
        <v>2941</v>
      </c>
      <c r="D639" s="147" t="s">
        <v>2976</v>
      </c>
      <c r="E639" s="142" t="s">
        <v>2978</v>
      </c>
    </row>
    <row r="640" spans="1:5" x14ac:dyDescent="0.15">
      <c r="A640" s="143" t="str">
        <f t="shared" si="9"/>
        <v>千葉県印旛郡栄町</v>
      </c>
      <c r="B640" s="146" t="s">
        <v>2977</v>
      </c>
      <c r="C640" s="142" t="s">
        <v>2941</v>
      </c>
      <c r="D640" s="147" t="s">
        <v>2976</v>
      </c>
      <c r="E640" s="142" t="s">
        <v>2975</v>
      </c>
    </row>
    <row r="641" spans="1:5" x14ac:dyDescent="0.15">
      <c r="A641" s="143" t="str">
        <f t="shared" si="9"/>
        <v>千葉県香取郡神崎町</v>
      </c>
      <c r="B641" s="146" t="s">
        <v>2974</v>
      </c>
      <c r="C641" s="142" t="s">
        <v>2941</v>
      </c>
      <c r="D641" s="147" t="s">
        <v>2969</v>
      </c>
      <c r="E641" s="142" t="s">
        <v>2973</v>
      </c>
    </row>
    <row r="642" spans="1:5" x14ac:dyDescent="0.15">
      <c r="A642" s="143" t="str">
        <f t="shared" ref="A642:A705" si="10">C642&amp;D642&amp;E642</f>
        <v>千葉県香取郡多古町</v>
      </c>
      <c r="B642" s="146" t="s">
        <v>2972</v>
      </c>
      <c r="C642" s="142" t="s">
        <v>2941</v>
      </c>
      <c r="D642" s="147" t="s">
        <v>2969</v>
      </c>
      <c r="E642" s="142" t="s">
        <v>2971</v>
      </c>
    </row>
    <row r="643" spans="1:5" x14ac:dyDescent="0.15">
      <c r="A643" s="143" t="str">
        <f t="shared" si="10"/>
        <v>千葉県香取郡東庄町</v>
      </c>
      <c r="B643" s="146" t="s">
        <v>2970</v>
      </c>
      <c r="C643" s="142" t="s">
        <v>2941</v>
      </c>
      <c r="D643" s="147" t="s">
        <v>2969</v>
      </c>
      <c r="E643" s="142" t="s">
        <v>2968</v>
      </c>
    </row>
    <row r="644" spans="1:5" x14ac:dyDescent="0.15">
      <c r="A644" s="143" t="str">
        <f t="shared" si="10"/>
        <v>千葉県山武郡九十九里町</v>
      </c>
      <c r="B644" s="146" t="s">
        <v>2967</v>
      </c>
      <c r="C644" s="142" t="s">
        <v>2941</v>
      </c>
      <c r="D644" s="147" t="s">
        <v>2962</v>
      </c>
      <c r="E644" s="142" t="s">
        <v>2966</v>
      </c>
    </row>
    <row r="645" spans="1:5" x14ac:dyDescent="0.15">
      <c r="A645" s="143" t="str">
        <f t="shared" si="10"/>
        <v>千葉県山武郡芝山町</v>
      </c>
      <c r="B645" s="146" t="s">
        <v>2965</v>
      </c>
      <c r="C645" s="142" t="s">
        <v>2941</v>
      </c>
      <c r="D645" s="147" t="s">
        <v>2962</v>
      </c>
      <c r="E645" s="142" t="s">
        <v>2964</v>
      </c>
    </row>
    <row r="646" spans="1:5" x14ac:dyDescent="0.15">
      <c r="A646" s="143" t="str">
        <f t="shared" si="10"/>
        <v>千葉県山武郡横芝光町</v>
      </c>
      <c r="B646" s="146" t="s">
        <v>2963</v>
      </c>
      <c r="C646" s="142" t="s">
        <v>2941</v>
      </c>
      <c r="D646" s="147" t="s">
        <v>2962</v>
      </c>
      <c r="E646" s="142" t="s">
        <v>2961</v>
      </c>
    </row>
    <row r="647" spans="1:5" x14ac:dyDescent="0.15">
      <c r="A647" s="143" t="str">
        <f t="shared" si="10"/>
        <v>千葉県長生郡一宮町</v>
      </c>
      <c r="B647" s="146" t="s">
        <v>2960</v>
      </c>
      <c r="C647" s="142" t="s">
        <v>2941</v>
      </c>
      <c r="D647" s="147" t="s">
        <v>2949</v>
      </c>
      <c r="E647" s="142" t="s">
        <v>2959</v>
      </c>
    </row>
    <row r="648" spans="1:5" x14ac:dyDescent="0.15">
      <c r="A648" s="143" t="str">
        <f t="shared" si="10"/>
        <v>千葉県長生郡睦沢町</v>
      </c>
      <c r="B648" s="146" t="s">
        <v>2958</v>
      </c>
      <c r="C648" s="142" t="s">
        <v>2941</v>
      </c>
      <c r="D648" s="147" t="s">
        <v>2949</v>
      </c>
      <c r="E648" s="142" t="s">
        <v>2957</v>
      </c>
    </row>
    <row r="649" spans="1:5" x14ac:dyDescent="0.15">
      <c r="A649" s="143" t="str">
        <f t="shared" si="10"/>
        <v>千葉県長生郡長生村</v>
      </c>
      <c r="B649" s="146" t="s">
        <v>2956</v>
      </c>
      <c r="C649" s="142" t="s">
        <v>2941</v>
      </c>
      <c r="D649" s="147" t="s">
        <v>2949</v>
      </c>
      <c r="E649" s="142" t="s">
        <v>2955</v>
      </c>
    </row>
    <row r="650" spans="1:5" x14ac:dyDescent="0.15">
      <c r="A650" s="143" t="str">
        <f t="shared" si="10"/>
        <v>千葉県長生郡白子町</v>
      </c>
      <c r="B650" s="146" t="s">
        <v>2954</v>
      </c>
      <c r="C650" s="142" t="s">
        <v>2941</v>
      </c>
      <c r="D650" s="147" t="s">
        <v>2949</v>
      </c>
      <c r="E650" s="142" t="s">
        <v>2953</v>
      </c>
    </row>
    <row r="651" spans="1:5" x14ac:dyDescent="0.15">
      <c r="A651" s="143" t="str">
        <f t="shared" si="10"/>
        <v>千葉県長生郡長柄町</v>
      </c>
      <c r="B651" s="146" t="s">
        <v>2952</v>
      </c>
      <c r="C651" s="142" t="s">
        <v>2941</v>
      </c>
      <c r="D651" s="147" t="s">
        <v>2949</v>
      </c>
      <c r="E651" s="142" t="s">
        <v>2951</v>
      </c>
    </row>
    <row r="652" spans="1:5" x14ac:dyDescent="0.15">
      <c r="A652" s="143" t="str">
        <f t="shared" si="10"/>
        <v>千葉県長生郡長南町</v>
      </c>
      <c r="B652" s="146" t="s">
        <v>2950</v>
      </c>
      <c r="C652" s="142" t="s">
        <v>2941</v>
      </c>
      <c r="D652" s="147" t="s">
        <v>2949</v>
      </c>
      <c r="E652" s="142" t="s">
        <v>2948</v>
      </c>
    </row>
    <row r="653" spans="1:5" x14ac:dyDescent="0.15">
      <c r="A653" s="143" t="str">
        <f t="shared" si="10"/>
        <v>千葉県夷隅郡大多喜町</v>
      </c>
      <c r="B653" s="146" t="s">
        <v>2947</v>
      </c>
      <c r="C653" s="142" t="s">
        <v>2941</v>
      </c>
      <c r="D653" s="147" t="s">
        <v>2944</v>
      </c>
      <c r="E653" s="142" t="s">
        <v>2946</v>
      </c>
    </row>
    <row r="654" spans="1:5" x14ac:dyDescent="0.15">
      <c r="A654" s="143" t="str">
        <f t="shared" si="10"/>
        <v>千葉県夷隅郡御宿町</v>
      </c>
      <c r="B654" s="146" t="s">
        <v>2945</v>
      </c>
      <c r="C654" s="142" t="s">
        <v>2941</v>
      </c>
      <c r="D654" s="147" t="s">
        <v>2944</v>
      </c>
      <c r="E654" s="142" t="s">
        <v>2943</v>
      </c>
    </row>
    <row r="655" spans="1:5" x14ac:dyDescent="0.15">
      <c r="A655" s="143" t="str">
        <f t="shared" si="10"/>
        <v>千葉県安房郡鋸南町</v>
      </c>
      <c r="B655" s="146" t="s">
        <v>2942</v>
      </c>
      <c r="C655" s="142" t="s">
        <v>2941</v>
      </c>
      <c r="D655" s="147" t="s">
        <v>2940</v>
      </c>
      <c r="E655" s="142" t="s">
        <v>2939</v>
      </c>
    </row>
    <row r="656" spans="1:5" x14ac:dyDescent="0.15">
      <c r="A656" s="143" t="str">
        <f t="shared" si="10"/>
        <v>東京都千代田区</v>
      </c>
      <c r="B656" s="146" t="s">
        <v>2938</v>
      </c>
      <c r="C656" s="142" t="s">
        <v>2818</v>
      </c>
      <c r="D656" s="147" t="s">
        <v>2937</v>
      </c>
      <c r="E656" s="142"/>
    </row>
    <row r="657" spans="1:5" x14ac:dyDescent="0.15">
      <c r="A657" s="143" t="str">
        <f t="shared" si="10"/>
        <v>東京都中央区</v>
      </c>
      <c r="B657" s="146" t="s">
        <v>2936</v>
      </c>
      <c r="C657" s="142" t="s">
        <v>2818</v>
      </c>
      <c r="D657" s="147" t="s">
        <v>645</v>
      </c>
      <c r="E657" s="142"/>
    </row>
    <row r="658" spans="1:5" x14ac:dyDescent="0.15">
      <c r="A658" s="143" t="str">
        <f t="shared" si="10"/>
        <v>東京都港区</v>
      </c>
      <c r="B658" s="146" t="s">
        <v>2935</v>
      </c>
      <c r="C658" s="142" t="s">
        <v>2818</v>
      </c>
      <c r="D658" s="147" t="s">
        <v>1765</v>
      </c>
      <c r="E658" s="142"/>
    </row>
    <row r="659" spans="1:5" x14ac:dyDescent="0.15">
      <c r="A659" s="143" t="str">
        <f t="shared" si="10"/>
        <v>東京都新宿区</v>
      </c>
      <c r="B659" s="146" t="s">
        <v>2934</v>
      </c>
      <c r="C659" s="142" t="s">
        <v>2818</v>
      </c>
      <c r="D659" s="147" t="s">
        <v>2933</v>
      </c>
      <c r="E659" s="142"/>
    </row>
    <row r="660" spans="1:5" x14ac:dyDescent="0.15">
      <c r="A660" s="143" t="str">
        <f t="shared" si="10"/>
        <v>東京都文京区</v>
      </c>
      <c r="B660" s="146" t="s">
        <v>2932</v>
      </c>
      <c r="C660" s="142" t="s">
        <v>2818</v>
      </c>
      <c r="D660" s="147" t="s">
        <v>2931</v>
      </c>
      <c r="E660" s="142"/>
    </row>
    <row r="661" spans="1:5" x14ac:dyDescent="0.15">
      <c r="A661" s="143" t="str">
        <f t="shared" si="10"/>
        <v>東京都台東区</v>
      </c>
      <c r="B661" s="146" t="s">
        <v>2930</v>
      </c>
      <c r="C661" s="142" t="s">
        <v>2818</v>
      </c>
      <c r="D661" s="147" t="s">
        <v>2929</v>
      </c>
      <c r="E661" s="142"/>
    </row>
    <row r="662" spans="1:5" x14ac:dyDescent="0.15">
      <c r="A662" s="143" t="str">
        <f t="shared" si="10"/>
        <v>東京都墨田区</v>
      </c>
      <c r="B662" s="146" t="s">
        <v>2928</v>
      </c>
      <c r="C662" s="142" t="s">
        <v>2818</v>
      </c>
      <c r="D662" s="147" t="s">
        <v>2927</v>
      </c>
      <c r="E662" s="142"/>
    </row>
    <row r="663" spans="1:5" x14ac:dyDescent="0.15">
      <c r="A663" s="143" t="str">
        <f t="shared" si="10"/>
        <v>東京都江東区</v>
      </c>
      <c r="B663" s="146" t="s">
        <v>2926</v>
      </c>
      <c r="C663" s="142" t="s">
        <v>2818</v>
      </c>
      <c r="D663" s="147" t="s">
        <v>2925</v>
      </c>
      <c r="E663" s="142"/>
    </row>
    <row r="664" spans="1:5" x14ac:dyDescent="0.15">
      <c r="A664" s="143" t="str">
        <f t="shared" si="10"/>
        <v>東京都品川区</v>
      </c>
      <c r="B664" s="146" t="s">
        <v>2924</v>
      </c>
      <c r="C664" s="142" t="s">
        <v>2818</v>
      </c>
      <c r="D664" s="147" t="s">
        <v>2923</v>
      </c>
      <c r="E664" s="142"/>
    </row>
    <row r="665" spans="1:5" x14ac:dyDescent="0.15">
      <c r="A665" s="143" t="str">
        <f t="shared" si="10"/>
        <v>東京都目黒区</v>
      </c>
      <c r="B665" s="146" t="s">
        <v>2922</v>
      </c>
      <c r="C665" s="142" t="s">
        <v>2818</v>
      </c>
      <c r="D665" s="147" t="s">
        <v>2921</v>
      </c>
      <c r="E665" s="142"/>
    </row>
    <row r="666" spans="1:5" x14ac:dyDescent="0.15">
      <c r="A666" s="143" t="str">
        <f t="shared" si="10"/>
        <v>東京都大田区</v>
      </c>
      <c r="B666" s="146" t="s">
        <v>2920</v>
      </c>
      <c r="C666" s="142" t="s">
        <v>2818</v>
      </c>
      <c r="D666" s="147" t="s">
        <v>2919</v>
      </c>
      <c r="E666" s="142"/>
    </row>
    <row r="667" spans="1:5" x14ac:dyDescent="0.15">
      <c r="A667" s="143" t="str">
        <f t="shared" si="10"/>
        <v>東京都世田谷区</v>
      </c>
      <c r="B667" s="146" t="s">
        <v>2918</v>
      </c>
      <c r="C667" s="142" t="s">
        <v>2818</v>
      </c>
      <c r="D667" s="147" t="s">
        <v>2917</v>
      </c>
      <c r="E667" s="142"/>
    </row>
    <row r="668" spans="1:5" x14ac:dyDescent="0.15">
      <c r="A668" s="143" t="str">
        <f t="shared" si="10"/>
        <v>東京都渋谷区</v>
      </c>
      <c r="B668" s="146" t="s">
        <v>2916</v>
      </c>
      <c r="C668" s="142" t="s">
        <v>2818</v>
      </c>
      <c r="D668" s="147" t="s">
        <v>2915</v>
      </c>
      <c r="E668" s="142"/>
    </row>
    <row r="669" spans="1:5" x14ac:dyDescent="0.15">
      <c r="A669" s="143" t="str">
        <f t="shared" si="10"/>
        <v>東京都中野区</v>
      </c>
      <c r="B669" s="146" t="s">
        <v>2914</v>
      </c>
      <c r="C669" s="142" t="s">
        <v>2818</v>
      </c>
      <c r="D669" s="147" t="s">
        <v>2913</v>
      </c>
      <c r="E669" s="142"/>
    </row>
    <row r="670" spans="1:5" x14ac:dyDescent="0.15">
      <c r="A670" s="143" t="str">
        <f t="shared" si="10"/>
        <v>東京都杉並区</v>
      </c>
      <c r="B670" s="146" t="s">
        <v>2912</v>
      </c>
      <c r="C670" s="142" t="s">
        <v>2818</v>
      </c>
      <c r="D670" s="147" t="s">
        <v>2911</v>
      </c>
      <c r="E670" s="142"/>
    </row>
    <row r="671" spans="1:5" x14ac:dyDescent="0.15">
      <c r="A671" s="143" t="str">
        <f t="shared" si="10"/>
        <v>東京都豊島区</v>
      </c>
      <c r="B671" s="146" t="s">
        <v>2910</v>
      </c>
      <c r="C671" s="142" t="s">
        <v>2818</v>
      </c>
      <c r="D671" s="147" t="s">
        <v>2909</v>
      </c>
      <c r="E671" s="142"/>
    </row>
    <row r="672" spans="1:5" x14ac:dyDescent="0.15">
      <c r="A672" s="143" t="str">
        <f t="shared" si="10"/>
        <v>東京都北区</v>
      </c>
      <c r="B672" s="146" t="s">
        <v>2908</v>
      </c>
      <c r="C672" s="142" t="s">
        <v>2818</v>
      </c>
      <c r="D672" s="147" t="s">
        <v>640</v>
      </c>
      <c r="E672" s="142"/>
    </row>
    <row r="673" spans="1:5" x14ac:dyDescent="0.15">
      <c r="A673" s="143" t="str">
        <f t="shared" si="10"/>
        <v>東京都荒川区</v>
      </c>
      <c r="B673" s="146" t="s">
        <v>2907</v>
      </c>
      <c r="C673" s="142" t="s">
        <v>2818</v>
      </c>
      <c r="D673" s="147" t="s">
        <v>2906</v>
      </c>
      <c r="E673" s="142"/>
    </row>
    <row r="674" spans="1:5" x14ac:dyDescent="0.15">
      <c r="A674" s="143" t="str">
        <f t="shared" si="10"/>
        <v>東京都板橋区</v>
      </c>
      <c r="B674" s="146" t="s">
        <v>2905</v>
      </c>
      <c r="C674" s="142" t="s">
        <v>2818</v>
      </c>
      <c r="D674" s="147" t="s">
        <v>2904</v>
      </c>
      <c r="E674" s="142"/>
    </row>
    <row r="675" spans="1:5" x14ac:dyDescent="0.15">
      <c r="A675" s="143" t="str">
        <f t="shared" si="10"/>
        <v>東京都練馬区</v>
      </c>
      <c r="B675" s="146" t="s">
        <v>2903</v>
      </c>
      <c r="C675" s="142" t="s">
        <v>2818</v>
      </c>
      <c r="D675" s="147" t="s">
        <v>2902</v>
      </c>
      <c r="E675" s="142"/>
    </row>
    <row r="676" spans="1:5" x14ac:dyDescent="0.15">
      <c r="A676" s="143" t="str">
        <f t="shared" si="10"/>
        <v>東京都足立区</v>
      </c>
      <c r="B676" s="146" t="s">
        <v>2901</v>
      </c>
      <c r="C676" s="142" t="s">
        <v>2818</v>
      </c>
      <c r="D676" s="147" t="s">
        <v>2900</v>
      </c>
      <c r="E676" s="142"/>
    </row>
    <row r="677" spans="1:5" x14ac:dyDescent="0.15">
      <c r="A677" s="143" t="str">
        <f t="shared" si="10"/>
        <v>東京都葛飾区</v>
      </c>
      <c r="B677" s="146" t="s">
        <v>2899</v>
      </c>
      <c r="C677" s="142" t="s">
        <v>2818</v>
      </c>
      <c r="D677" s="147" t="s">
        <v>2898</v>
      </c>
      <c r="E677" s="142"/>
    </row>
    <row r="678" spans="1:5" x14ac:dyDescent="0.15">
      <c r="A678" s="143" t="str">
        <f t="shared" si="10"/>
        <v>東京都江戸川区</v>
      </c>
      <c r="B678" s="146" t="s">
        <v>2897</v>
      </c>
      <c r="C678" s="142" t="s">
        <v>2818</v>
      </c>
      <c r="D678" s="147" t="s">
        <v>2896</v>
      </c>
      <c r="E678" s="142"/>
    </row>
    <row r="679" spans="1:5" x14ac:dyDescent="0.15">
      <c r="A679" s="143" t="str">
        <f t="shared" si="10"/>
        <v>東京都八王子市</v>
      </c>
      <c r="B679" s="146" t="s">
        <v>2895</v>
      </c>
      <c r="C679" s="142" t="s">
        <v>2818</v>
      </c>
      <c r="D679" s="147" t="s">
        <v>2894</v>
      </c>
      <c r="E679" s="142"/>
    </row>
    <row r="680" spans="1:5" x14ac:dyDescent="0.15">
      <c r="A680" s="143" t="str">
        <f t="shared" si="10"/>
        <v>東京都立川市</v>
      </c>
      <c r="B680" s="146" t="s">
        <v>2893</v>
      </c>
      <c r="C680" s="142" t="s">
        <v>2818</v>
      </c>
      <c r="D680" s="147" t="s">
        <v>2892</v>
      </c>
      <c r="E680" s="142"/>
    </row>
    <row r="681" spans="1:5" x14ac:dyDescent="0.15">
      <c r="A681" s="143" t="str">
        <f t="shared" si="10"/>
        <v>東京都武蔵野市</v>
      </c>
      <c r="B681" s="146" t="s">
        <v>2891</v>
      </c>
      <c r="C681" s="142" t="s">
        <v>2818</v>
      </c>
      <c r="D681" s="147" t="s">
        <v>2890</v>
      </c>
      <c r="E681" s="142"/>
    </row>
    <row r="682" spans="1:5" x14ac:dyDescent="0.15">
      <c r="A682" s="143" t="str">
        <f t="shared" si="10"/>
        <v>東京都三鷹市</v>
      </c>
      <c r="B682" s="146" t="s">
        <v>2889</v>
      </c>
      <c r="C682" s="142" t="s">
        <v>2818</v>
      </c>
      <c r="D682" s="147" t="s">
        <v>2888</v>
      </c>
      <c r="E682" s="142"/>
    </row>
    <row r="683" spans="1:5" x14ac:dyDescent="0.15">
      <c r="A683" s="143" t="str">
        <f t="shared" si="10"/>
        <v>東京都青梅市</v>
      </c>
      <c r="B683" s="146" t="s">
        <v>2887</v>
      </c>
      <c r="C683" s="142" t="s">
        <v>2818</v>
      </c>
      <c r="D683" s="147" t="s">
        <v>2886</v>
      </c>
      <c r="E683" s="142"/>
    </row>
    <row r="684" spans="1:5" x14ac:dyDescent="0.15">
      <c r="A684" s="143" t="str">
        <f t="shared" si="10"/>
        <v>東京都府中市</v>
      </c>
      <c r="B684" s="146" t="s">
        <v>2885</v>
      </c>
      <c r="C684" s="142" t="s">
        <v>2818</v>
      </c>
      <c r="D684" s="147" t="s">
        <v>1193</v>
      </c>
      <c r="E684" s="142"/>
    </row>
    <row r="685" spans="1:5" x14ac:dyDescent="0.15">
      <c r="A685" s="143" t="str">
        <f t="shared" si="10"/>
        <v>東京都昭島市</v>
      </c>
      <c r="B685" s="146" t="s">
        <v>2884</v>
      </c>
      <c r="C685" s="142" t="s">
        <v>2818</v>
      </c>
      <c r="D685" s="147" t="s">
        <v>2883</v>
      </c>
      <c r="E685" s="142"/>
    </row>
    <row r="686" spans="1:5" x14ac:dyDescent="0.15">
      <c r="A686" s="143" t="str">
        <f t="shared" si="10"/>
        <v>東京都調布市</v>
      </c>
      <c r="B686" s="146" t="s">
        <v>2882</v>
      </c>
      <c r="C686" s="142" t="s">
        <v>2818</v>
      </c>
      <c r="D686" s="147" t="s">
        <v>2881</v>
      </c>
      <c r="E686" s="142"/>
    </row>
    <row r="687" spans="1:5" x14ac:dyDescent="0.15">
      <c r="A687" s="143" t="str">
        <f t="shared" si="10"/>
        <v>東京都町田市</v>
      </c>
      <c r="B687" s="146" t="s">
        <v>2880</v>
      </c>
      <c r="C687" s="142" t="s">
        <v>2818</v>
      </c>
      <c r="D687" s="147" t="s">
        <v>2879</v>
      </c>
      <c r="E687" s="142"/>
    </row>
    <row r="688" spans="1:5" x14ac:dyDescent="0.15">
      <c r="A688" s="143" t="str">
        <f t="shared" si="10"/>
        <v>東京都小金井市</v>
      </c>
      <c r="B688" s="146" t="s">
        <v>2878</v>
      </c>
      <c r="C688" s="142" t="s">
        <v>2818</v>
      </c>
      <c r="D688" s="147" t="s">
        <v>2877</v>
      </c>
      <c r="E688" s="142"/>
    </row>
    <row r="689" spans="1:5" x14ac:dyDescent="0.15">
      <c r="A689" s="143" t="str">
        <f t="shared" si="10"/>
        <v>東京都小平市</v>
      </c>
      <c r="B689" s="146" t="s">
        <v>2876</v>
      </c>
      <c r="C689" s="142" t="s">
        <v>2818</v>
      </c>
      <c r="D689" s="147" t="s">
        <v>2875</v>
      </c>
      <c r="E689" s="142"/>
    </row>
    <row r="690" spans="1:5" x14ac:dyDescent="0.15">
      <c r="A690" s="143" t="str">
        <f t="shared" si="10"/>
        <v>東京都日野市</v>
      </c>
      <c r="B690" s="146" t="s">
        <v>2874</v>
      </c>
      <c r="C690" s="142" t="s">
        <v>2818</v>
      </c>
      <c r="D690" s="147" t="s">
        <v>2873</v>
      </c>
      <c r="E690" s="142"/>
    </row>
    <row r="691" spans="1:5" x14ac:dyDescent="0.15">
      <c r="A691" s="143" t="str">
        <f t="shared" si="10"/>
        <v>東京都東村山市</v>
      </c>
      <c r="B691" s="146" t="s">
        <v>2872</v>
      </c>
      <c r="C691" s="142" t="s">
        <v>2818</v>
      </c>
      <c r="D691" s="147" t="s">
        <v>2871</v>
      </c>
      <c r="E691" s="142"/>
    </row>
    <row r="692" spans="1:5" x14ac:dyDescent="0.15">
      <c r="A692" s="143" t="str">
        <f t="shared" si="10"/>
        <v>東京都国分寺市</v>
      </c>
      <c r="B692" s="146" t="s">
        <v>2870</v>
      </c>
      <c r="C692" s="142" t="s">
        <v>2818</v>
      </c>
      <c r="D692" s="147" t="s">
        <v>2869</v>
      </c>
      <c r="E692" s="142"/>
    </row>
    <row r="693" spans="1:5" x14ac:dyDescent="0.15">
      <c r="A693" s="143" t="str">
        <f t="shared" si="10"/>
        <v>東京都国立市</v>
      </c>
      <c r="B693" s="146" t="s">
        <v>2868</v>
      </c>
      <c r="C693" s="142" t="s">
        <v>2818</v>
      </c>
      <c r="D693" s="147" t="s">
        <v>2867</v>
      </c>
      <c r="E693" s="142"/>
    </row>
    <row r="694" spans="1:5" x14ac:dyDescent="0.15">
      <c r="A694" s="143" t="str">
        <f t="shared" si="10"/>
        <v>東京都福生市</v>
      </c>
      <c r="B694" s="146" t="s">
        <v>2866</v>
      </c>
      <c r="C694" s="142" t="s">
        <v>2818</v>
      </c>
      <c r="D694" s="147" t="s">
        <v>2865</v>
      </c>
      <c r="E694" s="142"/>
    </row>
    <row r="695" spans="1:5" x14ac:dyDescent="0.15">
      <c r="A695" s="143" t="str">
        <f t="shared" si="10"/>
        <v>東京都狛江市</v>
      </c>
      <c r="B695" s="146" t="s">
        <v>2864</v>
      </c>
      <c r="C695" s="142" t="s">
        <v>2818</v>
      </c>
      <c r="D695" s="147" t="s">
        <v>2863</v>
      </c>
      <c r="E695" s="142"/>
    </row>
    <row r="696" spans="1:5" x14ac:dyDescent="0.15">
      <c r="A696" s="143" t="str">
        <f t="shared" si="10"/>
        <v>東京都東大和市</v>
      </c>
      <c r="B696" s="146" t="s">
        <v>2862</v>
      </c>
      <c r="C696" s="142" t="s">
        <v>2818</v>
      </c>
      <c r="D696" s="147" t="s">
        <v>2861</v>
      </c>
      <c r="E696" s="142"/>
    </row>
    <row r="697" spans="1:5" x14ac:dyDescent="0.15">
      <c r="A697" s="143" t="str">
        <f t="shared" si="10"/>
        <v>東京都清瀬市</v>
      </c>
      <c r="B697" s="146" t="s">
        <v>2860</v>
      </c>
      <c r="C697" s="142" t="s">
        <v>2818</v>
      </c>
      <c r="D697" s="147" t="s">
        <v>2859</v>
      </c>
      <c r="E697" s="142"/>
    </row>
    <row r="698" spans="1:5" x14ac:dyDescent="0.15">
      <c r="A698" s="143" t="str">
        <f t="shared" si="10"/>
        <v>東京都東久留米市</v>
      </c>
      <c r="B698" s="146" t="s">
        <v>2858</v>
      </c>
      <c r="C698" s="142" t="s">
        <v>2818</v>
      </c>
      <c r="D698" s="147" t="s">
        <v>2857</v>
      </c>
      <c r="E698" s="142"/>
    </row>
    <row r="699" spans="1:5" x14ac:dyDescent="0.15">
      <c r="A699" s="143" t="str">
        <f t="shared" si="10"/>
        <v>東京都武蔵村山市</v>
      </c>
      <c r="B699" s="146" t="s">
        <v>2856</v>
      </c>
      <c r="C699" s="142" t="s">
        <v>2818</v>
      </c>
      <c r="D699" s="147" t="s">
        <v>2855</v>
      </c>
      <c r="E699" s="142"/>
    </row>
    <row r="700" spans="1:5" x14ac:dyDescent="0.15">
      <c r="A700" s="143" t="str">
        <f t="shared" si="10"/>
        <v>東京都多摩市</v>
      </c>
      <c r="B700" s="146" t="s">
        <v>2854</v>
      </c>
      <c r="C700" s="142" t="s">
        <v>2818</v>
      </c>
      <c r="D700" s="147" t="s">
        <v>2853</v>
      </c>
      <c r="E700" s="142"/>
    </row>
    <row r="701" spans="1:5" x14ac:dyDescent="0.15">
      <c r="A701" s="143" t="str">
        <f t="shared" si="10"/>
        <v>東京都稲城市</v>
      </c>
      <c r="B701" s="146" t="s">
        <v>2852</v>
      </c>
      <c r="C701" s="142" t="s">
        <v>2818</v>
      </c>
      <c r="D701" s="147" t="s">
        <v>2851</v>
      </c>
      <c r="E701" s="142"/>
    </row>
    <row r="702" spans="1:5" x14ac:dyDescent="0.15">
      <c r="A702" s="143" t="str">
        <f t="shared" si="10"/>
        <v>東京都羽村市</v>
      </c>
      <c r="B702" s="146" t="s">
        <v>2850</v>
      </c>
      <c r="C702" s="142" t="s">
        <v>2818</v>
      </c>
      <c r="D702" s="147" t="s">
        <v>2849</v>
      </c>
      <c r="E702" s="142"/>
    </row>
    <row r="703" spans="1:5" x14ac:dyDescent="0.15">
      <c r="A703" s="143" t="str">
        <f t="shared" si="10"/>
        <v>東京都あきる野市</v>
      </c>
      <c r="B703" s="146" t="s">
        <v>2848</v>
      </c>
      <c r="C703" s="142" t="s">
        <v>2818</v>
      </c>
      <c r="D703" s="147" t="s">
        <v>2847</v>
      </c>
      <c r="E703" s="142"/>
    </row>
    <row r="704" spans="1:5" x14ac:dyDescent="0.15">
      <c r="A704" s="143" t="str">
        <f t="shared" si="10"/>
        <v>東京都西東京市</v>
      </c>
      <c r="B704" s="146" t="s">
        <v>2846</v>
      </c>
      <c r="C704" s="142" t="s">
        <v>2818</v>
      </c>
      <c r="D704" s="147" t="s">
        <v>2845</v>
      </c>
      <c r="E704" s="142"/>
    </row>
    <row r="705" spans="1:5" x14ac:dyDescent="0.15">
      <c r="A705" s="143" t="str">
        <f t="shared" si="10"/>
        <v>東京都西多摩郡瑞穂町</v>
      </c>
      <c r="B705" s="146" t="s">
        <v>2844</v>
      </c>
      <c r="C705" s="142" t="s">
        <v>2818</v>
      </c>
      <c r="D705" s="147" t="s">
        <v>2837</v>
      </c>
      <c r="E705" s="142" t="s">
        <v>2843</v>
      </c>
    </row>
    <row r="706" spans="1:5" x14ac:dyDescent="0.15">
      <c r="A706" s="143" t="str">
        <f t="shared" ref="A706:A769" si="11">C706&amp;D706&amp;E706</f>
        <v>東京都西多摩郡日の出町</v>
      </c>
      <c r="B706" s="146" t="s">
        <v>2842</v>
      </c>
      <c r="C706" s="142" t="s">
        <v>2818</v>
      </c>
      <c r="D706" s="147" t="s">
        <v>2837</v>
      </c>
      <c r="E706" s="142" t="s">
        <v>2841</v>
      </c>
    </row>
    <row r="707" spans="1:5" x14ac:dyDescent="0.15">
      <c r="A707" s="143" t="str">
        <f t="shared" si="11"/>
        <v>東京都西多摩郡檜原村</v>
      </c>
      <c r="B707" s="146" t="s">
        <v>2840</v>
      </c>
      <c r="C707" s="142" t="s">
        <v>2818</v>
      </c>
      <c r="D707" s="147" t="s">
        <v>2837</v>
      </c>
      <c r="E707" s="142" t="s">
        <v>2839</v>
      </c>
    </row>
    <row r="708" spans="1:5" x14ac:dyDescent="0.15">
      <c r="A708" s="143" t="str">
        <f t="shared" si="11"/>
        <v>東京都西多摩郡奥多摩町</v>
      </c>
      <c r="B708" s="146" t="s">
        <v>2838</v>
      </c>
      <c r="C708" s="142" t="s">
        <v>2818</v>
      </c>
      <c r="D708" s="147" t="s">
        <v>2837</v>
      </c>
      <c r="E708" s="142" t="s">
        <v>2836</v>
      </c>
    </row>
    <row r="709" spans="1:5" x14ac:dyDescent="0.15">
      <c r="A709" s="143" t="str">
        <f t="shared" si="11"/>
        <v>東京都大島町</v>
      </c>
      <c r="B709" s="146" t="s">
        <v>2835</v>
      </c>
      <c r="C709" s="142" t="s">
        <v>2818</v>
      </c>
      <c r="D709" s="147"/>
      <c r="E709" s="142" t="s">
        <v>2834</v>
      </c>
    </row>
    <row r="710" spans="1:5" x14ac:dyDescent="0.15">
      <c r="A710" s="143" t="str">
        <f t="shared" si="11"/>
        <v>東京都利島村</v>
      </c>
      <c r="B710" s="146" t="s">
        <v>2833</v>
      </c>
      <c r="C710" s="142" t="s">
        <v>2818</v>
      </c>
      <c r="D710" s="147"/>
      <c r="E710" s="142" t="s">
        <v>2832</v>
      </c>
    </row>
    <row r="711" spans="1:5" x14ac:dyDescent="0.15">
      <c r="A711" s="143" t="str">
        <f t="shared" si="11"/>
        <v>東京都新島村</v>
      </c>
      <c r="B711" s="146" t="s">
        <v>2831</v>
      </c>
      <c r="C711" s="142" t="s">
        <v>2818</v>
      </c>
      <c r="D711" s="147"/>
      <c r="E711" s="142" t="s">
        <v>2830</v>
      </c>
    </row>
    <row r="712" spans="1:5" x14ac:dyDescent="0.15">
      <c r="A712" s="143" t="str">
        <f t="shared" si="11"/>
        <v>東京都神津島村</v>
      </c>
      <c r="B712" s="146" t="s">
        <v>2829</v>
      </c>
      <c r="C712" s="142" t="s">
        <v>2818</v>
      </c>
      <c r="D712" s="147"/>
      <c r="E712" s="142" t="s">
        <v>2828</v>
      </c>
    </row>
    <row r="713" spans="1:5" x14ac:dyDescent="0.15">
      <c r="A713" s="143" t="str">
        <f t="shared" si="11"/>
        <v>東京都三宅村</v>
      </c>
      <c r="B713" s="146" t="s">
        <v>2827</v>
      </c>
      <c r="C713" s="142" t="s">
        <v>2818</v>
      </c>
      <c r="D713" s="147"/>
      <c r="E713" s="142" t="s">
        <v>2826</v>
      </c>
    </row>
    <row r="714" spans="1:5" x14ac:dyDescent="0.15">
      <c r="A714" s="143" t="str">
        <f t="shared" si="11"/>
        <v>東京都御蔵島村</v>
      </c>
      <c r="B714" s="146" t="s">
        <v>2825</v>
      </c>
      <c r="C714" s="142" t="s">
        <v>2818</v>
      </c>
      <c r="D714" s="147"/>
      <c r="E714" s="142" t="s">
        <v>2824</v>
      </c>
    </row>
    <row r="715" spans="1:5" x14ac:dyDescent="0.15">
      <c r="A715" s="143" t="str">
        <f t="shared" si="11"/>
        <v>東京都八丈町</v>
      </c>
      <c r="B715" s="146" t="s">
        <v>2823</v>
      </c>
      <c r="C715" s="142" t="s">
        <v>2818</v>
      </c>
      <c r="D715" s="147"/>
      <c r="E715" s="142" t="s">
        <v>2822</v>
      </c>
    </row>
    <row r="716" spans="1:5" x14ac:dyDescent="0.15">
      <c r="A716" s="143" t="str">
        <f t="shared" si="11"/>
        <v>東京都青ヶ島村</v>
      </c>
      <c r="B716" s="146" t="s">
        <v>2821</v>
      </c>
      <c r="C716" s="142" t="s">
        <v>2818</v>
      </c>
      <c r="D716" s="147"/>
      <c r="E716" s="142" t="s">
        <v>2820</v>
      </c>
    </row>
    <row r="717" spans="1:5" x14ac:dyDescent="0.15">
      <c r="A717" s="143" t="str">
        <f t="shared" si="11"/>
        <v>東京都小笠原村</v>
      </c>
      <c r="B717" s="146" t="s">
        <v>2819</v>
      </c>
      <c r="C717" s="142" t="s">
        <v>2818</v>
      </c>
      <c r="D717" s="147"/>
      <c r="E717" s="142" t="s">
        <v>2817</v>
      </c>
    </row>
    <row r="718" spans="1:5" x14ac:dyDescent="0.15">
      <c r="A718" s="143" t="str">
        <f t="shared" si="11"/>
        <v>神奈川県横浜市鶴見区</v>
      </c>
      <c r="B718" s="148" t="s">
        <v>2816</v>
      </c>
      <c r="C718" s="149" t="s">
        <v>2702</v>
      </c>
      <c r="D718" s="145" t="s">
        <v>2787</v>
      </c>
      <c r="E718" s="143" t="s">
        <v>1735</v>
      </c>
    </row>
    <row r="719" spans="1:5" x14ac:dyDescent="0.15">
      <c r="A719" s="143" t="str">
        <f t="shared" si="11"/>
        <v>神奈川県横浜市神奈川区</v>
      </c>
      <c r="B719" s="148" t="s">
        <v>2815</v>
      </c>
      <c r="C719" s="149" t="s">
        <v>2702</v>
      </c>
      <c r="D719" s="145" t="s">
        <v>2787</v>
      </c>
      <c r="E719" s="143" t="s">
        <v>2814</v>
      </c>
    </row>
    <row r="720" spans="1:5" x14ac:dyDescent="0.15">
      <c r="A720" s="143" t="str">
        <f t="shared" si="11"/>
        <v>神奈川県横浜市西区</v>
      </c>
      <c r="B720" s="148" t="s">
        <v>2813</v>
      </c>
      <c r="C720" s="149" t="s">
        <v>2702</v>
      </c>
      <c r="D720" s="145" t="s">
        <v>2787</v>
      </c>
      <c r="E720" s="143" t="s">
        <v>643</v>
      </c>
    </row>
    <row r="721" spans="1:5" x14ac:dyDescent="0.15">
      <c r="A721" s="143" t="str">
        <f t="shared" si="11"/>
        <v>神奈川県横浜市中区</v>
      </c>
      <c r="B721" s="148" t="s">
        <v>2812</v>
      </c>
      <c r="C721" s="149" t="s">
        <v>2702</v>
      </c>
      <c r="D721" s="145" t="s">
        <v>2787</v>
      </c>
      <c r="E721" s="143" t="s">
        <v>1217</v>
      </c>
    </row>
    <row r="722" spans="1:5" x14ac:dyDescent="0.15">
      <c r="A722" s="143" t="str">
        <f t="shared" si="11"/>
        <v>神奈川県横浜市南区</v>
      </c>
      <c r="B722" s="148" t="s">
        <v>2811</v>
      </c>
      <c r="C722" s="149" t="s">
        <v>2702</v>
      </c>
      <c r="D722" s="145" t="s">
        <v>2787</v>
      </c>
      <c r="E722" s="143" t="s">
        <v>642</v>
      </c>
    </row>
    <row r="723" spans="1:5" x14ac:dyDescent="0.15">
      <c r="A723" s="143" t="str">
        <f t="shared" si="11"/>
        <v>神奈川県横浜市保土ケ谷区</v>
      </c>
      <c r="B723" s="148" t="s">
        <v>2810</v>
      </c>
      <c r="C723" s="149" t="s">
        <v>2702</v>
      </c>
      <c r="D723" s="145" t="s">
        <v>2787</v>
      </c>
      <c r="E723" s="143" t="s">
        <v>2809</v>
      </c>
    </row>
    <row r="724" spans="1:5" x14ac:dyDescent="0.15">
      <c r="A724" s="143" t="str">
        <f t="shared" si="11"/>
        <v>神奈川県横浜市磯子区</v>
      </c>
      <c r="B724" s="148" t="s">
        <v>2808</v>
      </c>
      <c r="C724" s="149" t="s">
        <v>2702</v>
      </c>
      <c r="D724" s="145" t="s">
        <v>2787</v>
      </c>
      <c r="E724" s="143" t="s">
        <v>2807</v>
      </c>
    </row>
    <row r="725" spans="1:5" x14ac:dyDescent="0.15">
      <c r="A725" s="143" t="str">
        <f t="shared" si="11"/>
        <v>神奈川県横浜市金沢区</v>
      </c>
      <c r="B725" s="148" t="s">
        <v>2806</v>
      </c>
      <c r="C725" s="149" t="s">
        <v>2702</v>
      </c>
      <c r="D725" s="145" t="s">
        <v>2787</v>
      </c>
      <c r="E725" s="143" t="s">
        <v>2805</v>
      </c>
    </row>
    <row r="726" spans="1:5" x14ac:dyDescent="0.15">
      <c r="A726" s="143" t="str">
        <f t="shared" si="11"/>
        <v>神奈川県横浜市港北区</v>
      </c>
      <c r="B726" s="148" t="s">
        <v>2804</v>
      </c>
      <c r="C726" s="149" t="s">
        <v>2702</v>
      </c>
      <c r="D726" s="145" t="s">
        <v>2787</v>
      </c>
      <c r="E726" s="143" t="s">
        <v>2803</v>
      </c>
    </row>
    <row r="727" spans="1:5" x14ac:dyDescent="0.15">
      <c r="A727" s="143" t="str">
        <f t="shared" si="11"/>
        <v>神奈川県横浜市戸塚区</v>
      </c>
      <c r="B727" s="148" t="s">
        <v>2802</v>
      </c>
      <c r="C727" s="149" t="s">
        <v>2702</v>
      </c>
      <c r="D727" s="145" t="s">
        <v>2787</v>
      </c>
      <c r="E727" s="143" t="s">
        <v>2801</v>
      </c>
    </row>
    <row r="728" spans="1:5" x14ac:dyDescent="0.15">
      <c r="A728" s="143" t="str">
        <f t="shared" si="11"/>
        <v>神奈川県横浜市港南区</v>
      </c>
      <c r="B728" s="148" t="s">
        <v>2800</v>
      </c>
      <c r="C728" s="149" t="s">
        <v>2702</v>
      </c>
      <c r="D728" s="145" t="s">
        <v>2787</v>
      </c>
      <c r="E728" s="143" t="s">
        <v>2799</v>
      </c>
    </row>
    <row r="729" spans="1:5" x14ac:dyDescent="0.15">
      <c r="A729" s="143" t="str">
        <f t="shared" si="11"/>
        <v>神奈川県横浜市旭区</v>
      </c>
      <c r="B729" s="148" t="s">
        <v>2798</v>
      </c>
      <c r="C729" s="149" t="s">
        <v>2702</v>
      </c>
      <c r="D729" s="145" t="s">
        <v>2787</v>
      </c>
      <c r="E729" s="143" t="s">
        <v>1749</v>
      </c>
    </row>
    <row r="730" spans="1:5" x14ac:dyDescent="0.15">
      <c r="A730" s="143" t="str">
        <f t="shared" si="11"/>
        <v>神奈川県横浜市緑区</v>
      </c>
      <c r="B730" s="148" t="s">
        <v>2797</v>
      </c>
      <c r="C730" s="149" t="s">
        <v>2702</v>
      </c>
      <c r="D730" s="145" t="s">
        <v>2787</v>
      </c>
      <c r="E730" s="143" t="s">
        <v>2075</v>
      </c>
    </row>
    <row r="731" spans="1:5" x14ac:dyDescent="0.15">
      <c r="A731" s="143" t="str">
        <f t="shared" si="11"/>
        <v>神奈川県横浜市瀬谷区</v>
      </c>
      <c r="B731" s="148" t="s">
        <v>2796</v>
      </c>
      <c r="C731" s="149" t="s">
        <v>2702</v>
      </c>
      <c r="D731" s="145" t="s">
        <v>2787</v>
      </c>
      <c r="E731" s="143" t="s">
        <v>2795</v>
      </c>
    </row>
    <row r="732" spans="1:5" x14ac:dyDescent="0.15">
      <c r="A732" s="143" t="str">
        <f t="shared" si="11"/>
        <v>神奈川県横浜市栄区</v>
      </c>
      <c r="B732" s="148" t="s">
        <v>2794</v>
      </c>
      <c r="C732" s="149" t="s">
        <v>2702</v>
      </c>
      <c r="D732" s="145" t="s">
        <v>2787</v>
      </c>
      <c r="E732" s="143" t="s">
        <v>2793</v>
      </c>
    </row>
    <row r="733" spans="1:5" x14ac:dyDescent="0.15">
      <c r="A733" s="143" t="str">
        <f t="shared" si="11"/>
        <v>神奈川県横浜市泉区</v>
      </c>
      <c r="B733" s="148" t="s">
        <v>2792</v>
      </c>
      <c r="C733" s="149" t="s">
        <v>2702</v>
      </c>
      <c r="D733" s="145" t="s">
        <v>2787</v>
      </c>
      <c r="E733" s="143" t="s">
        <v>2791</v>
      </c>
    </row>
    <row r="734" spans="1:5" x14ac:dyDescent="0.15">
      <c r="A734" s="143" t="str">
        <f t="shared" si="11"/>
        <v>神奈川県横浜市青葉区</v>
      </c>
      <c r="B734" s="148" t="s">
        <v>2790</v>
      </c>
      <c r="C734" s="149" t="s">
        <v>2702</v>
      </c>
      <c r="D734" s="145" t="s">
        <v>2787</v>
      </c>
      <c r="E734" s="143" t="s">
        <v>2789</v>
      </c>
    </row>
    <row r="735" spans="1:5" x14ac:dyDescent="0.15">
      <c r="A735" s="143" t="str">
        <f t="shared" si="11"/>
        <v>神奈川県横浜市都筑区</v>
      </c>
      <c r="B735" s="148" t="s">
        <v>2788</v>
      </c>
      <c r="C735" s="149" t="s">
        <v>2702</v>
      </c>
      <c r="D735" s="145" t="s">
        <v>2787</v>
      </c>
      <c r="E735" s="143" t="s">
        <v>2786</v>
      </c>
    </row>
    <row r="736" spans="1:5" x14ac:dyDescent="0.15">
      <c r="A736" s="143" t="str">
        <f t="shared" si="11"/>
        <v>神奈川県川崎市川崎区</v>
      </c>
      <c r="B736" s="148" t="s">
        <v>2785</v>
      </c>
      <c r="C736" s="149" t="s">
        <v>2702</v>
      </c>
      <c r="D736" s="145" t="s">
        <v>2772</v>
      </c>
      <c r="E736" s="143" t="s">
        <v>2784</v>
      </c>
    </row>
    <row r="737" spans="1:5" x14ac:dyDescent="0.15">
      <c r="A737" s="143" t="str">
        <f t="shared" si="11"/>
        <v>神奈川県川崎市幸区</v>
      </c>
      <c r="B737" s="148" t="s">
        <v>2783</v>
      </c>
      <c r="C737" s="149" t="s">
        <v>2702</v>
      </c>
      <c r="D737" s="145" t="s">
        <v>2772</v>
      </c>
      <c r="E737" s="143" t="s">
        <v>2782</v>
      </c>
    </row>
    <row r="738" spans="1:5" x14ac:dyDescent="0.15">
      <c r="A738" s="143" t="str">
        <f t="shared" si="11"/>
        <v>神奈川県川崎市中原区</v>
      </c>
      <c r="B738" s="148" t="s">
        <v>2781</v>
      </c>
      <c r="C738" s="149" t="s">
        <v>2702</v>
      </c>
      <c r="D738" s="145" t="s">
        <v>2772</v>
      </c>
      <c r="E738" s="143" t="s">
        <v>2780</v>
      </c>
    </row>
    <row r="739" spans="1:5" x14ac:dyDescent="0.15">
      <c r="A739" s="143" t="str">
        <f t="shared" si="11"/>
        <v>神奈川県川崎市高津区</v>
      </c>
      <c r="B739" s="148" t="s">
        <v>2779</v>
      </c>
      <c r="C739" s="149" t="s">
        <v>2702</v>
      </c>
      <c r="D739" s="145" t="s">
        <v>2772</v>
      </c>
      <c r="E739" s="143" t="s">
        <v>2778</v>
      </c>
    </row>
    <row r="740" spans="1:5" x14ac:dyDescent="0.15">
      <c r="A740" s="143" t="str">
        <f t="shared" si="11"/>
        <v>神奈川県川崎市多摩区</v>
      </c>
      <c r="B740" s="148" t="s">
        <v>2777</v>
      </c>
      <c r="C740" s="149" t="s">
        <v>2702</v>
      </c>
      <c r="D740" s="145" t="s">
        <v>2772</v>
      </c>
      <c r="E740" s="143" t="s">
        <v>2776</v>
      </c>
    </row>
    <row r="741" spans="1:5" x14ac:dyDescent="0.15">
      <c r="A741" s="143" t="str">
        <f t="shared" si="11"/>
        <v>神奈川県川崎市宮前区</v>
      </c>
      <c r="B741" s="148" t="s">
        <v>2775</v>
      </c>
      <c r="C741" s="149" t="s">
        <v>2702</v>
      </c>
      <c r="D741" s="145" t="s">
        <v>2772</v>
      </c>
      <c r="E741" s="143" t="s">
        <v>2774</v>
      </c>
    </row>
    <row r="742" spans="1:5" x14ac:dyDescent="0.15">
      <c r="A742" s="143" t="str">
        <f t="shared" si="11"/>
        <v>神奈川県川崎市麻生区</v>
      </c>
      <c r="B742" s="148" t="s">
        <v>2773</v>
      </c>
      <c r="C742" s="149" t="s">
        <v>2702</v>
      </c>
      <c r="D742" s="145" t="s">
        <v>2772</v>
      </c>
      <c r="E742" s="143" t="s">
        <v>2771</v>
      </c>
    </row>
    <row r="743" spans="1:5" x14ac:dyDescent="0.15">
      <c r="A743" s="143" t="str">
        <f t="shared" si="11"/>
        <v>神奈川県相模原市緑区</v>
      </c>
      <c r="B743" s="148" t="s">
        <v>2770</v>
      </c>
      <c r="C743" s="149" t="s">
        <v>2702</v>
      </c>
      <c r="D743" s="145" t="s">
        <v>2767</v>
      </c>
      <c r="E743" s="143" t="s">
        <v>2075</v>
      </c>
    </row>
    <row r="744" spans="1:5" x14ac:dyDescent="0.15">
      <c r="A744" s="143" t="str">
        <f t="shared" si="11"/>
        <v>神奈川県相模原市中央区</v>
      </c>
      <c r="B744" s="148" t="s">
        <v>2769</v>
      </c>
      <c r="C744" s="149" t="s">
        <v>2702</v>
      </c>
      <c r="D744" s="145" t="s">
        <v>2767</v>
      </c>
      <c r="E744" s="143" t="s">
        <v>645</v>
      </c>
    </row>
    <row r="745" spans="1:5" x14ac:dyDescent="0.15">
      <c r="A745" s="143" t="str">
        <f t="shared" si="11"/>
        <v>神奈川県相模原市南区</v>
      </c>
      <c r="B745" s="148" t="s">
        <v>2768</v>
      </c>
      <c r="C745" s="149" t="s">
        <v>2702</v>
      </c>
      <c r="D745" s="145" t="s">
        <v>2767</v>
      </c>
      <c r="E745" s="143" t="s">
        <v>642</v>
      </c>
    </row>
    <row r="746" spans="1:5" x14ac:dyDescent="0.15">
      <c r="A746" s="143" t="str">
        <f t="shared" si="11"/>
        <v>神奈川県横須賀市</v>
      </c>
      <c r="B746" s="146" t="s">
        <v>2766</v>
      </c>
      <c r="C746" s="142" t="s">
        <v>2702</v>
      </c>
      <c r="D746" s="147" t="s">
        <v>2765</v>
      </c>
      <c r="E746" s="142"/>
    </row>
    <row r="747" spans="1:5" x14ac:dyDescent="0.15">
      <c r="A747" s="143" t="str">
        <f t="shared" si="11"/>
        <v>神奈川県平塚市</v>
      </c>
      <c r="B747" s="146" t="s">
        <v>2764</v>
      </c>
      <c r="C747" s="142" t="s">
        <v>2702</v>
      </c>
      <c r="D747" s="147" t="s">
        <v>2763</v>
      </c>
      <c r="E747" s="142"/>
    </row>
    <row r="748" spans="1:5" x14ac:dyDescent="0.15">
      <c r="A748" s="143" t="str">
        <f t="shared" si="11"/>
        <v>神奈川県鎌倉市</v>
      </c>
      <c r="B748" s="146" t="s">
        <v>2762</v>
      </c>
      <c r="C748" s="142" t="s">
        <v>2702</v>
      </c>
      <c r="D748" s="147" t="s">
        <v>2761</v>
      </c>
      <c r="E748" s="142"/>
    </row>
    <row r="749" spans="1:5" x14ac:dyDescent="0.15">
      <c r="A749" s="143" t="str">
        <f t="shared" si="11"/>
        <v>神奈川県藤沢市</v>
      </c>
      <c r="B749" s="146" t="s">
        <v>2760</v>
      </c>
      <c r="C749" s="142" t="s">
        <v>2702</v>
      </c>
      <c r="D749" s="147" t="s">
        <v>2759</v>
      </c>
      <c r="E749" s="142"/>
    </row>
    <row r="750" spans="1:5" x14ac:dyDescent="0.15">
      <c r="A750" s="143" t="str">
        <f t="shared" si="11"/>
        <v>神奈川県小田原市</v>
      </c>
      <c r="B750" s="146" t="s">
        <v>2758</v>
      </c>
      <c r="C750" s="142" t="s">
        <v>2702</v>
      </c>
      <c r="D750" s="147" t="s">
        <v>2757</v>
      </c>
      <c r="E750" s="142"/>
    </row>
    <row r="751" spans="1:5" x14ac:dyDescent="0.15">
      <c r="A751" s="143" t="str">
        <f t="shared" si="11"/>
        <v>神奈川県茅ヶ崎市</v>
      </c>
      <c r="B751" s="146" t="s">
        <v>2756</v>
      </c>
      <c r="C751" s="142" t="s">
        <v>2702</v>
      </c>
      <c r="D751" s="147" t="s">
        <v>2755</v>
      </c>
      <c r="E751" s="142"/>
    </row>
    <row r="752" spans="1:5" x14ac:dyDescent="0.15">
      <c r="A752" s="143" t="str">
        <f t="shared" si="11"/>
        <v>神奈川県逗子市</v>
      </c>
      <c r="B752" s="146" t="s">
        <v>2754</v>
      </c>
      <c r="C752" s="142" t="s">
        <v>2702</v>
      </c>
      <c r="D752" s="147" t="s">
        <v>2753</v>
      </c>
      <c r="E752" s="142"/>
    </row>
    <row r="753" spans="1:5" x14ac:dyDescent="0.15">
      <c r="A753" s="143" t="str">
        <f t="shared" si="11"/>
        <v>神奈川県三浦市</v>
      </c>
      <c r="B753" s="146" t="s">
        <v>2752</v>
      </c>
      <c r="C753" s="142" t="s">
        <v>2702</v>
      </c>
      <c r="D753" s="147" t="s">
        <v>2751</v>
      </c>
      <c r="E753" s="142"/>
    </row>
    <row r="754" spans="1:5" x14ac:dyDescent="0.15">
      <c r="A754" s="143" t="str">
        <f t="shared" si="11"/>
        <v>神奈川県秦野市</v>
      </c>
      <c r="B754" s="146" t="s">
        <v>2750</v>
      </c>
      <c r="C754" s="142" t="s">
        <v>2702</v>
      </c>
      <c r="D754" s="147" t="s">
        <v>2749</v>
      </c>
      <c r="E754" s="142"/>
    </row>
    <row r="755" spans="1:5" x14ac:dyDescent="0.15">
      <c r="A755" s="143" t="str">
        <f t="shared" si="11"/>
        <v>神奈川県厚木市</v>
      </c>
      <c r="B755" s="146" t="s">
        <v>2748</v>
      </c>
      <c r="C755" s="142" t="s">
        <v>2702</v>
      </c>
      <c r="D755" s="147" t="s">
        <v>2747</v>
      </c>
      <c r="E755" s="142"/>
    </row>
    <row r="756" spans="1:5" x14ac:dyDescent="0.15">
      <c r="A756" s="143" t="str">
        <f t="shared" si="11"/>
        <v>神奈川県大和市</v>
      </c>
      <c r="B756" s="146" t="s">
        <v>2746</v>
      </c>
      <c r="C756" s="142" t="s">
        <v>2702</v>
      </c>
      <c r="D756" s="147" t="s">
        <v>2745</v>
      </c>
      <c r="E756" s="142"/>
    </row>
    <row r="757" spans="1:5" x14ac:dyDescent="0.15">
      <c r="A757" s="143" t="str">
        <f t="shared" si="11"/>
        <v>神奈川県伊勢原市</v>
      </c>
      <c r="B757" s="146" t="s">
        <v>2744</v>
      </c>
      <c r="C757" s="142" t="s">
        <v>2702</v>
      </c>
      <c r="D757" s="147" t="s">
        <v>2743</v>
      </c>
      <c r="E757" s="142"/>
    </row>
    <row r="758" spans="1:5" x14ac:dyDescent="0.15">
      <c r="A758" s="143" t="str">
        <f t="shared" si="11"/>
        <v>神奈川県海老名市</v>
      </c>
      <c r="B758" s="146" t="s">
        <v>2742</v>
      </c>
      <c r="C758" s="142" t="s">
        <v>2702</v>
      </c>
      <c r="D758" s="147" t="s">
        <v>2741</v>
      </c>
      <c r="E758" s="142"/>
    </row>
    <row r="759" spans="1:5" x14ac:dyDescent="0.15">
      <c r="A759" s="143" t="str">
        <f t="shared" si="11"/>
        <v>神奈川県座間市</v>
      </c>
      <c r="B759" s="146" t="s">
        <v>2740</v>
      </c>
      <c r="C759" s="142" t="s">
        <v>2702</v>
      </c>
      <c r="D759" s="147" t="s">
        <v>2739</v>
      </c>
      <c r="E759" s="142"/>
    </row>
    <row r="760" spans="1:5" x14ac:dyDescent="0.15">
      <c r="A760" s="143" t="str">
        <f t="shared" si="11"/>
        <v>神奈川県南足柄市</v>
      </c>
      <c r="B760" s="146" t="s">
        <v>2738</v>
      </c>
      <c r="C760" s="142" t="s">
        <v>2702</v>
      </c>
      <c r="D760" s="147" t="s">
        <v>2737</v>
      </c>
      <c r="E760" s="142"/>
    </row>
    <row r="761" spans="1:5" x14ac:dyDescent="0.15">
      <c r="A761" s="143" t="str">
        <f t="shared" si="11"/>
        <v>神奈川県綾瀬市</v>
      </c>
      <c r="B761" s="146" t="s">
        <v>2736</v>
      </c>
      <c r="C761" s="142" t="s">
        <v>2702</v>
      </c>
      <c r="D761" s="147" t="s">
        <v>2735</v>
      </c>
      <c r="E761" s="142"/>
    </row>
    <row r="762" spans="1:5" x14ac:dyDescent="0.15">
      <c r="A762" s="143" t="str">
        <f t="shared" si="11"/>
        <v>神奈川県三浦郡葉山町</v>
      </c>
      <c r="B762" s="146" t="s">
        <v>2734</v>
      </c>
      <c r="C762" s="142" t="s">
        <v>2702</v>
      </c>
      <c r="D762" s="147" t="s">
        <v>2733</v>
      </c>
      <c r="E762" s="142" t="s">
        <v>2732</v>
      </c>
    </row>
    <row r="763" spans="1:5" x14ac:dyDescent="0.15">
      <c r="A763" s="143" t="str">
        <f t="shared" si="11"/>
        <v>神奈川県高座郡寒川町</v>
      </c>
      <c r="B763" s="146" t="s">
        <v>2731</v>
      </c>
      <c r="C763" s="142" t="s">
        <v>2702</v>
      </c>
      <c r="D763" s="147" t="s">
        <v>2730</v>
      </c>
      <c r="E763" s="142" t="s">
        <v>2729</v>
      </c>
    </row>
    <row r="764" spans="1:5" x14ac:dyDescent="0.15">
      <c r="A764" s="143" t="str">
        <f t="shared" si="11"/>
        <v>神奈川県中郡大磯町</v>
      </c>
      <c r="B764" s="146" t="s">
        <v>2728</v>
      </c>
      <c r="C764" s="142" t="s">
        <v>2702</v>
      </c>
      <c r="D764" s="147" t="s">
        <v>2725</v>
      </c>
      <c r="E764" s="142" t="s">
        <v>2727</v>
      </c>
    </row>
    <row r="765" spans="1:5" x14ac:dyDescent="0.15">
      <c r="A765" s="143" t="str">
        <f t="shared" si="11"/>
        <v>神奈川県中郡二宮町</v>
      </c>
      <c r="B765" s="146" t="s">
        <v>2726</v>
      </c>
      <c r="C765" s="142" t="s">
        <v>2702</v>
      </c>
      <c r="D765" s="147" t="s">
        <v>2725</v>
      </c>
      <c r="E765" s="142" t="s">
        <v>2724</v>
      </c>
    </row>
    <row r="766" spans="1:5" x14ac:dyDescent="0.15">
      <c r="A766" s="143" t="str">
        <f t="shared" si="11"/>
        <v>神奈川県足柄上郡中井町</v>
      </c>
      <c r="B766" s="146" t="s">
        <v>2723</v>
      </c>
      <c r="C766" s="142" t="s">
        <v>2702</v>
      </c>
      <c r="D766" s="147" t="s">
        <v>2714</v>
      </c>
      <c r="E766" s="142" t="s">
        <v>2722</v>
      </c>
    </row>
    <row r="767" spans="1:5" x14ac:dyDescent="0.15">
      <c r="A767" s="143" t="str">
        <f t="shared" si="11"/>
        <v>神奈川県足柄上郡大井町</v>
      </c>
      <c r="B767" s="146" t="s">
        <v>2721</v>
      </c>
      <c r="C767" s="142" t="s">
        <v>2702</v>
      </c>
      <c r="D767" s="147" t="s">
        <v>2714</v>
      </c>
      <c r="E767" s="142" t="s">
        <v>2720</v>
      </c>
    </row>
    <row r="768" spans="1:5" x14ac:dyDescent="0.15">
      <c r="A768" s="143" t="str">
        <f t="shared" si="11"/>
        <v>神奈川県足柄上郡松田町</v>
      </c>
      <c r="B768" s="146" t="s">
        <v>2719</v>
      </c>
      <c r="C768" s="142" t="s">
        <v>2702</v>
      </c>
      <c r="D768" s="147" t="s">
        <v>2714</v>
      </c>
      <c r="E768" s="142" t="s">
        <v>2718</v>
      </c>
    </row>
    <row r="769" spans="1:5" x14ac:dyDescent="0.15">
      <c r="A769" s="143" t="str">
        <f t="shared" si="11"/>
        <v>神奈川県足柄上郡山北町</v>
      </c>
      <c r="B769" s="146" t="s">
        <v>2717</v>
      </c>
      <c r="C769" s="142" t="s">
        <v>2702</v>
      </c>
      <c r="D769" s="147" t="s">
        <v>2714</v>
      </c>
      <c r="E769" s="142" t="s">
        <v>2716</v>
      </c>
    </row>
    <row r="770" spans="1:5" x14ac:dyDescent="0.15">
      <c r="A770" s="143" t="str">
        <f t="shared" ref="A770:A833" si="12">C770&amp;D770&amp;E770</f>
        <v>神奈川県足柄上郡開成町</v>
      </c>
      <c r="B770" s="146" t="s">
        <v>2715</v>
      </c>
      <c r="C770" s="142" t="s">
        <v>2702</v>
      </c>
      <c r="D770" s="147" t="s">
        <v>2714</v>
      </c>
      <c r="E770" s="142" t="s">
        <v>2713</v>
      </c>
    </row>
    <row r="771" spans="1:5" x14ac:dyDescent="0.15">
      <c r="A771" s="143" t="str">
        <f t="shared" si="12"/>
        <v>神奈川県足柄下郡箱根町</v>
      </c>
      <c r="B771" s="146" t="s">
        <v>2712</v>
      </c>
      <c r="C771" s="142" t="s">
        <v>2702</v>
      </c>
      <c r="D771" s="147" t="s">
        <v>2707</v>
      </c>
      <c r="E771" s="142" t="s">
        <v>2711</v>
      </c>
    </row>
    <row r="772" spans="1:5" x14ac:dyDescent="0.15">
      <c r="A772" s="143" t="str">
        <f t="shared" si="12"/>
        <v>神奈川県足柄下郡真鶴町</v>
      </c>
      <c r="B772" s="146" t="s">
        <v>2710</v>
      </c>
      <c r="C772" s="142" t="s">
        <v>2702</v>
      </c>
      <c r="D772" s="147" t="s">
        <v>2707</v>
      </c>
      <c r="E772" s="142" t="s">
        <v>2709</v>
      </c>
    </row>
    <row r="773" spans="1:5" x14ac:dyDescent="0.15">
      <c r="A773" s="143" t="str">
        <f t="shared" si="12"/>
        <v>神奈川県足柄下郡湯河原町</v>
      </c>
      <c r="B773" s="146" t="s">
        <v>2708</v>
      </c>
      <c r="C773" s="142" t="s">
        <v>2702</v>
      </c>
      <c r="D773" s="147" t="s">
        <v>2707</v>
      </c>
      <c r="E773" s="142" t="s">
        <v>2706</v>
      </c>
    </row>
    <row r="774" spans="1:5" x14ac:dyDescent="0.15">
      <c r="A774" s="143" t="str">
        <f t="shared" si="12"/>
        <v>神奈川県愛甲郡愛川町</v>
      </c>
      <c r="B774" s="146" t="s">
        <v>2705</v>
      </c>
      <c r="C774" s="142" t="s">
        <v>2702</v>
      </c>
      <c r="D774" s="147" t="s">
        <v>2701</v>
      </c>
      <c r="E774" s="142" t="s">
        <v>2704</v>
      </c>
    </row>
    <row r="775" spans="1:5" x14ac:dyDescent="0.15">
      <c r="A775" s="143" t="str">
        <f t="shared" si="12"/>
        <v>神奈川県愛甲郡清川村</v>
      </c>
      <c r="B775" s="146" t="s">
        <v>2703</v>
      </c>
      <c r="C775" s="142" t="s">
        <v>2702</v>
      </c>
      <c r="D775" s="147" t="s">
        <v>2701</v>
      </c>
      <c r="E775" s="142" t="s">
        <v>2700</v>
      </c>
    </row>
    <row r="776" spans="1:5" x14ac:dyDescent="0.15">
      <c r="A776" s="143" t="str">
        <f t="shared" si="12"/>
        <v>新潟県新潟市北区</v>
      </c>
      <c r="B776" s="144" t="s">
        <v>2699</v>
      </c>
      <c r="C776" s="150" t="s">
        <v>2623</v>
      </c>
      <c r="D776" s="145" t="s">
        <v>2689</v>
      </c>
      <c r="E776" s="143" t="s">
        <v>640</v>
      </c>
    </row>
    <row r="777" spans="1:5" x14ac:dyDescent="0.15">
      <c r="A777" s="143" t="str">
        <f t="shared" si="12"/>
        <v>新潟県新潟市東区</v>
      </c>
      <c r="B777" s="144" t="s">
        <v>2698</v>
      </c>
      <c r="C777" s="150" t="s">
        <v>2623</v>
      </c>
      <c r="D777" s="145" t="s">
        <v>2689</v>
      </c>
      <c r="E777" s="143" t="s">
        <v>644</v>
      </c>
    </row>
    <row r="778" spans="1:5" x14ac:dyDescent="0.15">
      <c r="A778" s="143" t="str">
        <f t="shared" si="12"/>
        <v>新潟県新潟市中央区</v>
      </c>
      <c r="B778" s="144" t="s">
        <v>2697</v>
      </c>
      <c r="C778" s="150" t="s">
        <v>2623</v>
      </c>
      <c r="D778" s="145" t="s">
        <v>2689</v>
      </c>
      <c r="E778" s="143" t="s">
        <v>645</v>
      </c>
    </row>
    <row r="779" spans="1:5" x14ac:dyDescent="0.15">
      <c r="A779" s="143" t="str">
        <f t="shared" si="12"/>
        <v>新潟県新潟市江南区</v>
      </c>
      <c r="B779" s="144" t="s">
        <v>2696</v>
      </c>
      <c r="C779" s="150" t="s">
        <v>2623</v>
      </c>
      <c r="D779" s="145" t="s">
        <v>2689</v>
      </c>
      <c r="E779" s="143" t="s">
        <v>2695</v>
      </c>
    </row>
    <row r="780" spans="1:5" x14ac:dyDescent="0.15">
      <c r="A780" s="143" t="str">
        <f t="shared" si="12"/>
        <v>新潟県新潟市秋葉区</v>
      </c>
      <c r="B780" s="144" t="s">
        <v>2694</v>
      </c>
      <c r="C780" s="150" t="s">
        <v>2623</v>
      </c>
      <c r="D780" s="145" t="s">
        <v>2689</v>
      </c>
      <c r="E780" s="143" t="s">
        <v>2693</v>
      </c>
    </row>
    <row r="781" spans="1:5" x14ac:dyDescent="0.15">
      <c r="A781" s="143" t="str">
        <f t="shared" si="12"/>
        <v>新潟県新潟市南区</v>
      </c>
      <c r="B781" s="144" t="s">
        <v>2692</v>
      </c>
      <c r="C781" s="150" t="s">
        <v>2623</v>
      </c>
      <c r="D781" s="145" t="s">
        <v>2689</v>
      </c>
      <c r="E781" s="143" t="s">
        <v>642</v>
      </c>
    </row>
    <row r="782" spans="1:5" x14ac:dyDescent="0.15">
      <c r="A782" s="143" t="str">
        <f t="shared" si="12"/>
        <v>新潟県新潟市西区</v>
      </c>
      <c r="B782" s="144" t="s">
        <v>2691</v>
      </c>
      <c r="C782" s="150" t="s">
        <v>2623</v>
      </c>
      <c r="D782" s="145" t="s">
        <v>2689</v>
      </c>
      <c r="E782" s="143" t="s">
        <v>643</v>
      </c>
    </row>
    <row r="783" spans="1:5" x14ac:dyDescent="0.15">
      <c r="A783" s="143" t="str">
        <f t="shared" si="12"/>
        <v>新潟県新潟市西蒲区</v>
      </c>
      <c r="B783" s="144" t="s">
        <v>2690</v>
      </c>
      <c r="C783" s="150" t="s">
        <v>2623</v>
      </c>
      <c r="D783" s="145" t="s">
        <v>2689</v>
      </c>
      <c r="E783" s="143" t="s">
        <v>2688</v>
      </c>
    </row>
    <row r="784" spans="1:5" x14ac:dyDescent="0.15">
      <c r="A784" s="143" t="str">
        <f t="shared" si="12"/>
        <v>新潟県長岡市</v>
      </c>
      <c r="B784" s="146" t="s">
        <v>2687</v>
      </c>
      <c r="C784" s="142" t="s">
        <v>2623</v>
      </c>
      <c r="D784" s="147" t="s">
        <v>2686</v>
      </c>
      <c r="E784" s="142"/>
    </row>
    <row r="785" spans="1:5" x14ac:dyDescent="0.15">
      <c r="A785" s="143" t="str">
        <f t="shared" si="12"/>
        <v>新潟県三条市</v>
      </c>
      <c r="B785" s="146" t="s">
        <v>2685</v>
      </c>
      <c r="C785" s="142" t="s">
        <v>2623</v>
      </c>
      <c r="D785" s="147" t="s">
        <v>2684</v>
      </c>
      <c r="E785" s="142"/>
    </row>
    <row r="786" spans="1:5" x14ac:dyDescent="0.15">
      <c r="A786" s="143" t="str">
        <f t="shared" si="12"/>
        <v>新潟県柏崎市</v>
      </c>
      <c r="B786" s="146" t="s">
        <v>2683</v>
      </c>
      <c r="C786" s="142" t="s">
        <v>2623</v>
      </c>
      <c r="D786" s="147" t="s">
        <v>2682</v>
      </c>
      <c r="E786" s="142"/>
    </row>
    <row r="787" spans="1:5" x14ac:dyDescent="0.15">
      <c r="A787" s="143" t="str">
        <f t="shared" si="12"/>
        <v>新潟県新発田市</v>
      </c>
      <c r="B787" s="146" t="s">
        <v>2681</v>
      </c>
      <c r="C787" s="142" t="s">
        <v>2623</v>
      </c>
      <c r="D787" s="147" t="s">
        <v>2680</v>
      </c>
      <c r="E787" s="142"/>
    </row>
    <row r="788" spans="1:5" x14ac:dyDescent="0.15">
      <c r="A788" s="143" t="str">
        <f t="shared" si="12"/>
        <v>新潟県小千谷市</v>
      </c>
      <c r="B788" s="146" t="s">
        <v>2679</v>
      </c>
      <c r="C788" s="142" t="s">
        <v>2623</v>
      </c>
      <c r="D788" s="147" t="s">
        <v>2678</v>
      </c>
      <c r="E788" s="142"/>
    </row>
    <row r="789" spans="1:5" x14ac:dyDescent="0.15">
      <c r="A789" s="143" t="str">
        <f t="shared" si="12"/>
        <v>新潟県加茂市</v>
      </c>
      <c r="B789" s="146" t="s">
        <v>2677</v>
      </c>
      <c r="C789" s="142" t="s">
        <v>2623</v>
      </c>
      <c r="D789" s="147" t="s">
        <v>2676</v>
      </c>
      <c r="E789" s="142"/>
    </row>
    <row r="790" spans="1:5" x14ac:dyDescent="0.15">
      <c r="A790" s="143" t="str">
        <f t="shared" si="12"/>
        <v>新潟県十日町市</v>
      </c>
      <c r="B790" s="146" t="s">
        <v>2675</v>
      </c>
      <c r="C790" s="142" t="s">
        <v>2623</v>
      </c>
      <c r="D790" s="147" t="s">
        <v>2674</v>
      </c>
      <c r="E790" s="142"/>
    </row>
    <row r="791" spans="1:5" x14ac:dyDescent="0.15">
      <c r="A791" s="143" t="str">
        <f t="shared" si="12"/>
        <v>新潟県見附市</v>
      </c>
      <c r="B791" s="146" t="s">
        <v>2673</v>
      </c>
      <c r="C791" s="142" t="s">
        <v>2623</v>
      </c>
      <c r="D791" s="147" t="s">
        <v>2672</v>
      </c>
      <c r="E791" s="142"/>
    </row>
    <row r="792" spans="1:5" x14ac:dyDescent="0.15">
      <c r="A792" s="143" t="str">
        <f t="shared" si="12"/>
        <v>新潟県村上市</v>
      </c>
      <c r="B792" s="146" t="s">
        <v>2671</v>
      </c>
      <c r="C792" s="142" t="s">
        <v>2623</v>
      </c>
      <c r="D792" s="147" t="s">
        <v>2670</v>
      </c>
      <c r="E792" s="142"/>
    </row>
    <row r="793" spans="1:5" x14ac:dyDescent="0.15">
      <c r="A793" s="143" t="str">
        <f t="shared" si="12"/>
        <v>新潟県燕市</v>
      </c>
      <c r="B793" s="146" t="s">
        <v>2669</v>
      </c>
      <c r="C793" s="142" t="s">
        <v>2623</v>
      </c>
      <c r="D793" s="147" t="s">
        <v>2668</v>
      </c>
      <c r="E793" s="142"/>
    </row>
    <row r="794" spans="1:5" x14ac:dyDescent="0.15">
      <c r="A794" s="143" t="str">
        <f t="shared" si="12"/>
        <v>新潟県糸魚川市</v>
      </c>
      <c r="B794" s="146" t="s">
        <v>2667</v>
      </c>
      <c r="C794" s="142" t="s">
        <v>2623</v>
      </c>
      <c r="D794" s="147" t="s">
        <v>2666</v>
      </c>
      <c r="E794" s="142"/>
    </row>
    <row r="795" spans="1:5" x14ac:dyDescent="0.15">
      <c r="A795" s="143" t="str">
        <f t="shared" si="12"/>
        <v>新潟県妙高市</v>
      </c>
      <c r="B795" s="146" t="s">
        <v>2665</v>
      </c>
      <c r="C795" s="142" t="s">
        <v>2623</v>
      </c>
      <c r="D795" s="147" t="s">
        <v>2664</v>
      </c>
      <c r="E795" s="142"/>
    </row>
    <row r="796" spans="1:5" x14ac:dyDescent="0.15">
      <c r="A796" s="143" t="str">
        <f t="shared" si="12"/>
        <v>新潟県五泉市</v>
      </c>
      <c r="B796" s="146" t="s">
        <v>2663</v>
      </c>
      <c r="C796" s="142" t="s">
        <v>2623</v>
      </c>
      <c r="D796" s="147" t="s">
        <v>2662</v>
      </c>
      <c r="E796" s="142"/>
    </row>
    <row r="797" spans="1:5" x14ac:dyDescent="0.15">
      <c r="A797" s="143" t="str">
        <f t="shared" si="12"/>
        <v>新潟県上越市</v>
      </c>
      <c r="B797" s="146" t="s">
        <v>2661</v>
      </c>
      <c r="C797" s="142" t="s">
        <v>2623</v>
      </c>
      <c r="D797" s="147" t="s">
        <v>2660</v>
      </c>
      <c r="E797" s="142"/>
    </row>
    <row r="798" spans="1:5" x14ac:dyDescent="0.15">
      <c r="A798" s="143" t="str">
        <f t="shared" si="12"/>
        <v>新潟県阿賀野市</v>
      </c>
      <c r="B798" s="146" t="s">
        <v>2659</v>
      </c>
      <c r="C798" s="142" t="s">
        <v>2623</v>
      </c>
      <c r="D798" s="147" t="s">
        <v>2658</v>
      </c>
      <c r="E798" s="142"/>
    </row>
    <row r="799" spans="1:5" x14ac:dyDescent="0.15">
      <c r="A799" s="143" t="str">
        <f t="shared" si="12"/>
        <v>新潟県佐渡市</v>
      </c>
      <c r="B799" s="146" t="s">
        <v>2657</v>
      </c>
      <c r="C799" s="142" t="s">
        <v>2623</v>
      </c>
      <c r="D799" s="147" t="s">
        <v>2656</v>
      </c>
      <c r="E799" s="142"/>
    </row>
    <row r="800" spans="1:5" x14ac:dyDescent="0.15">
      <c r="A800" s="143" t="str">
        <f t="shared" si="12"/>
        <v>新潟県魚沼市</v>
      </c>
      <c r="B800" s="146" t="s">
        <v>2655</v>
      </c>
      <c r="C800" s="142" t="s">
        <v>2623</v>
      </c>
      <c r="D800" s="147" t="s">
        <v>2654</v>
      </c>
      <c r="E800" s="142"/>
    </row>
    <row r="801" spans="1:5" x14ac:dyDescent="0.15">
      <c r="A801" s="143" t="str">
        <f t="shared" si="12"/>
        <v>新潟県南魚沼市</v>
      </c>
      <c r="B801" s="146" t="s">
        <v>2653</v>
      </c>
      <c r="C801" s="142" t="s">
        <v>2623</v>
      </c>
      <c r="D801" s="147" t="s">
        <v>2652</v>
      </c>
      <c r="E801" s="142"/>
    </row>
    <row r="802" spans="1:5" x14ac:dyDescent="0.15">
      <c r="A802" s="143" t="str">
        <f t="shared" si="12"/>
        <v>新潟県胎内市</v>
      </c>
      <c r="B802" s="146" t="s">
        <v>2651</v>
      </c>
      <c r="C802" s="142" t="s">
        <v>2623</v>
      </c>
      <c r="D802" s="147" t="s">
        <v>2650</v>
      </c>
      <c r="E802" s="142"/>
    </row>
    <row r="803" spans="1:5" x14ac:dyDescent="0.15">
      <c r="A803" s="143" t="str">
        <f t="shared" si="12"/>
        <v>新潟県北蒲原郡聖籠町</v>
      </c>
      <c r="B803" s="146" t="s">
        <v>2649</v>
      </c>
      <c r="C803" s="142" t="s">
        <v>2623</v>
      </c>
      <c r="D803" s="147" t="s">
        <v>2648</v>
      </c>
      <c r="E803" s="142" t="s">
        <v>2647</v>
      </c>
    </row>
    <row r="804" spans="1:5" x14ac:dyDescent="0.15">
      <c r="A804" s="143" t="str">
        <f t="shared" si="12"/>
        <v>新潟県西蒲原郡弥彦村</v>
      </c>
      <c r="B804" s="146" t="s">
        <v>2646</v>
      </c>
      <c r="C804" s="142" t="s">
        <v>2623</v>
      </c>
      <c r="D804" s="147" t="s">
        <v>2645</v>
      </c>
      <c r="E804" s="142" t="s">
        <v>2644</v>
      </c>
    </row>
    <row r="805" spans="1:5" x14ac:dyDescent="0.15">
      <c r="A805" s="143" t="str">
        <f t="shared" si="12"/>
        <v>新潟県南蒲原郡田上町</v>
      </c>
      <c r="B805" s="146" t="s">
        <v>2643</v>
      </c>
      <c r="C805" s="142" t="s">
        <v>2623</v>
      </c>
      <c r="D805" s="147" t="s">
        <v>2642</v>
      </c>
      <c r="E805" s="142" t="s">
        <v>2641</v>
      </c>
    </row>
    <row r="806" spans="1:5" x14ac:dyDescent="0.15">
      <c r="A806" s="143" t="str">
        <f t="shared" si="12"/>
        <v>新潟県東蒲原郡阿賀町</v>
      </c>
      <c r="B806" s="146" t="s">
        <v>2640</v>
      </c>
      <c r="C806" s="142" t="s">
        <v>2623</v>
      </c>
      <c r="D806" s="147" t="s">
        <v>2639</v>
      </c>
      <c r="E806" s="142" t="s">
        <v>2638</v>
      </c>
    </row>
    <row r="807" spans="1:5" x14ac:dyDescent="0.15">
      <c r="A807" s="143" t="str">
        <f t="shared" si="12"/>
        <v>新潟県三島郡出雲崎町</v>
      </c>
      <c r="B807" s="146" t="s">
        <v>2637</v>
      </c>
      <c r="C807" s="142" t="s">
        <v>2623</v>
      </c>
      <c r="D807" s="147" t="s">
        <v>1654</v>
      </c>
      <c r="E807" s="142" t="s">
        <v>2636</v>
      </c>
    </row>
    <row r="808" spans="1:5" x14ac:dyDescent="0.15">
      <c r="A808" s="143" t="str">
        <f t="shared" si="12"/>
        <v>新潟県南魚沼郡湯沢町</v>
      </c>
      <c r="B808" s="146" t="s">
        <v>2635</v>
      </c>
      <c r="C808" s="142" t="s">
        <v>2623</v>
      </c>
      <c r="D808" s="147" t="s">
        <v>2634</v>
      </c>
      <c r="E808" s="142" t="s">
        <v>2633</v>
      </c>
    </row>
    <row r="809" spans="1:5" x14ac:dyDescent="0.15">
      <c r="A809" s="143" t="str">
        <f t="shared" si="12"/>
        <v>新潟県中魚沼郡津南町</v>
      </c>
      <c r="B809" s="146" t="s">
        <v>2632</v>
      </c>
      <c r="C809" s="142" t="s">
        <v>2623</v>
      </c>
      <c r="D809" s="147" t="s">
        <v>2631</v>
      </c>
      <c r="E809" s="142" t="s">
        <v>2630</v>
      </c>
    </row>
    <row r="810" spans="1:5" x14ac:dyDescent="0.15">
      <c r="A810" s="143" t="str">
        <f t="shared" si="12"/>
        <v>新潟県刈羽郡刈羽村</v>
      </c>
      <c r="B810" s="146" t="s">
        <v>2629</v>
      </c>
      <c r="C810" s="142" t="s">
        <v>2623</v>
      </c>
      <c r="D810" s="147" t="s">
        <v>2628</v>
      </c>
      <c r="E810" s="142" t="s">
        <v>2627</v>
      </c>
    </row>
    <row r="811" spans="1:5" x14ac:dyDescent="0.15">
      <c r="A811" s="143" t="str">
        <f t="shared" si="12"/>
        <v>新潟県岩船郡関川村</v>
      </c>
      <c r="B811" s="146" t="s">
        <v>2626</v>
      </c>
      <c r="C811" s="142" t="s">
        <v>2623</v>
      </c>
      <c r="D811" s="147" t="s">
        <v>2622</v>
      </c>
      <c r="E811" s="142" t="s">
        <v>2625</v>
      </c>
    </row>
    <row r="812" spans="1:5" x14ac:dyDescent="0.15">
      <c r="A812" s="143" t="str">
        <f t="shared" si="12"/>
        <v>新潟県岩船郡粟島浦村</v>
      </c>
      <c r="B812" s="146" t="s">
        <v>2624</v>
      </c>
      <c r="C812" s="142" t="s">
        <v>2623</v>
      </c>
      <c r="D812" s="147" t="s">
        <v>2622</v>
      </c>
      <c r="E812" s="142" t="s">
        <v>2621</v>
      </c>
    </row>
    <row r="813" spans="1:5" x14ac:dyDescent="0.15">
      <c r="A813" s="143" t="str">
        <f t="shared" si="12"/>
        <v>富山県富山市</v>
      </c>
      <c r="B813" s="146" t="s">
        <v>2620</v>
      </c>
      <c r="C813" s="142" t="s">
        <v>2590</v>
      </c>
      <c r="D813" s="147" t="s">
        <v>2619</v>
      </c>
      <c r="E813" s="142"/>
    </row>
    <row r="814" spans="1:5" x14ac:dyDescent="0.15">
      <c r="A814" s="143" t="str">
        <f t="shared" si="12"/>
        <v>富山県高岡市</v>
      </c>
      <c r="B814" s="146" t="s">
        <v>2618</v>
      </c>
      <c r="C814" s="142" t="s">
        <v>2590</v>
      </c>
      <c r="D814" s="147" t="s">
        <v>2617</v>
      </c>
      <c r="E814" s="142"/>
    </row>
    <row r="815" spans="1:5" x14ac:dyDescent="0.15">
      <c r="A815" s="143" t="str">
        <f t="shared" si="12"/>
        <v>富山県魚津市</v>
      </c>
      <c r="B815" s="146" t="s">
        <v>2616</v>
      </c>
      <c r="C815" s="142" t="s">
        <v>2590</v>
      </c>
      <c r="D815" s="147" t="s">
        <v>2615</v>
      </c>
      <c r="E815" s="142"/>
    </row>
    <row r="816" spans="1:5" x14ac:dyDescent="0.15">
      <c r="A816" s="143" t="str">
        <f t="shared" si="12"/>
        <v>富山県氷見市</v>
      </c>
      <c r="B816" s="146" t="s">
        <v>2614</v>
      </c>
      <c r="C816" s="142" t="s">
        <v>2590</v>
      </c>
      <c r="D816" s="147" t="s">
        <v>2613</v>
      </c>
      <c r="E816" s="142"/>
    </row>
    <row r="817" spans="1:5" x14ac:dyDescent="0.15">
      <c r="A817" s="143" t="str">
        <f t="shared" si="12"/>
        <v>富山県滑川市</v>
      </c>
      <c r="B817" s="146" t="s">
        <v>2612</v>
      </c>
      <c r="C817" s="142" t="s">
        <v>2590</v>
      </c>
      <c r="D817" s="147" t="s">
        <v>2611</v>
      </c>
      <c r="E817" s="142"/>
    </row>
    <row r="818" spans="1:5" x14ac:dyDescent="0.15">
      <c r="A818" s="143" t="str">
        <f t="shared" si="12"/>
        <v>富山県黒部市</v>
      </c>
      <c r="B818" s="146" t="s">
        <v>2610</v>
      </c>
      <c r="C818" s="142" t="s">
        <v>2590</v>
      </c>
      <c r="D818" s="147" t="s">
        <v>2609</v>
      </c>
      <c r="E818" s="142"/>
    </row>
    <row r="819" spans="1:5" x14ac:dyDescent="0.15">
      <c r="A819" s="143" t="str">
        <f t="shared" si="12"/>
        <v>富山県砺波市</v>
      </c>
      <c r="B819" s="146" t="s">
        <v>2608</v>
      </c>
      <c r="C819" s="142" t="s">
        <v>2590</v>
      </c>
      <c r="D819" s="147" t="s">
        <v>2607</v>
      </c>
      <c r="E819" s="142"/>
    </row>
    <row r="820" spans="1:5" x14ac:dyDescent="0.15">
      <c r="A820" s="143" t="str">
        <f t="shared" si="12"/>
        <v>富山県小矢部市</v>
      </c>
      <c r="B820" s="146" t="s">
        <v>2606</v>
      </c>
      <c r="C820" s="142" t="s">
        <v>2590</v>
      </c>
      <c r="D820" s="147" t="s">
        <v>2605</v>
      </c>
      <c r="E820" s="142"/>
    </row>
    <row r="821" spans="1:5" x14ac:dyDescent="0.15">
      <c r="A821" s="143" t="str">
        <f t="shared" si="12"/>
        <v>富山県南砺市</v>
      </c>
      <c r="B821" s="146" t="s">
        <v>2604</v>
      </c>
      <c r="C821" s="142" t="s">
        <v>2590</v>
      </c>
      <c r="D821" s="147" t="s">
        <v>2603</v>
      </c>
      <c r="E821" s="142"/>
    </row>
    <row r="822" spans="1:5" x14ac:dyDescent="0.15">
      <c r="A822" s="143" t="str">
        <f t="shared" si="12"/>
        <v>富山県射水市</v>
      </c>
      <c r="B822" s="146" t="s">
        <v>2602</v>
      </c>
      <c r="C822" s="142" t="s">
        <v>2590</v>
      </c>
      <c r="D822" s="147" t="s">
        <v>2601</v>
      </c>
      <c r="E822" s="142"/>
    </row>
    <row r="823" spans="1:5" x14ac:dyDescent="0.15">
      <c r="A823" s="143" t="str">
        <f t="shared" si="12"/>
        <v>富山県中新川郡舟橋村</v>
      </c>
      <c r="B823" s="146" t="s">
        <v>2600</v>
      </c>
      <c r="C823" s="142" t="s">
        <v>2590</v>
      </c>
      <c r="D823" s="147" t="s">
        <v>2595</v>
      </c>
      <c r="E823" s="142" t="s">
        <v>2599</v>
      </c>
    </row>
    <row r="824" spans="1:5" x14ac:dyDescent="0.15">
      <c r="A824" s="143" t="str">
        <f t="shared" si="12"/>
        <v>富山県中新川郡上市町</v>
      </c>
      <c r="B824" s="146" t="s">
        <v>2598</v>
      </c>
      <c r="C824" s="142" t="s">
        <v>2590</v>
      </c>
      <c r="D824" s="147" t="s">
        <v>2595</v>
      </c>
      <c r="E824" s="142" t="s">
        <v>2597</v>
      </c>
    </row>
    <row r="825" spans="1:5" x14ac:dyDescent="0.15">
      <c r="A825" s="143" t="str">
        <f t="shared" si="12"/>
        <v>富山県中新川郡立山町</v>
      </c>
      <c r="B825" s="146" t="s">
        <v>2596</v>
      </c>
      <c r="C825" s="142" t="s">
        <v>2590</v>
      </c>
      <c r="D825" s="147" t="s">
        <v>2595</v>
      </c>
      <c r="E825" s="142" t="s">
        <v>2594</v>
      </c>
    </row>
    <row r="826" spans="1:5" x14ac:dyDescent="0.15">
      <c r="A826" s="143" t="str">
        <f t="shared" si="12"/>
        <v>富山県下新川郡入善町</v>
      </c>
      <c r="B826" s="146" t="s">
        <v>2593</v>
      </c>
      <c r="C826" s="142" t="s">
        <v>2590</v>
      </c>
      <c r="D826" s="147" t="s">
        <v>2589</v>
      </c>
      <c r="E826" s="142" t="s">
        <v>2592</v>
      </c>
    </row>
    <row r="827" spans="1:5" x14ac:dyDescent="0.15">
      <c r="A827" s="143" t="str">
        <f t="shared" si="12"/>
        <v>富山県下新川郡朝日町</v>
      </c>
      <c r="B827" s="146" t="s">
        <v>2591</v>
      </c>
      <c r="C827" s="142" t="s">
        <v>2590</v>
      </c>
      <c r="D827" s="147" t="s">
        <v>2589</v>
      </c>
      <c r="E827" s="142" t="s">
        <v>1921</v>
      </c>
    </row>
    <row r="828" spans="1:5" x14ac:dyDescent="0.15">
      <c r="A828" s="143" t="str">
        <f t="shared" si="12"/>
        <v>石川県金沢市</v>
      </c>
      <c r="B828" s="146" t="s">
        <v>2588</v>
      </c>
      <c r="C828" s="142" t="s">
        <v>2547</v>
      </c>
      <c r="D828" s="147" t="s">
        <v>2587</v>
      </c>
      <c r="E828" s="142"/>
    </row>
    <row r="829" spans="1:5" x14ac:dyDescent="0.15">
      <c r="A829" s="143" t="str">
        <f t="shared" si="12"/>
        <v>石川県七尾市</v>
      </c>
      <c r="B829" s="146" t="s">
        <v>2586</v>
      </c>
      <c r="C829" s="142" t="s">
        <v>2547</v>
      </c>
      <c r="D829" s="147" t="s">
        <v>2585</v>
      </c>
      <c r="E829" s="142"/>
    </row>
    <row r="830" spans="1:5" x14ac:dyDescent="0.15">
      <c r="A830" s="143" t="str">
        <f t="shared" si="12"/>
        <v>石川県小松市</v>
      </c>
      <c r="B830" s="146" t="s">
        <v>2584</v>
      </c>
      <c r="C830" s="142" t="s">
        <v>2547</v>
      </c>
      <c r="D830" s="147" t="s">
        <v>2583</v>
      </c>
      <c r="E830" s="142"/>
    </row>
    <row r="831" spans="1:5" x14ac:dyDescent="0.15">
      <c r="A831" s="143" t="str">
        <f t="shared" si="12"/>
        <v>石川県輪島市</v>
      </c>
      <c r="B831" s="146" t="s">
        <v>2582</v>
      </c>
      <c r="C831" s="142" t="s">
        <v>2547</v>
      </c>
      <c r="D831" s="147" t="s">
        <v>2581</v>
      </c>
      <c r="E831" s="142"/>
    </row>
    <row r="832" spans="1:5" x14ac:dyDescent="0.15">
      <c r="A832" s="143" t="str">
        <f t="shared" si="12"/>
        <v>石川県珠洲市</v>
      </c>
      <c r="B832" s="146" t="s">
        <v>2580</v>
      </c>
      <c r="C832" s="142" t="s">
        <v>2547</v>
      </c>
      <c r="D832" s="147" t="s">
        <v>2579</v>
      </c>
      <c r="E832" s="142"/>
    </row>
    <row r="833" spans="1:5" x14ac:dyDescent="0.15">
      <c r="A833" s="143" t="str">
        <f t="shared" si="12"/>
        <v>石川県加賀市</v>
      </c>
      <c r="B833" s="146" t="s">
        <v>2578</v>
      </c>
      <c r="C833" s="142" t="s">
        <v>2547</v>
      </c>
      <c r="D833" s="147" t="s">
        <v>2577</v>
      </c>
      <c r="E833" s="142"/>
    </row>
    <row r="834" spans="1:5" x14ac:dyDescent="0.15">
      <c r="A834" s="143" t="str">
        <f t="shared" ref="A834:A897" si="13">C834&amp;D834&amp;E834</f>
        <v>石川県羽咋市</v>
      </c>
      <c r="B834" s="146" t="s">
        <v>2576</v>
      </c>
      <c r="C834" s="142" t="s">
        <v>2547</v>
      </c>
      <c r="D834" s="147" t="s">
        <v>2575</v>
      </c>
      <c r="E834" s="142"/>
    </row>
    <row r="835" spans="1:5" x14ac:dyDescent="0.15">
      <c r="A835" s="143" t="str">
        <f t="shared" si="13"/>
        <v>石川県かほく市</v>
      </c>
      <c r="B835" s="146" t="s">
        <v>2574</v>
      </c>
      <c r="C835" s="142" t="s">
        <v>2547</v>
      </c>
      <c r="D835" s="147" t="s">
        <v>2573</v>
      </c>
      <c r="E835" s="142"/>
    </row>
    <row r="836" spans="1:5" x14ac:dyDescent="0.15">
      <c r="A836" s="143" t="str">
        <f t="shared" si="13"/>
        <v>石川県白山市</v>
      </c>
      <c r="B836" s="146" t="s">
        <v>2572</v>
      </c>
      <c r="C836" s="142" t="s">
        <v>2547</v>
      </c>
      <c r="D836" s="147" t="s">
        <v>2571</v>
      </c>
      <c r="E836" s="142"/>
    </row>
    <row r="837" spans="1:5" x14ac:dyDescent="0.15">
      <c r="A837" s="143" t="str">
        <f t="shared" si="13"/>
        <v>石川県能美市</v>
      </c>
      <c r="B837" s="146" t="s">
        <v>2570</v>
      </c>
      <c r="C837" s="142" t="s">
        <v>2547</v>
      </c>
      <c r="D837" s="147" t="s">
        <v>2569</v>
      </c>
      <c r="E837" s="142"/>
    </row>
    <row r="838" spans="1:5" x14ac:dyDescent="0.15">
      <c r="A838" s="143" t="str">
        <f t="shared" si="13"/>
        <v>石川県野々市市</v>
      </c>
      <c r="B838" s="146" t="s">
        <v>2568</v>
      </c>
      <c r="C838" s="142" t="s">
        <v>2547</v>
      </c>
      <c r="D838" s="147" t="s">
        <v>2567</v>
      </c>
      <c r="E838" s="142"/>
    </row>
    <row r="839" spans="1:5" x14ac:dyDescent="0.15">
      <c r="A839" s="143" t="str">
        <f t="shared" si="13"/>
        <v>石川県能美郡川北町</v>
      </c>
      <c r="B839" s="146" t="s">
        <v>2566</v>
      </c>
      <c r="C839" s="142" t="s">
        <v>2547</v>
      </c>
      <c r="D839" s="147" t="s">
        <v>2565</v>
      </c>
      <c r="E839" s="142" t="s">
        <v>2564</v>
      </c>
    </row>
    <row r="840" spans="1:5" x14ac:dyDescent="0.15">
      <c r="A840" s="143" t="str">
        <f t="shared" si="13"/>
        <v>石川県河北郡津幡町</v>
      </c>
      <c r="B840" s="146" t="s">
        <v>2563</v>
      </c>
      <c r="C840" s="142" t="s">
        <v>2547</v>
      </c>
      <c r="D840" s="147" t="s">
        <v>2560</v>
      </c>
      <c r="E840" s="142" t="s">
        <v>2562</v>
      </c>
    </row>
    <row r="841" spans="1:5" x14ac:dyDescent="0.15">
      <c r="A841" s="143" t="str">
        <f t="shared" si="13"/>
        <v>石川県河北郡内灘町</v>
      </c>
      <c r="B841" s="146" t="s">
        <v>2561</v>
      </c>
      <c r="C841" s="142" t="s">
        <v>2547</v>
      </c>
      <c r="D841" s="147" t="s">
        <v>2560</v>
      </c>
      <c r="E841" s="142" t="s">
        <v>2559</v>
      </c>
    </row>
    <row r="842" spans="1:5" x14ac:dyDescent="0.15">
      <c r="A842" s="143" t="str">
        <f t="shared" si="13"/>
        <v>石川県羽咋郡志賀町</v>
      </c>
      <c r="B842" s="146" t="s">
        <v>2558</v>
      </c>
      <c r="C842" s="142" t="s">
        <v>2547</v>
      </c>
      <c r="D842" s="147" t="s">
        <v>2555</v>
      </c>
      <c r="E842" s="142" t="s">
        <v>2557</v>
      </c>
    </row>
    <row r="843" spans="1:5" x14ac:dyDescent="0.15">
      <c r="A843" s="143" t="str">
        <f t="shared" si="13"/>
        <v>石川県羽咋郡宝達志水町</v>
      </c>
      <c r="B843" s="146" t="s">
        <v>2556</v>
      </c>
      <c r="C843" s="142" t="s">
        <v>2547</v>
      </c>
      <c r="D843" s="147" t="s">
        <v>2555</v>
      </c>
      <c r="E843" s="142" t="s">
        <v>2554</v>
      </c>
    </row>
    <row r="844" spans="1:5" x14ac:dyDescent="0.15">
      <c r="A844" s="143" t="str">
        <f t="shared" si="13"/>
        <v>石川県鹿島郡中能登町</v>
      </c>
      <c r="B844" s="146" t="s">
        <v>2553</v>
      </c>
      <c r="C844" s="142" t="s">
        <v>2547</v>
      </c>
      <c r="D844" s="147" t="s">
        <v>2552</v>
      </c>
      <c r="E844" s="142" t="s">
        <v>2551</v>
      </c>
    </row>
    <row r="845" spans="1:5" x14ac:dyDescent="0.15">
      <c r="A845" s="143" t="str">
        <f t="shared" si="13"/>
        <v>石川県鳳珠郡穴水町</v>
      </c>
      <c r="B845" s="146" t="s">
        <v>2550</v>
      </c>
      <c r="C845" s="142" t="s">
        <v>2547</v>
      </c>
      <c r="D845" s="147" t="s">
        <v>2546</v>
      </c>
      <c r="E845" s="142" t="s">
        <v>2549</v>
      </c>
    </row>
    <row r="846" spans="1:5" x14ac:dyDescent="0.15">
      <c r="A846" s="143" t="str">
        <f t="shared" si="13"/>
        <v>石川県鳳珠郡能登町</v>
      </c>
      <c r="B846" s="146" t="s">
        <v>2548</v>
      </c>
      <c r="C846" s="142" t="s">
        <v>2547</v>
      </c>
      <c r="D846" s="147" t="s">
        <v>2546</v>
      </c>
      <c r="E846" s="142" t="s">
        <v>2545</v>
      </c>
    </row>
    <row r="847" spans="1:5" x14ac:dyDescent="0.15">
      <c r="A847" s="143" t="str">
        <f t="shared" si="13"/>
        <v>福井県福井市</v>
      </c>
      <c r="B847" s="146" t="s">
        <v>2544</v>
      </c>
      <c r="C847" s="142" t="s">
        <v>2507</v>
      </c>
      <c r="D847" s="147" t="s">
        <v>2543</v>
      </c>
      <c r="E847" s="142"/>
    </row>
    <row r="848" spans="1:5" x14ac:dyDescent="0.15">
      <c r="A848" s="143" t="str">
        <f t="shared" si="13"/>
        <v>福井県敦賀市</v>
      </c>
      <c r="B848" s="146" t="s">
        <v>2542</v>
      </c>
      <c r="C848" s="142" t="s">
        <v>2507</v>
      </c>
      <c r="D848" s="147" t="s">
        <v>2541</v>
      </c>
      <c r="E848" s="142"/>
    </row>
    <row r="849" spans="1:5" x14ac:dyDescent="0.15">
      <c r="A849" s="143" t="str">
        <f t="shared" si="13"/>
        <v>福井県小浜市</v>
      </c>
      <c r="B849" s="146" t="s">
        <v>2540</v>
      </c>
      <c r="C849" s="142" t="s">
        <v>2507</v>
      </c>
      <c r="D849" s="147" t="s">
        <v>2539</v>
      </c>
      <c r="E849" s="142"/>
    </row>
    <row r="850" spans="1:5" x14ac:dyDescent="0.15">
      <c r="A850" s="143" t="str">
        <f t="shared" si="13"/>
        <v>福井県大野市</v>
      </c>
      <c r="B850" s="146" t="s">
        <v>2538</v>
      </c>
      <c r="C850" s="142" t="s">
        <v>2507</v>
      </c>
      <c r="D850" s="147" t="s">
        <v>2537</v>
      </c>
      <c r="E850" s="142"/>
    </row>
    <row r="851" spans="1:5" x14ac:dyDescent="0.15">
      <c r="A851" s="143" t="str">
        <f t="shared" si="13"/>
        <v>福井県勝山市</v>
      </c>
      <c r="B851" s="146" t="s">
        <v>2536</v>
      </c>
      <c r="C851" s="142" t="s">
        <v>2507</v>
      </c>
      <c r="D851" s="147" t="s">
        <v>2535</v>
      </c>
      <c r="E851" s="142"/>
    </row>
    <row r="852" spans="1:5" x14ac:dyDescent="0.15">
      <c r="A852" s="143" t="str">
        <f t="shared" si="13"/>
        <v>福井県鯖江市</v>
      </c>
      <c r="B852" s="146" t="s">
        <v>2534</v>
      </c>
      <c r="C852" s="142" t="s">
        <v>2507</v>
      </c>
      <c r="D852" s="147" t="s">
        <v>2533</v>
      </c>
      <c r="E852" s="142"/>
    </row>
    <row r="853" spans="1:5" x14ac:dyDescent="0.15">
      <c r="A853" s="143" t="str">
        <f t="shared" si="13"/>
        <v>福井県あわら市</v>
      </c>
      <c r="B853" s="146" t="s">
        <v>2532</v>
      </c>
      <c r="C853" s="142" t="s">
        <v>2507</v>
      </c>
      <c r="D853" s="147" t="s">
        <v>2531</v>
      </c>
      <c r="E853" s="142"/>
    </row>
    <row r="854" spans="1:5" x14ac:dyDescent="0.15">
      <c r="A854" s="143" t="str">
        <f t="shared" si="13"/>
        <v>福井県越前市</v>
      </c>
      <c r="B854" s="146" t="s">
        <v>2530</v>
      </c>
      <c r="C854" s="142" t="s">
        <v>2507</v>
      </c>
      <c r="D854" s="147" t="s">
        <v>2529</v>
      </c>
      <c r="E854" s="142"/>
    </row>
    <row r="855" spans="1:5" x14ac:dyDescent="0.15">
      <c r="A855" s="143" t="str">
        <f t="shared" si="13"/>
        <v>福井県坂井市</v>
      </c>
      <c r="B855" s="146" t="s">
        <v>2528</v>
      </c>
      <c r="C855" s="142" t="s">
        <v>2507</v>
      </c>
      <c r="D855" s="147" t="s">
        <v>2527</v>
      </c>
      <c r="E855" s="142"/>
    </row>
    <row r="856" spans="1:5" x14ac:dyDescent="0.15">
      <c r="A856" s="143" t="str">
        <f t="shared" si="13"/>
        <v>福井県吉田郡永平寺町</v>
      </c>
      <c r="B856" s="146" t="s">
        <v>2526</v>
      </c>
      <c r="C856" s="142" t="s">
        <v>2507</v>
      </c>
      <c r="D856" s="147" t="s">
        <v>2525</v>
      </c>
      <c r="E856" s="142" t="s">
        <v>2524</v>
      </c>
    </row>
    <row r="857" spans="1:5" x14ac:dyDescent="0.15">
      <c r="A857" s="143" t="str">
        <f t="shared" si="13"/>
        <v>福井県今立郡池田町</v>
      </c>
      <c r="B857" s="146" t="s">
        <v>2523</v>
      </c>
      <c r="C857" s="142" t="s">
        <v>2507</v>
      </c>
      <c r="D857" s="147" t="s">
        <v>2522</v>
      </c>
      <c r="E857" s="142" t="s">
        <v>2211</v>
      </c>
    </row>
    <row r="858" spans="1:5" x14ac:dyDescent="0.15">
      <c r="A858" s="143" t="str">
        <f t="shared" si="13"/>
        <v>福井県南条郡南越前町</v>
      </c>
      <c r="B858" s="146" t="s">
        <v>2521</v>
      </c>
      <c r="C858" s="142" t="s">
        <v>2507</v>
      </c>
      <c r="D858" s="147" t="s">
        <v>2520</v>
      </c>
      <c r="E858" s="142" t="s">
        <v>2519</v>
      </c>
    </row>
    <row r="859" spans="1:5" x14ac:dyDescent="0.15">
      <c r="A859" s="143" t="str">
        <f t="shared" si="13"/>
        <v>福井県丹生郡越前町</v>
      </c>
      <c r="B859" s="146" t="s">
        <v>2518</v>
      </c>
      <c r="C859" s="142" t="s">
        <v>2507</v>
      </c>
      <c r="D859" s="147" t="s">
        <v>2517</v>
      </c>
      <c r="E859" s="142" t="s">
        <v>2516</v>
      </c>
    </row>
    <row r="860" spans="1:5" x14ac:dyDescent="0.15">
      <c r="A860" s="143" t="str">
        <f t="shared" si="13"/>
        <v>福井県三方郡美浜町</v>
      </c>
      <c r="B860" s="146" t="s">
        <v>2515</v>
      </c>
      <c r="C860" s="142" t="s">
        <v>2507</v>
      </c>
      <c r="D860" s="147" t="s">
        <v>2514</v>
      </c>
      <c r="E860" s="142" t="s">
        <v>1404</v>
      </c>
    </row>
    <row r="861" spans="1:5" x14ac:dyDescent="0.15">
      <c r="A861" s="143" t="str">
        <f t="shared" si="13"/>
        <v>福井県大飯郡高浜町</v>
      </c>
      <c r="B861" s="146" t="s">
        <v>2513</v>
      </c>
      <c r="C861" s="142" t="s">
        <v>2507</v>
      </c>
      <c r="D861" s="147" t="s">
        <v>2510</v>
      </c>
      <c r="E861" s="142" t="s">
        <v>2512</v>
      </c>
    </row>
    <row r="862" spans="1:5" x14ac:dyDescent="0.15">
      <c r="A862" s="143" t="str">
        <f t="shared" si="13"/>
        <v>福井県大飯郡おおい町</v>
      </c>
      <c r="B862" s="146" t="s">
        <v>2511</v>
      </c>
      <c r="C862" s="142" t="s">
        <v>2507</v>
      </c>
      <c r="D862" s="147" t="s">
        <v>2510</v>
      </c>
      <c r="E862" s="142" t="s">
        <v>2509</v>
      </c>
    </row>
    <row r="863" spans="1:5" x14ac:dyDescent="0.15">
      <c r="A863" s="143" t="str">
        <f t="shared" si="13"/>
        <v>福井県三方上中郡若狭町</v>
      </c>
      <c r="B863" s="146" t="s">
        <v>2508</v>
      </c>
      <c r="C863" s="142" t="s">
        <v>2507</v>
      </c>
      <c r="D863" s="147" t="s">
        <v>2506</v>
      </c>
      <c r="E863" s="142" t="s">
        <v>2505</v>
      </c>
    </row>
    <row r="864" spans="1:5" x14ac:dyDescent="0.15">
      <c r="A864" s="143" t="str">
        <f t="shared" si="13"/>
        <v>山梨県甲府市</v>
      </c>
      <c r="B864" s="146" t="s">
        <v>2504</v>
      </c>
      <c r="C864" s="142" t="s">
        <v>2448</v>
      </c>
      <c r="D864" s="147" t="s">
        <v>2503</v>
      </c>
      <c r="E864" s="142"/>
    </row>
    <row r="865" spans="1:5" x14ac:dyDescent="0.15">
      <c r="A865" s="143" t="str">
        <f t="shared" si="13"/>
        <v>山梨県富士吉田市</v>
      </c>
      <c r="B865" s="146" t="s">
        <v>2502</v>
      </c>
      <c r="C865" s="142" t="s">
        <v>2448</v>
      </c>
      <c r="D865" s="147" t="s">
        <v>2501</v>
      </c>
      <c r="E865" s="142"/>
    </row>
    <row r="866" spans="1:5" x14ac:dyDescent="0.15">
      <c r="A866" s="143" t="str">
        <f t="shared" si="13"/>
        <v>山梨県都留市</v>
      </c>
      <c r="B866" s="146" t="s">
        <v>2500</v>
      </c>
      <c r="C866" s="142" t="s">
        <v>2448</v>
      </c>
      <c r="D866" s="147" t="s">
        <v>2499</v>
      </c>
      <c r="E866" s="142"/>
    </row>
    <row r="867" spans="1:5" x14ac:dyDescent="0.15">
      <c r="A867" s="143" t="str">
        <f t="shared" si="13"/>
        <v>山梨県山梨市</v>
      </c>
      <c r="B867" s="146" t="s">
        <v>2498</v>
      </c>
      <c r="C867" s="142" t="s">
        <v>2448</v>
      </c>
      <c r="D867" s="147" t="s">
        <v>2497</v>
      </c>
      <c r="E867" s="142"/>
    </row>
    <row r="868" spans="1:5" x14ac:dyDescent="0.15">
      <c r="A868" s="143" t="str">
        <f t="shared" si="13"/>
        <v>山梨県大月市</v>
      </c>
      <c r="B868" s="146" t="s">
        <v>2496</v>
      </c>
      <c r="C868" s="142" t="s">
        <v>2448</v>
      </c>
      <c r="D868" s="147" t="s">
        <v>2495</v>
      </c>
      <c r="E868" s="142"/>
    </row>
    <row r="869" spans="1:5" x14ac:dyDescent="0.15">
      <c r="A869" s="143" t="str">
        <f t="shared" si="13"/>
        <v>山梨県韮崎市</v>
      </c>
      <c r="B869" s="146" t="s">
        <v>2494</v>
      </c>
      <c r="C869" s="142" t="s">
        <v>2448</v>
      </c>
      <c r="D869" s="147" t="s">
        <v>2493</v>
      </c>
      <c r="E869" s="142"/>
    </row>
    <row r="870" spans="1:5" x14ac:dyDescent="0.15">
      <c r="A870" s="143" t="str">
        <f t="shared" si="13"/>
        <v>山梨県南アルプス市</v>
      </c>
      <c r="B870" s="146" t="s">
        <v>2492</v>
      </c>
      <c r="C870" s="142" t="s">
        <v>2448</v>
      </c>
      <c r="D870" s="147" t="s">
        <v>2491</v>
      </c>
      <c r="E870" s="142"/>
    </row>
    <row r="871" spans="1:5" x14ac:dyDescent="0.15">
      <c r="A871" s="143" t="str">
        <f t="shared" si="13"/>
        <v>山梨県北杜市</v>
      </c>
      <c r="B871" s="146" t="s">
        <v>2490</v>
      </c>
      <c r="C871" s="142" t="s">
        <v>2448</v>
      </c>
      <c r="D871" s="147" t="s">
        <v>2489</v>
      </c>
      <c r="E871" s="142"/>
    </row>
    <row r="872" spans="1:5" x14ac:dyDescent="0.15">
      <c r="A872" s="143" t="str">
        <f t="shared" si="13"/>
        <v>山梨県甲斐市</v>
      </c>
      <c r="B872" s="146" t="s">
        <v>2488</v>
      </c>
      <c r="C872" s="142" t="s">
        <v>2448</v>
      </c>
      <c r="D872" s="147" t="s">
        <v>2487</v>
      </c>
      <c r="E872" s="142"/>
    </row>
    <row r="873" spans="1:5" x14ac:dyDescent="0.15">
      <c r="A873" s="143" t="str">
        <f t="shared" si="13"/>
        <v>山梨県笛吹市</v>
      </c>
      <c r="B873" s="146" t="s">
        <v>2486</v>
      </c>
      <c r="C873" s="142" t="s">
        <v>2448</v>
      </c>
      <c r="D873" s="147" t="s">
        <v>2485</v>
      </c>
      <c r="E873" s="142"/>
    </row>
    <row r="874" spans="1:5" x14ac:dyDescent="0.15">
      <c r="A874" s="143" t="str">
        <f t="shared" si="13"/>
        <v>山梨県上野原市</v>
      </c>
      <c r="B874" s="146" t="s">
        <v>2484</v>
      </c>
      <c r="C874" s="142" t="s">
        <v>2448</v>
      </c>
      <c r="D874" s="147" t="s">
        <v>2483</v>
      </c>
      <c r="E874" s="142"/>
    </row>
    <row r="875" spans="1:5" x14ac:dyDescent="0.15">
      <c r="A875" s="143" t="str">
        <f t="shared" si="13"/>
        <v>山梨県甲州市</v>
      </c>
      <c r="B875" s="146" t="s">
        <v>2482</v>
      </c>
      <c r="C875" s="142" t="s">
        <v>2448</v>
      </c>
      <c r="D875" s="147" t="s">
        <v>2481</v>
      </c>
      <c r="E875" s="142"/>
    </row>
    <row r="876" spans="1:5" x14ac:dyDescent="0.15">
      <c r="A876" s="143" t="str">
        <f t="shared" si="13"/>
        <v>山梨県中央市</v>
      </c>
      <c r="B876" s="146" t="s">
        <v>2480</v>
      </c>
      <c r="C876" s="142" t="s">
        <v>2448</v>
      </c>
      <c r="D876" s="147" t="s">
        <v>2479</v>
      </c>
      <c r="E876" s="142"/>
    </row>
    <row r="877" spans="1:5" x14ac:dyDescent="0.15">
      <c r="A877" s="143" t="str">
        <f t="shared" si="13"/>
        <v>山梨県西八代郡市川三郷町</v>
      </c>
      <c r="B877" s="146" t="s">
        <v>2478</v>
      </c>
      <c r="C877" s="142" t="s">
        <v>2448</v>
      </c>
      <c r="D877" s="147" t="s">
        <v>2477</v>
      </c>
      <c r="E877" s="142" t="s">
        <v>2476</v>
      </c>
    </row>
    <row r="878" spans="1:5" x14ac:dyDescent="0.15">
      <c r="A878" s="143" t="str">
        <f t="shared" si="13"/>
        <v>山梨県南巨摩郡早川町</v>
      </c>
      <c r="B878" s="146" t="s">
        <v>2475</v>
      </c>
      <c r="C878" s="142" t="s">
        <v>2448</v>
      </c>
      <c r="D878" s="147" t="s">
        <v>2469</v>
      </c>
      <c r="E878" s="142" t="s">
        <v>2474</v>
      </c>
    </row>
    <row r="879" spans="1:5" x14ac:dyDescent="0.15">
      <c r="A879" s="143" t="str">
        <f t="shared" si="13"/>
        <v>山梨県南巨摩郡身延町</v>
      </c>
      <c r="B879" s="146" t="s">
        <v>2473</v>
      </c>
      <c r="C879" s="142" t="s">
        <v>2448</v>
      </c>
      <c r="D879" s="147" t="s">
        <v>2469</v>
      </c>
      <c r="E879" s="142" t="s">
        <v>2472</v>
      </c>
    </row>
    <row r="880" spans="1:5" x14ac:dyDescent="0.15">
      <c r="A880" s="143" t="str">
        <f t="shared" si="13"/>
        <v>山梨県南巨摩郡南部町</v>
      </c>
      <c r="B880" s="146" t="s">
        <v>2471</v>
      </c>
      <c r="C880" s="142" t="s">
        <v>2448</v>
      </c>
      <c r="D880" s="147" t="s">
        <v>2469</v>
      </c>
      <c r="E880" s="142" t="s">
        <v>1341</v>
      </c>
    </row>
    <row r="881" spans="1:5" x14ac:dyDescent="0.15">
      <c r="A881" s="143" t="str">
        <f t="shared" si="13"/>
        <v>山梨県南巨摩郡富士川町</v>
      </c>
      <c r="B881" s="146" t="s">
        <v>2470</v>
      </c>
      <c r="C881" s="142" t="s">
        <v>2448</v>
      </c>
      <c r="D881" s="147" t="s">
        <v>2469</v>
      </c>
      <c r="E881" s="142" t="s">
        <v>2468</v>
      </c>
    </row>
    <row r="882" spans="1:5" x14ac:dyDescent="0.15">
      <c r="A882" s="143" t="str">
        <f t="shared" si="13"/>
        <v>山梨県中巨摩郡昭和町</v>
      </c>
      <c r="B882" s="146" t="s">
        <v>2467</v>
      </c>
      <c r="C882" s="142" t="s">
        <v>2448</v>
      </c>
      <c r="D882" s="147" t="s">
        <v>2466</v>
      </c>
      <c r="E882" s="142" t="s">
        <v>2465</v>
      </c>
    </row>
    <row r="883" spans="1:5" x14ac:dyDescent="0.15">
      <c r="A883" s="143" t="str">
        <f t="shared" si="13"/>
        <v>山梨県南都留郡道志村</v>
      </c>
      <c r="B883" s="146" t="s">
        <v>2464</v>
      </c>
      <c r="C883" s="142" t="s">
        <v>2448</v>
      </c>
      <c r="D883" s="147" t="s">
        <v>2453</v>
      </c>
      <c r="E883" s="142" t="s">
        <v>2463</v>
      </c>
    </row>
    <row r="884" spans="1:5" x14ac:dyDescent="0.15">
      <c r="A884" s="143" t="str">
        <f t="shared" si="13"/>
        <v>山梨県南都留郡西桂町</v>
      </c>
      <c r="B884" s="146" t="s">
        <v>2462</v>
      </c>
      <c r="C884" s="142" t="s">
        <v>2448</v>
      </c>
      <c r="D884" s="147" t="s">
        <v>2453</v>
      </c>
      <c r="E884" s="142" t="s">
        <v>2461</v>
      </c>
    </row>
    <row r="885" spans="1:5" x14ac:dyDescent="0.15">
      <c r="A885" s="143" t="str">
        <f t="shared" si="13"/>
        <v>山梨県南都留郡忍野村</v>
      </c>
      <c r="B885" s="146" t="s">
        <v>2460</v>
      </c>
      <c r="C885" s="142" t="s">
        <v>2448</v>
      </c>
      <c r="D885" s="147" t="s">
        <v>2453</v>
      </c>
      <c r="E885" s="142" t="s">
        <v>2459</v>
      </c>
    </row>
    <row r="886" spans="1:5" x14ac:dyDescent="0.15">
      <c r="A886" s="143" t="str">
        <f t="shared" si="13"/>
        <v>山梨県南都留郡山中湖村</v>
      </c>
      <c r="B886" s="146" t="s">
        <v>2458</v>
      </c>
      <c r="C886" s="142" t="s">
        <v>2448</v>
      </c>
      <c r="D886" s="147" t="s">
        <v>2453</v>
      </c>
      <c r="E886" s="142" t="s">
        <v>2457</v>
      </c>
    </row>
    <row r="887" spans="1:5" x14ac:dyDescent="0.15">
      <c r="A887" s="143" t="str">
        <f t="shared" si="13"/>
        <v>山梨県南都留郡鳴沢村</v>
      </c>
      <c r="B887" s="146" t="s">
        <v>2456</v>
      </c>
      <c r="C887" s="142" t="s">
        <v>2448</v>
      </c>
      <c r="D887" s="147" t="s">
        <v>2453</v>
      </c>
      <c r="E887" s="142" t="s">
        <v>2455</v>
      </c>
    </row>
    <row r="888" spans="1:5" x14ac:dyDescent="0.15">
      <c r="A888" s="143" t="str">
        <f t="shared" si="13"/>
        <v>山梨県南都留郡富士河口湖町</v>
      </c>
      <c r="B888" s="146" t="s">
        <v>2454</v>
      </c>
      <c r="C888" s="142" t="s">
        <v>2448</v>
      </c>
      <c r="D888" s="147" t="s">
        <v>2453</v>
      </c>
      <c r="E888" s="142" t="s">
        <v>2452</v>
      </c>
    </row>
    <row r="889" spans="1:5" x14ac:dyDescent="0.15">
      <c r="A889" s="143" t="str">
        <f t="shared" si="13"/>
        <v>山梨県北都留郡小菅村</v>
      </c>
      <c r="B889" s="146" t="s">
        <v>2451</v>
      </c>
      <c r="C889" s="142" t="s">
        <v>2448</v>
      </c>
      <c r="D889" s="147" t="s">
        <v>2447</v>
      </c>
      <c r="E889" s="142" t="s">
        <v>2450</v>
      </c>
    </row>
    <row r="890" spans="1:5" x14ac:dyDescent="0.15">
      <c r="A890" s="143" t="str">
        <f t="shared" si="13"/>
        <v>山梨県北都留郡丹波山村</v>
      </c>
      <c r="B890" s="146" t="s">
        <v>2449</v>
      </c>
      <c r="C890" s="142" t="s">
        <v>2448</v>
      </c>
      <c r="D890" s="147" t="s">
        <v>2447</v>
      </c>
      <c r="E890" s="142" t="s">
        <v>2446</v>
      </c>
    </row>
    <row r="891" spans="1:5" x14ac:dyDescent="0.15">
      <c r="A891" s="143" t="str">
        <f t="shared" si="13"/>
        <v>長野県長野市</v>
      </c>
      <c r="B891" s="146" t="s">
        <v>2445</v>
      </c>
      <c r="C891" s="142" t="s">
        <v>2282</v>
      </c>
      <c r="D891" s="147" t="s">
        <v>2444</v>
      </c>
      <c r="E891" s="142"/>
    </row>
    <row r="892" spans="1:5" x14ac:dyDescent="0.15">
      <c r="A892" s="143" t="str">
        <f t="shared" si="13"/>
        <v>長野県松本市</v>
      </c>
      <c r="B892" s="146" t="s">
        <v>2443</v>
      </c>
      <c r="C892" s="142" t="s">
        <v>2282</v>
      </c>
      <c r="D892" s="147" t="s">
        <v>2442</v>
      </c>
      <c r="E892" s="142"/>
    </row>
    <row r="893" spans="1:5" x14ac:dyDescent="0.15">
      <c r="A893" s="143" t="str">
        <f t="shared" si="13"/>
        <v>長野県上田市</v>
      </c>
      <c r="B893" s="146" t="s">
        <v>2441</v>
      </c>
      <c r="C893" s="142" t="s">
        <v>2282</v>
      </c>
      <c r="D893" s="147" t="s">
        <v>2440</v>
      </c>
      <c r="E893" s="142"/>
    </row>
    <row r="894" spans="1:5" x14ac:dyDescent="0.15">
      <c r="A894" s="143" t="str">
        <f t="shared" si="13"/>
        <v>長野県岡谷市</v>
      </c>
      <c r="B894" s="146" t="s">
        <v>2439</v>
      </c>
      <c r="C894" s="142" t="s">
        <v>2282</v>
      </c>
      <c r="D894" s="147" t="s">
        <v>2438</v>
      </c>
      <c r="E894" s="142"/>
    </row>
    <row r="895" spans="1:5" x14ac:dyDescent="0.15">
      <c r="A895" s="143" t="str">
        <f t="shared" si="13"/>
        <v>長野県飯田市</v>
      </c>
      <c r="B895" s="146" t="s">
        <v>2437</v>
      </c>
      <c r="C895" s="142" t="s">
        <v>2282</v>
      </c>
      <c r="D895" s="147" t="s">
        <v>2436</v>
      </c>
      <c r="E895" s="142"/>
    </row>
    <row r="896" spans="1:5" x14ac:dyDescent="0.15">
      <c r="A896" s="143" t="str">
        <f t="shared" si="13"/>
        <v>長野県諏訪市</v>
      </c>
      <c r="B896" s="146" t="s">
        <v>2435</v>
      </c>
      <c r="C896" s="142" t="s">
        <v>2282</v>
      </c>
      <c r="D896" s="147" t="s">
        <v>2434</v>
      </c>
      <c r="E896" s="142"/>
    </row>
    <row r="897" spans="1:5" x14ac:dyDescent="0.15">
      <c r="A897" s="143" t="str">
        <f t="shared" si="13"/>
        <v>長野県須坂市</v>
      </c>
      <c r="B897" s="146" t="s">
        <v>2433</v>
      </c>
      <c r="C897" s="142" t="s">
        <v>2282</v>
      </c>
      <c r="D897" s="147" t="s">
        <v>2432</v>
      </c>
      <c r="E897" s="142"/>
    </row>
    <row r="898" spans="1:5" x14ac:dyDescent="0.15">
      <c r="A898" s="143" t="str">
        <f t="shared" ref="A898:A961" si="14">C898&amp;D898&amp;E898</f>
        <v>長野県小諸市</v>
      </c>
      <c r="B898" s="146" t="s">
        <v>2431</v>
      </c>
      <c r="C898" s="142" t="s">
        <v>2282</v>
      </c>
      <c r="D898" s="147" t="s">
        <v>2430</v>
      </c>
      <c r="E898" s="142"/>
    </row>
    <row r="899" spans="1:5" x14ac:dyDescent="0.15">
      <c r="A899" s="143" t="str">
        <f t="shared" si="14"/>
        <v>長野県伊那市</v>
      </c>
      <c r="B899" s="146" t="s">
        <v>2429</v>
      </c>
      <c r="C899" s="142" t="s">
        <v>2282</v>
      </c>
      <c r="D899" s="147" t="s">
        <v>2428</v>
      </c>
      <c r="E899" s="142"/>
    </row>
    <row r="900" spans="1:5" x14ac:dyDescent="0.15">
      <c r="A900" s="143" t="str">
        <f t="shared" si="14"/>
        <v>長野県駒ヶ根市</v>
      </c>
      <c r="B900" s="146" t="s">
        <v>2427</v>
      </c>
      <c r="C900" s="142" t="s">
        <v>2282</v>
      </c>
      <c r="D900" s="147" t="s">
        <v>2426</v>
      </c>
      <c r="E900" s="142"/>
    </row>
    <row r="901" spans="1:5" x14ac:dyDescent="0.15">
      <c r="A901" s="143" t="str">
        <f t="shared" si="14"/>
        <v>長野県中野市</v>
      </c>
      <c r="B901" s="146" t="s">
        <v>2425</v>
      </c>
      <c r="C901" s="142" t="s">
        <v>2282</v>
      </c>
      <c r="D901" s="147" t="s">
        <v>2424</v>
      </c>
      <c r="E901" s="142"/>
    </row>
    <row r="902" spans="1:5" x14ac:dyDescent="0.15">
      <c r="A902" s="143" t="str">
        <f t="shared" si="14"/>
        <v>長野県大町市</v>
      </c>
      <c r="B902" s="146" t="s">
        <v>2423</v>
      </c>
      <c r="C902" s="142" t="s">
        <v>2282</v>
      </c>
      <c r="D902" s="147" t="s">
        <v>2422</v>
      </c>
      <c r="E902" s="142"/>
    </row>
    <row r="903" spans="1:5" x14ac:dyDescent="0.15">
      <c r="A903" s="143" t="str">
        <f t="shared" si="14"/>
        <v>長野県飯山市</v>
      </c>
      <c r="B903" s="146" t="s">
        <v>2421</v>
      </c>
      <c r="C903" s="142" t="s">
        <v>2282</v>
      </c>
      <c r="D903" s="147" t="s">
        <v>2420</v>
      </c>
      <c r="E903" s="142"/>
    </row>
    <row r="904" spans="1:5" x14ac:dyDescent="0.15">
      <c r="A904" s="143" t="str">
        <f t="shared" si="14"/>
        <v>長野県茅野市</v>
      </c>
      <c r="B904" s="146" t="s">
        <v>2419</v>
      </c>
      <c r="C904" s="142" t="s">
        <v>2282</v>
      </c>
      <c r="D904" s="147" t="s">
        <v>2418</v>
      </c>
      <c r="E904" s="142"/>
    </row>
    <row r="905" spans="1:5" x14ac:dyDescent="0.15">
      <c r="A905" s="143" t="str">
        <f t="shared" si="14"/>
        <v>長野県塩尻市</v>
      </c>
      <c r="B905" s="146" t="s">
        <v>2417</v>
      </c>
      <c r="C905" s="142" t="s">
        <v>2282</v>
      </c>
      <c r="D905" s="147" t="s">
        <v>2416</v>
      </c>
      <c r="E905" s="142"/>
    </row>
    <row r="906" spans="1:5" x14ac:dyDescent="0.15">
      <c r="A906" s="143" t="str">
        <f t="shared" si="14"/>
        <v>長野県佐久市</v>
      </c>
      <c r="B906" s="146" t="s">
        <v>2415</v>
      </c>
      <c r="C906" s="142" t="s">
        <v>2282</v>
      </c>
      <c r="D906" s="147" t="s">
        <v>2414</v>
      </c>
      <c r="E906" s="142"/>
    </row>
    <row r="907" spans="1:5" x14ac:dyDescent="0.15">
      <c r="A907" s="143" t="str">
        <f t="shared" si="14"/>
        <v>長野県千曲市</v>
      </c>
      <c r="B907" s="146" t="s">
        <v>2413</v>
      </c>
      <c r="C907" s="142" t="s">
        <v>2282</v>
      </c>
      <c r="D907" s="147" t="s">
        <v>2412</v>
      </c>
      <c r="E907" s="142"/>
    </row>
    <row r="908" spans="1:5" x14ac:dyDescent="0.15">
      <c r="A908" s="143" t="str">
        <f t="shared" si="14"/>
        <v>長野県東御市</v>
      </c>
      <c r="B908" s="146" t="s">
        <v>2411</v>
      </c>
      <c r="C908" s="142" t="s">
        <v>2282</v>
      </c>
      <c r="D908" s="147" t="s">
        <v>2410</v>
      </c>
      <c r="E908" s="142"/>
    </row>
    <row r="909" spans="1:5" x14ac:dyDescent="0.15">
      <c r="A909" s="143" t="str">
        <f t="shared" si="14"/>
        <v>長野県安曇野市</v>
      </c>
      <c r="B909" s="146" t="s">
        <v>2409</v>
      </c>
      <c r="C909" s="142" t="s">
        <v>2282</v>
      </c>
      <c r="D909" s="147" t="s">
        <v>2408</v>
      </c>
      <c r="E909" s="142"/>
    </row>
    <row r="910" spans="1:5" x14ac:dyDescent="0.15">
      <c r="A910" s="143" t="str">
        <f t="shared" si="14"/>
        <v>長野県南佐久郡小海町</v>
      </c>
      <c r="B910" s="146" t="s">
        <v>2407</v>
      </c>
      <c r="C910" s="142" t="s">
        <v>2282</v>
      </c>
      <c r="D910" s="147" t="s">
        <v>2397</v>
      </c>
      <c r="E910" s="142" t="s">
        <v>2406</v>
      </c>
    </row>
    <row r="911" spans="1:5" x14ac:dyDescent="0.15">
      <c r="A911" s="143" t="str">
        <f t="shared" si="14"/>
        <v>長野県南佐久郡川上村</v>
      </c>
      <c r="B911" s="146" t="s">
        <v>2405</v>
      </c>
      <c r="C911" s="142" t="s">
        <v>2282</v>
      </c>
      <c r="D911" s="147" t="s">
        <v>2397</v>
      </c>
      <c r="E911" s="142" t="s">
        <v>1444</v>
      </c>
    </row>
    <row r="912" spans="1:5" x14ac:dyDescent="0.15">
      <c r="A912" s="143" t="str">
        <f t="shared" si="14"/>
        <v>長野県南佐久郡南牧村</v>
      </c>
      <c r="B912" s="146" t="s">
        <v>2404</v>
      </c>
      <c r="C912" s="142" t="s">
        <v>2282</v>
      </c>
      <c r="D912" s="147" t="s">
        <v>2397</v>
      </c>
      <c r="E912" s="142" t="s">
        <v>2403</v>
      </c>
    </row>
    <row r="913" spans="1:5" x14ac:dyDescent="0.15">
      <c r="A913" s="143" t="str">
        <f t="shared" si="14"/>
        <v>長野県南佐久郡南相木村</v>
      </c>
      <c r="B913" s="146" t="s">
        <v>2402</v>
      </c>
      <c r="C913" s="142" t="s">
        <v>2282</v>
      </c>
      <c r="D913" s="147" t="s">
        <v>2397</v>
      </c>
      <c r="E913" s="142" t="s">
        <v>2401</v>
      </c>
    </row>
    <row r="914" spans="1:5" x14ac:dyDescent="0.15">
      <c r="A914" s="143" t="str">
        <f t="shared" si="14"/>
        <v>長野県南佐久郡北相木村</v>
      </c>
      <c r="B914" s="146" t="s">
        <v>2400</v>
      </c>
      <c r="C914" s="142" t="s">
        <v>2282</v>
      </c>
      <c r="D914" s="147" t="s">
        <v>2397</v>
      </c>
      <c r="E914" s="142" t="s">
        <v>2399</v>
      </c>
    </row>
    <row r="915" spans="1:5" x14ac:dyDescent="0.15">
      <c r="A915" s="143" t="str">
        <f t="shared" si="14"/>
        <v>長野県南佐久郡佐久穂町</v>
      </c>
      <c r="B915" s="146" t="s">
        <v>2398</v>
      </c>
      <c r="C915" s="142" t="s">
        <v>2282</v>
      </c>
      <c r="D915" s="147" t="s">
        <v>2397</v>
      </c>
      <c r="E915" s="142" t="s">
        <v>2396</v>
      </c>
    </row>
    <row r="916" spans="1:5" x14ac:dyDescent="0.15">
      <c r="A916" s="143" t="str">
        <f t="shared" si="14"/>
        <v>長野県北佐久郡軽井沢町</v>
      </c>
      <c r="B916" s="146" t="s">
        <v>2395</v>
      </c>
      <c r="C916" s="142" t="s">
        <v>2282</v>
      </c>
      <c r="D916" s="147" t="s">
        <v>2390</v>
      </c>
      <c r="E916" s="142" t="s">
        <v>2394</v>
      </c>
    </row>
    <row r="917" spans="1:5" x14ac:dyDescent="0.15">
      <c r="A917" s="143" t="str">
        <f t="shared" si="14"/>
        <v>長野県北佐久郡御代田町</v>
      </c>
      <c r="B917" s="146" t="s">
        <v>2393</v>
      </c>
      <c r="C917" s="142" t="s">
        <v>2282</v>
      </c>
      <c r="D917" s="147" t="s">
        <v>2390</v>
      </c>
      <c r="E917" s="142" t="s">
        <v>2392</v>
      </c>
    </row>
    <row r="918" spans="1:5" x14ac:dyDescent="0.15">
      <c r="A918" s="143" t="str">
        <f t="shared" si="14"/>
        <v>長野県北佐久郡立科町</v>
      </c>
      <c r="B918" s="146" t="s">
        <v>2391</v>
      </c>
      <c r="C918" s="142" t="s">
        <v>2282</v>
      </c>
      <c r="D918" s="147" t="s">
        <v>2390</v>
      </c>
      <c r="E918" s="142" t="s">
        <v>2389</v>
      </c>
    </row>
    <row r="919" spans="1:5" x14ac:dyDescent="0.15">
      <c r="A919" s="143" t="str">
        <f t="shared" si="14"/>
        <v>長野県小県郡青木村</v>
      </c>
      <c r="B919" s="146" t="s">
        <v>2388</v>
      </c>
      <c r="C919" s="142" t="s">
        <v>2282</v>
      </c>
      <c r="D919" s="147" t="s">
        <v>2385</v>
      </c>
      <c r="E919" s="142" t="s">
        <v>2387</v>
      </c>
    </row>
    <row r="920" spans="1:5" x14ac:dyDescent="0.15">
      <c r="A920" s="143" t="str">
        <f t="shared" si="14"/>
        <v>長野県小県郡長和町</v>
      </c>
      <c r="B920" s="146" t="s">
        <v>2386</v>
      </c>
      <c r="C920" s="142" t="s">
        <v>2282</v>
      </c>
      <c r="D920" s="147" t="s">
        <v>2385</v>
      </c>
      <c r="E920" s="142" t="s">
        <v>2384</v>
      </c>
    </row>
    <row r="921" spans="1:5" x14ac:dyDescent="0.15">
      <c r="A921" s="143" t="str">
        <f t="shared" si="14"/>
        <v>長野県諏訪郡下諏訪町</v>
      </c>
      <c r="B921" s="146" t="s">
        <v>2383</v>
      </c>
      <c r="C921" s="142" t="s">
        <v>2282</v>
      </c>
      <c r="D921" s="147" t="s">
        <v>2378</v>
      </c>
      <c r="E921" s="142" t="s">
        <v>2382</v>
      </c>
    </row>
    <row r="922" spans="1:5" x14ac:dyDescent="0.15">
      <c r="A922" s="143" t="str">
        <f t="shared" si="14"/>
        <v>長野県諏訪郡富士見町</v>
      </c>
      <c r="B922" s="146" t="s">
        <v>2381</v>
      </c>
      <c r="C922" s="142" t="s">
        <v>2282</v>
      </c>
      <c r="D922" s="147" t="s">
        <v>2378</v>
      </c>
      <c r="E922" s="142" t="s">
        <v>2380</v>
      </c>
    </row>
    <row r="923" spans="1:5" x14ac:dyDescent="0.15">
      <c r="A923" s="143" t="str">
        <f t="shared" si="14"/>
        <v>長野県諏訪郡原村</v>
      </c>
      <c r="B923" s="146" t="s">
        <v>2379</v>
      </c>
      <c r="C923" s="142" t="s">
        <v>2282</v>
      </c>
      <c r="D923" s="147" t="s">
        <v>2378</v>
      </c>
      <c r="E923" s="142" t="s">
        <v>2377</v>
      </c>
    </row>
    <row r="924" spans="1:5" x14ac:dyDescent="0.15">
      <c r="A924" s="143" t="str">
        <f t="shared" si="14"/>
        <v>長野県上伊那郡辰野町</v>
      </c>
      <c r="B924" s="146" t="s">
        <v>2376</v>
      </c>
      <c r="C924" s="142" t="s">
        <v>2282</v>
      </c>
      <c r="D924" s="147" t="s">
        <v>2365</v>
      </c>
      <c r="E924" s="142" t="s">
        <v>2375</v>
      </c>
    </row>
    <row r="925" spans="1:5" x14ac:dyDescent="0.15">
      <c r="A925" s="143" t="str">
        <f t="shared" si="14"/>
        <v>長野県上伊那郡箕輪町</v>
      </c>
      <c r="B925" s="146" t="s">
        <v>2374</v>
      </c>
      <c r="C925" s="142" t="s">
        <v>2282</v>
      </c>
      <c r="D925" s="147" t="s">
        <v>2365</v>
      </c>
      <c r="E925" s="142" t="s">
        <v>2373</v>
      </c>
    </row>
    <row r="926" spans="1:5" x14ac:dyDescent="0.15">
      <c r="A926" s="143" t="str">
        <f t="shared" si="14"/>
        <v>長野県上伊那郡飯島町</v>
      </c>
      <c r="B926" s="146" t="s">
        <v>2372</v>
      </c>
      <c r="C926" s="142" t="s">
        <v>2282</v>
      </c>
      <c r="D926" s="147" t="s">
        <v>2365</v>
      </c>
      <c r="E926" s="142" t="s">
        <v>2371</v>
      </c>
    </row>
    <row r="927" spans="1:5" x14ac:dyDescent="0.15">
      <c r="A927" s="143" t="str">
        <f t="shared" si="14"/>
        <v>長野県上伊那郡南箕輪村</v>
      </c>
      <c r="B927" s="146" t="s">
        <v>2370</v>
      </c>
      <c r="C927" s="142" t="s">
        <v>2282</v>
      </c>
      <c r="D927" s="147" t="s">
        <v>2365</v>
      </c>
      <c r="E927" s="142" t="s">
        <v>2369</v>
      </c>
    </row>
    <row r="928" spans="1:5" x14ac:dyDescent="0.15">
      <c r="A928" s="143" t="str">
        <f t="shared" si="14"/>
        <v>長野県上伊那郡中川村</v>
      </c>
      <c r="B928" s="146" t="s">
        <v>2368</v>
      </c>
      <c r="C928" s="142" t="s">
        <v>2282</v>
      </c>
      <c r="D928" s="147" t="s">
        <v>2365</v>
      </c>
      <c r="E928" s="142" t="s">
        <v>2367</v>
      </c>
    </row>
    <row r="929" spans="1:5" x14ac:dyDescent="0.15">
      <c r="A929" s="143" t="str">
        <f t="shared" si="14"/>
        <v>長野県上伊那郡宮田村</v>
      </c>
      <c r="B929" s="146" t="s">
        <v>2366</v>
      </c>
      <c r="C929" s="142" t="s">
        <v>2282</v>
      </c>
      <c r="D929" s="147" t="s">
        <v>2365</v>
      </c>
      <c r="E929" s="142" t="s">
        <v>2364</v>
      </c>
    </row>
    <row r="930" spans="1:5" x14ac:dyDescent="0.15">
      <c r="A930" s="143" t="str">
        <f t="shared" si="14"/>
        <v>長野県下伊那郡松川町</v>
      </c>
      <c r="B930" s="146" t="s">
        <v>2363</v>
      </c>
      <c r="C930" s="142" t="s">
        <v>2282</v>
      </c>
      <c r="D930" s="147" t="s">
        <v>2339</v>
      </c>
      <c r="E930" s="142" t="s">
        <v>2362</v>
      </c>
    </row>
    <row r="931" spans="1:5" x14ac:dyDescent="0.15">
      <c r="A931" s="143" t="str">
        <f t="shared" si="14"/>
        <v>長野県下伊那郡高森町</v>
      </c>
      <c r="B931" s="146" t="s">
        <v>2361</v>
      </c>
      <c r="C931" s="142" t="s">
        <v>2282</v>
      </c>
      <c r="D931" s="147" t="s">
        <v>2339</v>
      </c>
      <c r="E931" s="142" t="s">
        <v>589</v>
      </c>
    </row>
    <row r="932" spans="1:5" x14ac:dyDescent="0.15">
      <c r="A932" s="143" t="str">
        <f t="shared" si="14"/>
        <v>長野県下伊那郡阿南町</v>
      </c>
      <c r="B932" s="146" t="s">
        <v>2360</v>
      </c>
      <c r="C932" s="142" t="s">
        <v>2282</v>
      </c>
      <c r="D932" s="147" t="s">
        <v>2339</v>
      </c>
      <c r="E932" s="142" t="s">
        <v>2359</v>
      </c>
    </row>
    <row r="933" spans="1:5" x14ac:dyDescent="0.15">
      <c r="A933" s="143" t="str">
        <f t="shared" si="14"/>
        <v>長野県下伊那郡阿智村</v>
      </c>
      <c r="B933" s="146" t="s">
        <v>2358</v>
      </c>
      <c r="C933" s="142" t="s">
        <v>2282</v>
      </c>
      <c r="D933" s="147" t="s">
        <v>2339</v>
      </c>
      <c r="E933" s="142" t="s">
        <v>2357</v>
      </c>
    </row>
    <row r="934" spans="1:5" x14ac:dyDescent="0.15">
      <c r="A934" s="143" t="str">
        <f t="shared" si="14"/>
        <v>長野県下伊那郡平谷村</v>
      </c>
      <c r="B934" s="146" t="s">
        <v>2356</v>
      </c>
      <c r="C934" s="142" t="s">
        <v>2282</v>
      </c>
      <c r="D934" s="147" t="s">
        <v>2339</v>
      </c>
      <c r="E934" s="142" t="s">
        <v>2355</v>
      </c>
    </row>
    <row r="935" spans="1:5" x14ac:dyDescent="0.15">
      <c r="A935" s="143" t="str">
        <f t="shared" si="14"/>
        <v>長野県下伊那郡根羽村</v>
      </c>
      <c r="B935" s="146" t="s">
        <v>2354</v>
      </c>
      <c r="C935" s="142" t="s">
        <v>2282</v>
      </c>
      <c r="D935" s="147" t="s">
        <v>2339</v>
      </c>
      <c r="E935" s="142" t="s">
        <v>2353</v>
      </c>
    </row>
    <row r="936" spans="1:5" x14ac:dyDescent="0.15">
      <c r="A936" s="143" t="str">
        <f t="shared" si="14"/>
        <v>長野県下伊那郡下條村</v>
      </c>
      <c r="B936" s="146" t="s">
        <v>2352</v>
      </c>
      <c r="C936" s="142" t="s">
        <v>2282</v>
      </c>
      <c r="D936" s="147" t="s">
        <v>2339</v>
      </c>
      <c r="E936" s="142" t="s">
        <v>2351</v>
      </c>
    </row>
    <row r="937" spans="1:5" x14ac:dyDescent="0.15">
      <c r="A937" s="143" t="str">
        <f t="shared" si="14"/>
        <v>長野県下伊那郡売木村</v>
      </c>
      <c r="B937" s="146" t="s">
        <v>2350</v>
      </c>
      <c r="C937" s="142" t="s">
        <v>2282</v>
      </c>
      <c r="D937" s="147" t="s">
        <v>2339</v>
      </c>
      <c r="E937" s="142" t="s">
        <v>2349</v>
      </c>
    </row>
    <row r="938" spans="1:5" x14ac:dyDescent="0.15">
      <c r="A938" s="143" t="str">
        <f t="shared" si="14"/>
        <v>長野県下伊那郡天龍村</v>
      </c>
      <c r="B938" s="146" t="s">
        <v>2348</v>
      </c>
      <c r="C938" s="142" t="s">
        <v>2282</v>
      </c>
      <c r="D938" s="147" t="s">
        <v>2339</v>
      </c>
      <c r="E938" s="142" t="s">
        <v>2347</v>
      </c>
    </row>
    <row r="939" spans="1:5" x14ac:dyDescent="0.15">
      <c r="A939" s="143" t="str">
        <f t="shared" si="14"/>
        <v>長野県下伊那郡泰阜村</v>
      </c>
      <c r="B939" s="146" t="s">
        <v>2346</v>
      </c>
      <c r="C939" s="142" t="s">
        <v>2282</v>
      </c>
      <c r="D939" s="147" t="s">
        <v>2339</v>
      </c>
      <c r="E939" s="142" t="s">
        <v>2345</v>
      </c>
    </row>
    <row r="940" spans="1:5" x14ac:dyDescent="0.15">
      <c r="A940" s="143" t="str">
        <f t="shared" si="14"/>
        <v>長野県下伊那郡喬木村</v>
      </c>
      <c r="B940" s="146" t="s">
        <v>2344</v>
      </c>
      <c r="C940" s="142" t="s">
        <v>2282</v>
      </c>
      <c r="D940" s="147" t="s">
        <v>2339</v>
      </c>
      <c r="E940" s="142" t="s">
        <v>2343</v>
      </c>
    </row>
    <row r="941" spans="1:5" x14ac:dyDescent="0.15">
      <c r="A941" s="143" t="str">
        <f t="shared" si="14"/>
        <v>長野県下伊那郡豊丘村</v>
      </c>
      <c r="B941" s="146" t="s">
        <v>2342</v>
      </c>
      <c r="C941" s="142" t="s">
        <v>2282</v>
      </c>
      <c r="D941" s="147" t="s">
        <v>2339</v>
      </c>
      <c r="E941" s="142" t="s">
        <v>2341</v>
      </c>
    </row>
    <row r="942" spans="1:5" x14ac:dyDescent="0.15">
      <c r="A942" s="143" t="str">
        <f t="shared" si="14"/>
        <v>長野県下伊那郡大鹿村</v>
      </c>
      <c r="B942" s="146" t="s">
        <v>2340</v>
      </c>
      <c r="C942" s="142" t="s">
        <v>2282</v>
      </c>
      <c r="D942" s="147" t="s">
        <v>2339</v>
      </c>
      <c r="E942" s="142" t="s">
        <v>2338</v>
      </c>
    </row>
    <row r="943" spans="1:5" x14ac:dyDescent="0.15">
      <c r="A943" s="143" t="str">
        <f t="shared" si="14"/>
        <v>長野県木曽郡上松町</v>
      </c>
      <c r="B943" s="146" t="s">
        <v>2337</v>
      </c>
      <c r="C943" s="142" t="s">
        <v>2282</v>
      </c>
      <c r="D943" s="147" t="s">
        <v>2326</v>
      </c>
      <c r="E943" s="142" t="s">
        <v>2336</v>
      </c>
    </row>
    <row r="944" spans="1:5" x14ac:dyDescent="0.15">
      <c r="A944" s="143" t="str">
        <f t="shared" si="14"/>
        <v>長野県木曽郡南木曽町</v>
      </c>
      <c r="B944" s="146" t="s">
        <v>2335</v>
      </c>
      <c r="C944" s="142" t="s">
        <v>2282</v>
      </c>
      <c r="D944" s="147" t="s">
        <v>2326</v>
      </c>
      <c r="E944" s="142" t="s">
        <v>2334</v>
      </c>
    </row>
    <row r="945" spans="1:5" x14ac:dyDescent="0.15">
      <c r="A945" s="143" t="str">
        <f t="shared" si="14"/>
        <v>長野県木曽郡木祖村</v>
      </c>
      <c r="B945" s="146" t="s">
        <v>2333</v>
      </c>
      <c r="C945" s="142" t="s">
        <v>2282</v>
      </c>
      <c r="D945" s="147" t="s">
        <v>2326</v>
      </c>
      <c r="E945" s="142" t="s">
        <v>2332</v>
      </c>
    </row>
    <row r="946" spans="1:5" x14ac:dyDescent="0.15">
      <c r="A946" s="143" t="str">
        <f t="shared" si="14"/>
        <v>長野県木曽郡王滝村</v>
      </c>
      <c r="B946" s="146" t="s">
        <v>2331</v>
      </c>
      <c r="C946" s="142" t="s">
        <v>2282</v>
      </c>
      <c r="D946" s="147" t="s">
        <v>2326</v>
      </c>
      <c r="E946" s="142" t="s">
        <v>2330</v>
      </c>
    </row>
    <row r="947" spans="1:5" x14ac:dyDescent="0.15">
      <c r="A947" s="143" t="str">
        <f t="shared" si="14"/>
        <v>長野県木曽郡大桑村</v>
      </c>
      <c r="B947" s="146" t="s">
        <v>2329</v>
      </c>
      <c r="C947" s="142" t="s">
        <v>2282</v>
      </c>
      <c r="D947" s="147" t="s">
        <v>2326</v>
      </c>
      <c r="E947" s="142" t="s">
        <v>2328</v>
      </c>
    </row>
    <row r="948" spans="1:5" x14ac:dyDescent="0.15">
      <c r="A948" s="143" t="str">
        <f t="shared" si="14"/>
        <v>長野県木曽郡木曽町</v>
      </c>
      <c r="B948" s="146" t="s">
        <v>2327</v>
      </c>
      <c r="C948" s="142" t="s">
        <v>2282</v>
      </c>
      <c r="D948" s="147" t="s">
        <v>2326</v>
      </c>
      <c r="E948" s="142" t="s">
        <v>2325</v>
      </c>
    </row>
    <row r="949" spans="1:5" x14ac:dyDescent="0.15">
      <c r="A949" s="143" t="str">
        <f t="shared" si="14"/>
        <v>長野県東筑摩郡麻績村</v>
      </c>
      <c r="B949" s="146" t="s">
        <v>2324</v>
      </c>
      <c r="C949" s="142" t="s">
        <v>2282</v>
      </c>
      <c r="D949" s="147" t="s">
        <v>2315</v>
      </c>
      <c r="E949" s="142" t="s">
        <v>2323</v>
      </c>
    </row>
    <row r="950" spans="1:5" x14ac:dyDescent="0.15">
      <c r="A950" s="143" t="str">
        <f t="shared" si="14"/>
        <v>長野県東筑摩郡生坂村</v>
      </c>
      <c r="B950" s="146" t="s">
        <v>2322</v>
      </c>
      <c r="C950" s="142" t="s">
        <v>2282</v>
      </c>
      <c r="D950" s="147" t="s">
        <v>2315</v>
      </c>
      <c r="E950" s="142" t="s">
        <v>2321</v>
      </c>
    </row>
    <row r="951" spans="1:5" x14ac:dyDescent="0.15">
      <c r="A951" s="143" t="str">
        <f t="shared" si="14"/>
        <v>長野県東筑摩郡山形村</v>
      </c>
      <c r="B951" s="146" t="s">
        <v>2320</v>
      </c>
      <c r="C951" s="142" t="s">
        <v>2282</v>
      </c>
      <c r="D951" s="147" t="s">
        <v>2315</v>
      </c>
      <c r="E951" s="142" t="s">
        <v>2319</v>
      </c>
    </row>
    <row r="952" spans="1:5" x14ac:dyDescent="0.15">
      <c r="A952" s="143" t="str">
        <f t="shared" si="14"/>
        <v>長野県東筑摩郡朝日村</v>
      </c>
      <c r="B952" s="146" t="s">
        <v>2318</v>
      </c>
      <c r="C952" s="142" t="s">
        <v>2282</v>
      </c>
      <c r="D952" s="147" t="s">
        <v>2315</v>
      </c>
      <c r="E952" s="142" t="s">
        <v>2317</v>
      </c>
    </row>
    <row r="953" spans="1:5" x14ac:dyDescent="0.15">
      <c r="A953" s="143" t="str">
        <f t="shared" si="14"/>
        <v>長野県東筑摩郡筑北村</v>
      </c>
      <c r="B953" s="146" t="s">
        <v>2316</v>
      </c>
      <c r="C953" s="142" t="s">
        <v>2282</v>
      </c>
      <c r="D953" s="147" t="s">
        <v>2315</v>
      </c>
      <c r="E953" s="142" t="s">
        <v>2314</v>
      </c>
    </row>
    <row r="954" spans="1:5" x14ac:dyDescent="0.15">
      <c r="A954" s="143" t="str">
        <f t="shared" si="14"/>
        <v>長野県北安曇郡池田町</v>
      </c>
      <c r="B954" s="146" t="s">
        <v>2313</v>
      </c>
      <c r="C954" s="142" t="s">
        <v>2282</v>
      </c>
      <c r="D954" s="147" t="s">
        <v>2307</v>
      </c>
      <c r="E954" s="142" t="s">
        <v>2211</v>
      </c>
    </row>
    <row r="955" spans="1:5" x14ac:dyDescent="0.15">
      <c r="A955" s="143" t="str">
        <f t="shared" si="14"/>
        <v>長野県北安曇郡松川村</v>
      </c>
      <c r="B955" s="146" t="s">
        <v>2312</v>
      </c>
      <c r="C955" s="142" t="s">
        <v>2282</v>
      </c>
      <c r="D955" s="147" t="s">
        <v>2307</v>
      </c>
      <c r="E955" s="142" t="s">
        <v>2311</v>
      </c>
    </row>
    <row r="956" spans="1:5" x14ac:dyDescent="0.15">
      <c r="A956" s="143" t="str">
        <f t="shared" si="14"/>
        <v>長野県北安曇郡白馬村</v>
      </c>
      <c r="B956" s="146" t="s">
        <v>2310</v>
      </c>
      <c r="C956" s="142" t="s">
        <v>2282</v>
      </c>
      <c r="D956" s="147" t="s">
        <v>2307</v>
      </c>
      <c r="E956" s="142" t="s">
        <v>2309</v>
      </c>
    </row>
    <row r="957" spans="1:5" x14ac:dyDescent="0.15">
      <c r="A957" s="143" t="str">
        <f t="shared" si="14"/>
        <v>長野県北安曇郡小谷村</v>
      </c>
      <c r="B957" s="146" t="s">
        <v>2308</v>
      </c>
      <c r="C957" s="142" t="s">
        <v>2282</v>
      </c>
      <c r="D957" s="147" t="s">
        <v>2307</v>
      </c>
      <c r="E957" s="142" t="s">
        <v>2306</v>
      </c>
    </row>
    <row r="958" spans="1:5" x14ac:dyDescent="0.15">
      <c r="A958" s="143" t="str">
        <f t="shared" si="14"/>
        <v>長野県埴科郡坂城町</v>
      </c>
      <c r="B958" s="146" t="s">
        <v>2305</v>
      </c>
      <c r="C958" s="142" t="s">
        <v>2282</v>
      </c>
      <c r="D958" s="147" t="s">
        <v>2304</v>
      </c>
      <c r="E958" s="142" t="s">
        <v>2303</v>
      </c>
    </row>
    <row r="959" spans="1:5" x14ac:dyDescent="0.15">
      <c r="A959" s="143" t="str">
        <f t="shared" si="14"/>
        <v>長野県上高井郡小布施町</v>
      </c>
      <c r="B959" s="146" t="s">
        <v>2302</v>
      </c>
      <c r="C959" s="142" t="s">
        <v>2282</v>
      </c>
      <c r="D959" s="147" t="s">
        <v>2299</v>
      </c>
      <c r="E959" s="142" t="s">
        <v>2301</v>
      </c>
    </row>
    <row r="960" spans="1:5" x14ac:dyDescent="0.15">
      <c r="A960" s="143" t="str">
        <f t="shared" si="14"/>
        <v>長野県上高井郡高山村</v>
      </c>
      <c r="B960" s="146" t="s">
        <v>2300</v>
      </c>
      <c r="C960" s="142" t="s">
        <v>2282</v>
      </c>
      <c r="D960" s="147" t="s">
        <v>2299</v>
      </c>
      <c r="E960" s="142" t="s">
        <v>2298</v>
      </c>
    </row>
    <row r="961" spans="1:5" x14ac:dyDescent="0.15">
      <c r="A961" s="143" t="str">
        <f t="shared" si="14"/>
        <v>長野県下高井郡山ノ内町</v>
      </c>
      <c r="B961" s="146" t="s">
        <v>2297</v>
      </c>
      <c r="C961" s="142" t="s">
        <v>2282</v>
      </c>
      <c r="D961" s="147" t="s">
        <v>2292</v>
      </c>
      <c r="E961" s="142" t="s">
        <v>2296</v>
      </c>
    </row>
    <row r="962" spans="1:5" x14ac:dyDescent="0.15">
      <c r="A962" s="143" t="str">
        <f t="shared" ref="A962:A1025" si="15">C962&amp;D962&amp;E962</f>
        <v>長野県下高井郡木島平村</v>
      </c>
      <c r="B962" s="146" t="s">
        <v>2295</v>
      </c>
      <c r="C962" s="142" t="s">
        <v>2282</v>
      </c>
      <c r="D962" s="147" t="s">
        <v>2292</v>
      </c>
      <c r="E962" s="142" t="s">
        <v>2294</v>
      </c>
    </row>
    <row r="963" spans="1:5" x14ac:dyDescent="0.15">
      <c r="A963" s="143" t="str">
        <f t="shared" si="15"/>
        <v>長野県下高井郡野沢温泉村</v>
      </c>
      <c r="B963" s="146" t="s">
        <v>2293</v>
      </c>
      <c r="C963" s="142" t="s">
        <v>2282</v>
      </c>
      <c r="D963" s="147" t="s">
        <v>2292</v>
      </c>
      <c r="E963" s="142" t="s">
        <v>2291</v>
      </c>
    </row>
    <row r="964" spans="1:5" x14ac:dyDescent="0.15">
      <c r="A964" s="143" t="str">
        <f t="shared" si="15"/>
        <v>長野県上水内郡信濃町</v>
      </c>
      <c r="B964" s="146" t="s">
        <v>2290</v>
      </c>
      <c r="C964" s="142" t="s">
        <v>2282</v>
      </c>
      <c r="D964" s="147" t="s">
        <v>2285</v>
      </c>
      <c r="E964" s="142" t="s">
        <v>2289</v>
      </c>
    </row>
    <row r="965" spans="1:5" x14ac:dyDescent="0.15">
      <c r="A965" s="143" t="str">
        <f t="shared" si="15"/>
        <v>長野県上水内郡小川村</v>
      </c>
      <c r="B965" s="146" t="s">
        <v>2288</v>
      </c>
      <c r="C965" s="142" t="s">
        <v>2282</v>
      </c>
      <c r="D965" s="147" t="s">
        <v>2285</v>
      </c>
      <c r="E965" s="142" t="s">
        <v>2287</v>
      </c>
    </row>
    <row r="966" spans="1:5" x14ac:dyDescent="0.15">
      <c r="A966" s="143" t="str">
        <f t="shared" si="15"/>
        <v>長野県上水内郡飯綱町</v>
      </c>
      <c r="B966" s="146" t="s">
        <v>2286</v>
      </c>
      <c r="C966" s="142" t="s">
        <v>2282</v>
      </c>
      <c r="D966" s="147" t="s">
        <v>2285</v>
      </c>
      <c r="E966" s="142" t="s">
        <v>2284</v>
      </c>
    </row>
    <row r="967" spans="1:5" x14ac:dyDescent="0.15">
      <c r="A967" s="143" t="str">
        <f t="shared" si="15"/>
        <v>長野県下水内郡栄村</v>
      </c>
      <c r="B967" s="146" t="s">
        <v>2283</v>
      </c>
      <c r="C967" s="142" t="s">
        <v>2282</v>
      </c>
      <c r="D967" s="147" t="s">
        <v>2281</v>
      </c>
      <c r="E967" s="142" t="s">
        <v>2280</v>
      </c>
    </row>
    <row r="968" spans="1:5" x14ac:dyDescent="0.15">
      <c r="A968" s="143" t="str">
        <f t="shared" si="15"/>
        <v>岐阜県岐阜市</v>
      </c>
      <c r="B968" s="146" t="s">
        <v>2279</v>
      </c>
      <c r="C968" s="142" t="s">
        <v>2188</v>
      </c>
      <c r="D968" s="147" t="s">
        <v>2278</v>
      </c>
      <c r="E968" s="142"/>
    </row>
    <row r="969" spans="1:5" x14ac:dyDescent="0.15">
      <c r="A969" s="143" t="str">
        <f t="shared" si="15"/>
        <v>岐阜県大垣市</v>
      </c>
      <c r="B969" s="146" t="s">
        <v>2277</v>
      </c>
      <c r="C969" s="142" t="s">
        <v>2188</v>
      </c>
      <c r="D969" s="147" t="s">
        <v>2276</v>
      </c>
      <c r="E969" s="142"/>
    </row>
    <row r="970" spans="1:5" x14ac:dyDescent="0.15">
      <c r="A970" s="143" t="str">
        <f t="shared" si="15"/>
        <v>岐阜県高山市</v>
      </c>
      <c r="B970" s="146" t="s">
        <v>2275</v>
      </c>
      <c r="C970" s="142" t="s">
        <v>2188</v>
      </c>
      <c r="D970" s="147" t="s">
        <v>2274</v>
      </c>
      <c r="E970" s="142"/>
    </row>
    <row r="971" spans="1:5" x14ac:dyDescent="0.15">
      <c r="A971" s="143" t="str">
        <f t="shared" si="15"/>
        <v>岐阜県多治見市</v>
      </c>
      <c r="B971" s="146" t="s">
        <v>2273</v>
      </c>
      <c r="C971" s="142" t="s">
        <v>2188</v>
      </c>
      <c r="D971" s="147" t="s">
        <v>2272</v>
      </c>
      <c r="E971" s="142"/>
    </row>
    <row r="972" spans="1:5" x14ac:dyDescent="0.15">
      <c r="A972" s="143" t="str">
        <f t="shared" si="15"/>
        <v>岐阜県関市</v>
      </c>
      <c r="B972" s="146" t="s">
        <v>2271</v>
      </c>
      <c r="C972" s="142" t="s">
        <v>2188</v>
      </c>
      <c r="D972" s="147" t="s">
        <v>2270</v>
      </c>
      <c r="E972" s="142"/>
    </row>
    <row r="973" spans="1:5" x14ac:dyDescent="0.15">
      <c r="A973" s="143" t="str">
        <f t="shared" si="15"/>
        <v>岐阜県中津川市</v>
      </c>
      <c r="B973" s="146" t="s">
        <v>2269</v>
      </c>
      <c r="C973" s="142" t="s">
        <v>2188</v>
      </c>
      <c r="D973" s="147" t="s">
        <v>2268</v>
      </c>
      <c r="E973" s="142"/>
    </row>
    <row r="974" spans="1:5" x14ac:dyDescent="0.15">
      <c r="A974" s="143" t="str">
        <f t="shared" si="15"/>
        <v>岐阜県美濃市</v>
      </c>
      <c r="B974" s="146" t="s">
        <v>2267</v>
      </c>
      <c r="C974" s="142" t="s">
        <v>2188</v>
      </c>
      <c r="D974" s="147" t="s">
        <v>2266</v>
      </c>
      <c r="E974" s="142"/>
    </row>
    <row r="975" spans="1:5" x14ac:dyDescent="0.15">
      <c r="A975" s="143" t="str">
        <f t="shared" si="15"/>
        <v>岐阜県瑞浪市</v>
      </c>
      <c r="B975" s="146" t="s">
        <v>2265</v>
      </c>
      <c r="C975" s="142" t="s">
        <v>2188</v>
      </c>
      <c r="D975" s="147" t="s">
        <v>2264</v>
      </c>
      <c r="E975" s="142"/>
    </row>
    <row r="976" spans="1:5" x14ac:dyDescent="0.15">
      <c r="A976" s="143" t="str">
        <f t="shared" si="15"/>
        <v>岐阜県羽島市</v>
      </c>
      <c r="B976" s="146" t="s">
        <v>2263</v>
      </c>
      <c r="C976" s="142" t="s">
        <v>2188</v>
      </c>
      <c r="D976" s="147" t="s">
        <v>2262</v>
      </c>
      <c r="E976" s="142"/>
    </row>
    <row r="977" spans="1:5" x14ac:dyDescent="0.15">
      <c r="A977" s="143" t="str">
        <f t="shared" si="15"/>
        <v>岐阜県恵那市</v>
      </c>
      <c r="B977" s="146" t="s">
        <v>2261</v>
      </c>
      <c r="C977" s="142" t="s">
        <v>2188</v>
      </c>
      <c r="D977" s="147" t="s">
        <v>2260</v>
      </c>
      <c r="E977" s="142"/>
    </row>
    <row r="978" spans="1:5" x14ac:dyDescent="0.15">
      <c r="A978" s="143" t="str">
        <f t="shared" si="15"/>
        <v>岐阜県美濃加茂市</v>
      </c>
      <c r="B978" s="146" t="s">
        <v>2259</v>
      </c>
      <c r="C978" s="142" t="s">
        <v>2188</v>
      </c>
      <c r="D978" s="147" t="s">
        <v>2258</v>
      </c>
      <c r="E978" s="142"/>
    </row>
    <row r="979" spans="1:5" x14ac:dyDescent="0.15">
      <c r="A979" s="143" t="str">
        <f t="shared" si="15"/>
        <v>岐阜県土岐市</v>
      </c>
      <c r="B979" s="146" t="s">
        <v>2257</v>
      </c>
      <c r="C979" s="142" t="s">
        <v>2188</v>
      </c>
      <c r="D979" s="147" t="s">
        <v>2256</v>
      </c>
      <c r="E979" s="142"/>
    </row>
    <row r="980" spans="1:5" x14ac:dyDescent="0.15">
      <c r="A980" s="143" t="str">
        <f t="shared" si="15"/>
        <v>岐阜県各務原市</v>
      </c>
      <c r="B980" s="146" t="s">
        <v>2255</v>
      </c>
      <c r="C980" s="142" t="s">
        <v>2188</v>
      </c>
      <c r="D980" s="147" t="s">
        <v>2254</v>
      </c>
      <c r="E980" s="142"/>
    </row>
    <row r="981" spans="1:5" x14ac:dyDescent="0.15">
      <c r="A981" s="143" t="str">
        <f t="shared" si="15"/>
        <v>岐阜県可児市</v>
      </c>
      <c r="B981" s="146" t="s">
        <v>2253</v>
      </c>
      <c r="C981" s="142" t="s">
        <v>2188</v>
      </c>
      <c r="D981" s="147" t="s">
        <v>2252</v>
      </c>
      <c r="E981" s="142"/>
    </row>
    <row r="982" spans="1:5" x14ac:dyDescent="0.15">
      <c r="A982" s="143" t="str">
        <f t="shared" si="15"/>
        <v>岐阜県山県市</v>
      </c>
      <c r="B982" s="146" t="s">
        <v>2251</v>
      </c>
      <c r="C982" s="142" t="s">
        <v>2188</v>
      </c>
      <c r="D982" s="147" t="s">
        <v>2250</v>
      </c>
      <c r="E982" s="142"/>
    </row>
    <row r="983" spans="1:5" x14ac:dyDescent="0.15">
      <c r="A983" s="143" t="str">
        <f t="shared" si="15"/>
        <v>岐阜県瑞穂市</v>
      </c>
      <c r="B983" s="146" t="s">
        <v>2249</v>
      </c>
      <c r="C983" s="142" t="s">
        <v>2188</v>
      </c>
      <c r="D983" s="147" t="s">
        <v>2248</v>
      </c>
      <c r="E983" s="142"/>
    </row>
    <row r="984" spans="1:5" x14ac:dyDescent="0.15">
      <c r="A984" s="143" t="str">
        <f t="shared" si="15"/>
        <v>岐阜県飛騨市</v>
      </c>
      <c r="B984" s="146" t="s">
        <v>2247</v>
      </c>
      <c r="C984" s="142" t="s">
        <v>2188</v>
      </c>
      <c r="D984" s="147" t="s">
        <v>2246</v>
      </c>
      <c r="E984" s="142"/>
    </row>
    <row r="985" spans="1:5" x14ac:dyDescent="0.15">
      <c r="A985" s="143" t="str">
        <f t="shared" si="15"/>
        <v>岐阜県本巣市</v>
      </c>
      <c r="B985" s="146" t="s">
        <v>2245</v>
      </c>
      <c r="C985" s="142" t="s">
        <v>2188</v>
      </c>
      <c r="D985" s="147" t="s">
        <v>2244</v>
      </c>
      <c r="E985" s="142"/>
    </row>
    <row r="986" spans="1:5" x14ac:dyDescent="0.15">
      <c r="A986" s="143" t="str">
        <f t="shared" si="15"/>
        <v>岐阜県郡上市</v>
      </c>
      <c r="B986" s="146" t="s">
        <v>2243</v>
      </c>
      <c r="C986" s="142" t="s">
        <v>2188</v>
      </c>
      <c r="D986" s="147" t="s">
        <v>2242</v>
      </c>
      <c r="E986" s="142"/>
    </row>
    <row r="987" spans="1:5" x14ac:dyDescent="0.15">
      <c r="A987" s="143" t="str">
        <f t="shared" si="15"/>
        <v>岐阜県下呂市</v>
      </c>
      <c r="B987" s="146" t="s">
        <v>2241</v>
      </c>
      <c r="C987" s="142" t="s">
        <v>2188</v>
      </c>
      <c r="D987" s="147" t="s">
        <v>2240</v>
      </c>
      <c r="E987" s="142"/>
    </row>
    <row r="988" spans="1:5" x14ac:dyDescent="0.15">
      <c r="A988" s="143" t="str">
        <f t="shared" si="15"/>
        <v>岐阜県海津市</v>
      </c>
      <c r="B988" s="146" t="s">
        <v>2239</v>
      </c>
      <c r="C988" s="142" t="s">
        <v>2188</v>
      </c>
      <c r="D988" s="147" t="s">
        <v>2238</v>
      </c>
      <c r="E988" s="142"/>
    </row>
    <row r="989" spans="1:5" x14ac:dyDescent="0.15">
      <c r="A989" s="143" t="str">
        <f t="shared" si="15"/>
        <v>岐阜県羽島郡岐南町</v>
      </c>
      <c r="B989" s="146" t="s">
        <v>2237</v>
      </c>
      <c r="C989" s="142" t="s">
        <v>2188</v>
      </c>
      <c r="D989" s="147" t="s">
        <v>2234</v>
      </c>
      <c r="E989" s="142" t="s">
        <v>2236</v>
      </c>
    </row>
    <row r="990" spans="1:5" x14ac:dyDescent="0.15">
      <c r="A990" s="143" t="str">
        <f t="shared" si="15"/>
        <v>岐阜県羽島郡笠松町</v>
      </c>
      <c r="B990" s="146" t="s">
        <v>2235</v>
      </c>
      <c r="C990" s="142" t="s">
        <v>2188</v>
      </c>
      <c r="D990" s="147" t="s">
        <v>2234</v>
      </c>
      <c r="E990" s="142" t="s">
        <v>2233</v>
      </c>
    </row>
    <row r="991" spans="1:5" x14ac:dyDescent="0.15">
      <c r="A991" s="143" t="str">
        <f t="shared" si="15"/>
        <v>岐阜県養老郡養老町</v>
      </c>
      <c r="B991" s="146" t="s">
        <v>2232</v>
      </c>
      <c r="C991" s="142" t="s">
        <v>2188</v>
      </c>
      <c r="D991" s="147" t="s">
        <v>2231</v>
      </c>
      <c r="E991" s="142" t="s">
        <v>2230</v>
      </c>
    </row>
    <row r="992" spans="1:5" x14ac:dyDescent="0.15">
      <c r="A992" s="143" t="str">
        <f t="shared" si="15"/>
        <v>岐阜県不破郡垂井町</v>
      </c>
      <c r="B992" s="146" t="s">
        <v>2229</v>
      </c>
      <c r="C992" s="142" t="s">
        <v>2188</v>
      </c>
      <c r="D992" s="147" t="s">
        <v>2226</v>
      </c>
      <c r="E992" s="142" t="s">
        <v>2228</v>
      </c>
    </row>
    <row r="993" spans="1:5" x14ac:dyDescent="0.15">
      <c r="A993" s="143" t="str">
        <f t="shared" si="15"/>
        <v>岐阜県不破郡関ケ原町</v>
      </c>
      <c r="B993" s="146" t="s">
        <v>2227</v>
      </c>
      <c r="C993" s="142" t="s">
        <v>2188</v>
      </c>
      <c r="D993" s="147" t="s">
        <v>2226</v>
      </c>
      <c r="E993" s="142" t="s">
        <v>2225</v>
      </c>
    </row>
    <row r="994" spans="1:5" x14ac:dyDescent="0.15">
      <c r="A994" s="143" t="str">
        <f t="shared" si="15"/>
        <v>岐阜県安八郡神戸町</v>
      </c>
      <c r="B994" s="146" t="s">
        <v>2224</v>
      </c>
      <c r="C994" s="142" t="s">
        <v>2188</v>
      </c>
      <c r="D994" s="147" t="s">
        <v>2219</v>
      </c>
      <c r="E994" s="142" t="s">
        <v>2223</v>
      </c>
    </row>
    <row r="995" spans="1:5" x14ac:dyDescent="0.15">
      <c r="A995" s="143" t="str">
        <f t="shared" si="15"/>
        <v>岐阜県安八郡輪之内町</v>
      </c>
      <c r="B995" s="146" t="s">
        <v>2222</v>
      </c>
      <c r="C995" s="142" t="s">
        <v>2188</v>
      </c>
      <c r="D995" s="147" t="s">
        <v>2219</v>
      </c>
      <c r="E995" s="142" t="s">
        <v>2221</v>
      </c>
    </row>
    <row r="996" spans="1:5" x14ac:dyDescent="0.15">
      <c r="A996" s="143" t="str">
        <f t="shared" si="15"/>
        <v>岐阜県安八郡安八町</v>
      </c>
      <c r="B996" s="146" t="s">
        <v>2220</v>
      </c>
      <c r="C996" s="142" t="s">
        <v>2188</v>
      </c>
      <c r="D996" s="147" t="s">
        <v>2219</v>
      </c>
      <c r="E996" s="142" t="s">
        <v>2218</v>
      </c>
    </row>
    <row r="997" spans="1:5" x14ac:dyDescent="0.15">
      <c r="A997" s="143" t="str">
        <f t="shared" si="15"/>
        <v>岐阜県揖斐郡揖斐川町</v>
      </c>
      <c r="B997" s="146" t="s">
        <v>2217</v>
      </c>
      <c r="C997" s="142" t="s">
        <v>2188</v>
      </c>
      <c r="D997" s="147" t="s">
        <v>2212</v>
      </c>
      <c r="E997" s="142" t="s">
        <v>2216</v>
      </c>
    </row>
    <row r="998" spans="1:5" x14ac:dyDescent="0.15">
      <c r="A998" s="143" t="str">
        <f t="shared" si="15"/>
        <v>岐阜県揖斐郡大野町</v>
      </c>
      <c r="B998" s="146" t="s">
        <v>2215</v>
      </c>
      <c r="C998" s="142" t="s">
        <v>2188</v>
      </c>
      <c r="D998" s="147" t="s">
        <v>2212</v>
      </c>
      <c r="E998" s="142" t="s">
        <v>2214</v>
      </c>
    </row>
    <row r="999" spans="1:5" x14ac:dyDescent="0.15">
      <c r="A999" s="143" t="str">
        <f t="shared" si="15"/>
        <v>岐阜県揖斐郡池田町</v>
      </c>
      <c r="B999" s="146" t="s">
        <v>2213</v>
      </c>
      <c r="C999" s="142" t="s">
        <v>2188</v>
      </c>
      <c r="D999" s="147" t="s">
        <v>2212</v>
      </c>
      <c r="E999" s="142" t="s">
        <v>2211</v>
      </c>
    </row>
    <row r="1000" spans="1:5" x14ac:dyDescent="0.15">
      <c r="A1000" s="143" t="str">
        <f t="shared" si="15"/>
        <v>岐阜県本巣郡北方町</v>
      </c>
      <c r="B1000" s="146" t="s">
        <v>2210</v>
      </c>
      <c r="C1000" s="142" t="s">
        <v>2188</v>
      </c>
      <c r="D1000" s="147" t="s">
        <v>2209</v>
      </c>
      <c r="E1000" s="142" t="s">
        <v>2208</v>
      </c>
    </row>
    <row r="1001" spans="1:5" x14ac:dyDescent="0.15">
      <c r="A1001" s="143" t="str">
        <f t="shared" si="15"/>
        <v>岐阜県加茂郡坂祝町</v>
      </c>
      <c r="B1001" s="146" t="s">
        <v>2207</v>
      </c>
      <c r="C1001" s="142" t="s">
        <v>2188</v>
      </c>
      <c r="D1001" s="147" t="s">
        <v>2194</v>
      </c>
      <c r="E1001" s="142" t="s">
        <v>2206</v>
      </c>
    </row>
    <row r="1002" spans="1:5" x14ac:dyDescent="0.15">
      <c r="A1002" s="143" t="str">
        <f t="shared" si="15"/>
        <v>岐阜県加茂郡富加町</v>
      </c>
      <c r="B1002" s="146" t="s">
        <v>2205</v>
      </c>
      <c r="C1002" s="142" t="s">
        <v>2188</v>
      </c>
      <c r="D1002" s="147" t="s">
        <v>2194</v>
      </c>
      <c r="E1002" s="142" t="s">
        <v>2204</v>
      </c>
    </row>
    <row r="1003" spans="1:5" x14ac:dyDescent="0.15">
      <c r="A1003" s="143" t="str">
        <f t="shared" si="15"/>
        <v>岐阜県加茂郡川辺町</v>
      </c>
      <c r="B1003" s="146" t="s">
        <v>2203</v>
      </c>
      <c r="C1003" s="142" t="s">
        <v>2188</v>
      </c>
      <c r="D1003" s="147" t="s">
        <v>2194</v>
      </c>
      <c r="E1003" s="142" t="s">
        <v>2202</v>
      </c>
    </row>
    <row r="1004" spans="1:5" x14ac:dyDescent="0.15">
      <c r="A1004" s="143" t="str">
        <f t="shared" si="15"/>
        <v>岐阜県加茂郡七宗町</v>
      </c>
      <c r="B1004" s="146" t="s">
        <v>2201</v>
      </c>
      <c r="C1004" s="142" t="s">
        <v>2188</v>
      </c>
      <c r="D1004" s="147" t="s">
        <v>2194</v>
      </c>
      <c r="E1004" s="142" t="s">
        <v>2200</v>
      </c>
    </row>
    <row r="1005" spans="1:5" x14ac:dyDescent="0.15">
      <c r="A1005" s="143" t="str">
        <f t="shared" si="15"/>
        <v>岐阜県加茂郡八百津町</v>
      </c>
      <c r="B1005" s="146" t="s">
        <v>2199</v>
      </c>
      <c r="C1005" s="142" t="s">
        <v>2188</v>
      </c>
      <c r="D1005" s="147" t="s">
        <v>2194</v>
      </c>
      <c r="E1005" s="142" t="s">
        <v>2198</v>
      </c>
    </row>
    <row r="1006" spans="1:5" x14ac:dyDescent="0.15">
      <c r="A1006" s="143" t="str">
        <f t="shared" si="15"/>
        <v>岐阜県加茂郡白川町</v>
      </c>
      <c r="B1006" s="146" t="s">
        <v>2197</v>
      </c>
      <c r="C1006" s="142" t="s">
        <v>2188</v>
      </c>
      <c r="D1006" s="147" t="s">
        <v>2194</v>
      </c>
      <c r="E1006" s="142" t="s">
        <v>2196</v>
      </c>
    </row>
    <row r="1007" spans="1:5" x14ac:dyDescent="0.15">
      <c r="A1007" s="143" t="str">
        <f t="shared" si="15"/>
        <v>岐阜県加茂郡東白川村</v>
      </c>
      <c r="B1007" s="146" t="s">
        <v>2195</v>
      </c>
      <c r="C1007" s="142" t="s">
        <v>2188</v>
      </c>
      <c r="D1007" s="147" t="s">
        <v>2194</v>
      </c>
      <c r="E1007" s="142" t="s">
        <v>2193</v>
      </c>
    </row>
    <row r="1008" spans="1:5" x14ac:dyDescent="0.15">
      <c r="A1008" s="143" t="str">
        <f t="shared" si="15"/>
        <v>岐阜県可児郡御嵩町</v>
      </c>
      <c r="B1008" s="146" t="s">
        <v>2192</v>
      </c>
      <c r="C1008" s="142" t="s">
        <v>2188</v>
      </c>
      <c r="D1008" s="147" t="s">
        <v>2191</v>
      </c>
      <c r="E1008" s="142" t="s">
        <v>2190</v>
      </c>
    </row>
    <row r="1009" spans="1:5" x14ac:dyDescent="0.15">
      <c r="A1009" s="143" t="str">
        <f t="shared" si="15"/>
        <v>岐阜県大野郡白川村</v>
      </c>
      <c r="B1009" s="146" t="s">
        <v>2189</v>
      </c>
      <c r="C1009" s="142" t="s">
        <v>2188</v>
      </c>
      <c r="D1009" s="147" t="s">
        <v>2187</v>
      </c>
      <c r="E1009" s="142" t="s">
        <v>2186</v>
      </c>
    </row>
    <row r="1010" spans="1:5" x14ac:dyDescent="0.15">
      <c r="A1010" s="143" t="str">
        <f t="shared" si="15"/>
        <v>静岡県静岡市葵区</v>
      </c>
      <c r="B1010" s="148" t="s">
        <v>2185</v>
      </c>
      <c r="C1010" s="149" t="s">
        <v>2099</v>
      </c>
      <c r="D1010" s="145" t="s">
        <v>2180</v>
      </c>
      <c r="E1010" s="143" t="s">
        <v>2184</v>
      </c>
    </row>
    <row r="1011" spans="1:5" x14ac:dyDescent="0.15">
      <c r="A1011" s="143" t="str">
        <f t="shared" si="15"/>
        <v>静岡県静岡市駿河区</v>
      </c>
      <c r="B1011" s="148" t="s">
        <v>2183</v>
      </c>
      <c r="C1011" s="149" t="s">
        <v>2099</v>
      </c>
      <c r="D1011" s="145" t="s">
        <v>2180</v>
      </c>
      <c r="E1011" s="143" t="s">
        <v>2182</v>
      </c>
    </row>
    <row r="1012" spans="1:5" x14ac:dyDescent="0.15">
      <c r="A1012" s="143" t="str">
        <f t="shared" si="15"/>
        <v>静岡県静岡市清水区</v>
      </c>
      <c r="B1012" s="148" t="s">
        <v>2181</v>
      </c>
      <c r="C1012" s="149" t="s">
        <v>2099</v>
      </c>
      <c r="D1012" s="145" t="s">
        <v>2180</v>
      </c>
      <c r="E1012" s="143" t="s">
        <v>2179</v>
      </c>
    </row>
    <row r="1013" spans="1:5" x14ac:dyDescent="0.15">
      <c r="A1013" s="143" t="str">
        <f t="shared" si="15"/>
        <v>静岡県浜松市中区</v>
      </c>
      <c r="B1013" s="148" t="s">
        <v>2178</v>
      </c>
      <c r="C1013" s="149" t="s">
        <v>2099</v>
      </c>
      <c r="D1013" s="145" t="s">
        <v>2170</v>
      </c>
      <c r="E1013" s="143" t="s">
        <v>1217</v>
      </c>
    </row>
    <row r="1014" spans="1:5" x14ac:dyDescent="0.15">
      <c r="A1014" s="143" t="str">
        <f t="shared" si="15"/>
        <v>静岡県浜松市東区</v>
      </c>
      <c r="B1014" s="148" t="s">
        <v>2177</v>
      </c>
      <c r="C1014" s="149" t="s">
        <v>2099</v>
      </c>
      <c r="D1014" s="145" t="s">
        <v>2170</v>
      </c>
      <c r="E1014" s="143" t="s">
        <v>644</v>
      </c>
    </row>
    <row r="1015" spans="1:5" x14ac:dyDescent="0.15">
      <c r="A1015" s="143" t="str">
        <f t="shared" si="15"/>
        <v>静岡県浜松市西区</v>
      </c>
      <c r="B1015" s="148" t="s">
        <v>2176</v>
      </c>
      <c r="C1015" s="149" t="s">
        <v>2099</v>
      </c>
      <c r="D1015" s="145" t="s">
        <v>2170</v>
      </c>
      <c r="E1015" s="143" t="s">
        <v>643</v>
      </c>
    </row>
    <row r="1016" spans="1:5" x14ac:dyDescent="0.15">
      <c r="A1016" s="143" t="str">
        <f t="shared" si="15"/>
        <v>静岡県浜松市南区</v>
      </c>
      <c r="B1016" s="148" t="s">
        <v>2175</v>
      </c>
      <c r="C1016" s="149" t="s">
        <v>2099</v>
      </c>
      <c r="D1016" s="145" t="s">
        <v>2170</v>
      </c>
      <c r="E1016" s="143" t="s">
        <v>642</v>
      </c>
    </row>
    <row r="1017" spans="1:5" x14ac:dyDescent="0.15">
      <c r="A1017" s="143" t="str">
        <f t="shared" si="15"/>
        <v>静岡県浜松市北区</v>
      </c>
      <c r="B1017" s="148" t="s">
        <v>2174</v>
      </c>
      <c r="C1017" s="149" t="s">
        <v>2099</v>
      </c>
      <c r="D1017" s="145" t="s">
        <v>2170</v>
      </c>
      <c r="E1017" s="143" t="s">
        <v>640</v>
      </c>
    </row>
    <row r="1018" spans="1:5" x14ac:dyDescent="0.15">
      <c r="A1018" s="143" t="str">
        <f t="shared" si="15"/>
        <v>静岡県浜松市浜北区</v>
      </c>
      <c r="B1018" s="148" t="s">
        <v>2173</v>
      </c>
      <c r="C1018" s="149" t="s">
        <v>2099</v>
      </c>
      <c r="D1018" s="145" t="s">
        <v>2170</v>
      </c>
      <c r="E1018" s="143" t="s">
        <v>2172</v>
      </c>
    </row>
    <row r="1019" spans="1:5" x14ac:dyDescent="0.15">
      <c r="A1019" s="143" t="str">
        <f t="shared" si="15"/>
        <v>静岡県浜松市天竜区</v>
      </c>
      <c r="B1019" s="148" t="s">
        <v>2171</v>
      </c>
      <c r="C1019" s="149" t="s">
        <v>2099</v>
      </c>
      <c r="D1019" s="145" t="s">
        <v>2170</v>
      </c>
      <c r="E1019" s="143" t="s">
        <v>2169</v>
      </c>
    </row>
    <row r="1020" spans="1:5" x14ac:dyDescent="0.15">
      <c r="A1020" s="143" t="str">
        <f t="shared" si="15"/>
        <v>静岡県沼津市</v>
      </c>
      <c r="B1020" s="146" t="s">
        <v>2168</v>
      </c>
      <c r="C1020" s="142" t="s">
        <v>2099</v>
      </c>
      <c r="D1020" s="147" t="s">
        <v>2167</v>
      </c>
      <c r="E1020" s="142"/>
    </row>
    <row r="1021" spans="1:5" x14ac:dyDescent="0.15">
      <c r="A1021" s="143" t="str">
        <f t="shared" si="15"/>
        <v>静岡県熱海市</v>
      </c>
      <c r="B1021" s="146" t="s">
        <v>2166</v>
      </c>
      <c r="C1021" s="142" t="s">
        <v>2099</v>
      </c>
      <c r="D1021" s="147" t="s">
        <v>2165</v>
      </c>
      <c r="E1021" s="142"/>
    </row>
    <row r="1022" spans="1:5" x14ac:dyDescent="0.15">
      <c r="A1022" s="143" t="str">
        <f t="shared" si="15"/>
        <v>静岡県三島市</v>
      </c>
      <c r="B1022" s="146" t="s">
        <v>2164</v>
      </c>
      <c r="C1022" s="142" t="s">
        <v>2099</v>
      </c>
      <c r="D1022" s="147" t="s">
        <v>2163</v>
      </c>
      <c r="E1022" s="142"/>
    </row>
    <row r="1023" spans="1:5" x14ac:dyDescent="0.15">
      <c r="A1023" s="143" t="str">
        <f t="shared" si="15"/>
        <v>静岡県富士宮市</v>
      </c>
      <c r="B1023" s="146" t="s">
        <v>2162</v>
      </c>
      <c r="C1023" s="142" t="s">
        <v>2099</v>
      </c>
      <c r="D1023" s="147" t="s">
        <v>2161</v>
      </c>
      <c r="E1023" s="142"/>
    </row>
    <row r="1024" spans="1:5" x14ac:dyDescent="0.15">
      <c r="A1024" s="143" t="str">
        <f t="shared" si="15"/>
        <v>静岡県伊東市</v>
      </c>
      <c r="B1024" s="146" t="s">
        <v>2160</v>
      </c>
      <c r="C1024" s="142" t="s">
        <v>2099</v>
      </c>
      <c r="D1024" s="147" t="s">
        <v>2159</v>
      </c>
      <c r="E1024" s="142"/>
    </row>
    <row r="1025" spans="1:5" x14ac:dyDescent="0.15">
      <c r="A1025" s="143" t="str">
        <f t="shared" si="15"/>
        <v>静岡県島田市</v>
      </c>
      <c r="B1025" s="146" t="s">
        <v>2158</v>
      </c>
      <c r="C1025" s="142" t="s">
        <v>2099</v>
      </c>
      <c r="D1025" s="147" t="s">
        <v>2157</v>
      </c>
      <c r="E1025" s="142"/>
    </row>
    <row r="1026" spans="1:5" x14ac:dyDescent="0.15">
      <c r="A1026" s="143" t="str">
        <f t="shared" ref="A1026:A1089" si="16">C1026&amp;D1026&amp;E1026</f>
        <v>静岡県富士市</v>
      </c>
      <c r="B1026" s="146" t="s">
        <v>2156</v>
      </c>
      <c r="C1026" s="142" t="s">
        <v>2099</v>
      </c>
      <c r="D1026" s="147" t="s">
        <v>2155</v>
      </c>
      <c r="E1026" s="142"/>
    </row>
    <row r="1027" spans="1:5" x14ac:dyDescent="0.15">
      <c r="A1027" s="143" t="str">
        <f t="shared" si="16"/>
        <v>静岡県磐田市</v>
      </c>
      <c r="B1027" s="146" t="s">
        <v>2154</v>
      </c>
      <c r="C1027" s="142" t="s">
        <v>2099</v>
      </c>
      <c r="D1027" s="147" t="s">
        <v>2153</v>
      </c>
      <c r="E1027" s="142"/>
    </row>
    <row r="1028" spans="1:5" x14ac:dyDescent="0.15">
      <c r="A1028" s="143" t="str">
        <f t="shared" si="16"/>
        <v>静岡県焼津市</v>
      </c>
      <c r="B1028" s="146" t="s">
        <v>2152</v>
      </c>
      <c r="C1028" s="142" t="s">
        <v>2099</v>
      </c>
      <c r="D1028" s="147" t="s">
        <v>2151</v>
      </c>
      <c r="E1028" s="142"/>
    </row>
    <row r="1029" spans="1:5" x14ac:dyDescent="0.15">
      <c r="A1029" s="143" t="str">
        <f t="shared" si="16"/>
        <v>静岡県掛川市</v>
      </c>
      <c r="B1029" s="146" t="s">
        <v>2150</v>
      </c>
      <c r="C1029" s="142" t="s">
        <v>2099</v>
      </c>
      <c r="D1029" s="147" t="s">
        <v>2149</v>
      </c>
      <c r="E1029" s="142"/>
    </row>
    <row r="1030" spans="1:5" x14ac:dyDescent="0.15">
      <c r="A1030" s="143" t="str">
        <f t="shared" si="16"/>
        <v>静岡県藤枝市</v>
      </c>
      <c r="B1030" s="146" t="s">
        <v>2148</v>
      </c>
      <c r="C1030" s="142" t="s">
        <v>2099</v>
      </c>
      <c r="D1030" s="147" t="s">
        <v>2147</v>
      </c>
      <c r="E1030" s="142"/>
    </row>
    <row r="1031" spans="1:5" x14ac:dyDescent="0.15">
      <c r="A1031" s="143" t="str">
        <f t="shared" si="16"/>
        <v>静岡県御殿場市</v>
      </c>
      <c r="B1031" s="146" t="s">
        <v>2146</v>
      </c>
      <c r="C1031" s="142" t="s">
        <v>2099</v>
      </c>
      <c r="D1031" s="147" t="s">
        <v>2145</v>
      </c>
      <c r="E1031" s="142"/>
    </row>
    <row r="1032" spans="1:5" x14ac:dyDescent="0.15">
      <c r="A1032" s="143" t="str">
        <f t="shared" si="16"/>
        <v>静岡県袋井市</v>
      </c>
      <c r="B1032" s="146" t="s">
        <v>2144</v>
      </c>
      <c r="C1032" s="142" t="s">
        <v>2099</v>
      </c>
      <c r="D1032" s="147" t="s">
        <v>2143</v>
      </c>
      <c r="E1032" s="142"/>
    </row>
    <row r="1033" spans="1:5" x14ac:dyDescent="0.15">
      <c r="A1033" s="143" t="str">
        <f t="shared" si="16"/>
        <v>静岡県下田市</v>
      </c>
      <c r="B1033" s="146" t="s">
        <v>2142</v>
      </c>
      <c r="C1033" s="142" t="s">
        <v>2099</v>
      </c>
      <c r="D1033" s="147" t="s">
        <v>2141</v>
      </c>
      <c r="E1033" s="142"/>
    </row>
    <row r="1034" spans="1:5" x14ac:dyDescent="0.15">
      <c r="A1034" s="143" t="str">
        <f t="shared" si="16"/>
        <v>静岡県裾野市</v>
      </c>
      <c r="B1034" s="146" t="s">
        <v>2140</v>
      </c>
      <c r="C1034" s="142" t="s">
        <v>2099</v>
      </c>
      <c r="D1034" s="147" t="s">
        <v>2139</v>
      </c>
      <c r="E1034" s="142"/>
    </row>
    <row r="1035" spans="1:5" x14ac:dyDescent="0.15">
      <c r="A1035" s="143" t="str">
        <f t="shared" si="16"/>
        <v>静岡県湖西市</v>
      </c>
      <c r="B1035" s="146" t="s">
        <v>2138</v>
      </c>
      <c r="C1035" s="142" t="s">
        <v>2099</v>
      </c>
      <c r="D1035" s="147" t="s">
        <v>2137</v>
      </c>
      <c r="E1035" s="142"/>
    </row>
    <row r="1036" spans="1:5" x14ac:dyDescent="0.15">
      <c r="A1036" s="143" t="str">
        <f t="shared" si="16"/>
        <v>静岡県伊豆市</v>
      </c>
      <c r="B1036" s="146" t="s">
        <v>2136</v>
      </c>
      <c r="C1036" s="142" t="s">
        <v>2099</v>
      </c>
      <c r="D1036" s="147" t="s">
        <v>2135</v>
      </c>
      <c r="E1036" s="142"/>
    </row>
    <row r="1037" spans="1:5" x14ac:dyDescent="0.15">
      <c r="A1037" s="143" t="str">
        <f t="shared" si="16"/>
        <v>静岡県御前崎市</v>
      </c>
      <c r="B1037" s="146" t="s">
        <v>2134</v>
      </c>
      <c r="C1037" s="142" t="s">
        <v>2099</v>
      </c>
      <c r="D1037" s="147" t="s">
        <v>2133</v>
      </c>
      <c r="E1037" s="142"/>
    </row>
    <row r="1038" spans="1:5" x14ac:dyDescent="0.15">
      <c r="A1038" s="143" t="str">
        <f t="shared" si="16"/>
        <v>静岡県菊川市</v>
      </c>
      <c r="B1038" s="146" t="s">
        <v>2132</v>
      </c>
      <c r="C1038" s="142" t="s">
        <v>2099</v>
      </c>
      <c r="D1038" s="147" t="s">
        <v>2131</v>
      </c>
      <c r="E1038" s="142"/>
    </row>
    <row r="1039" spans="1:5" x14ac:dyDescent="0.15">
      <c r="A1039" s="143" t="str">
        <f t="shared" si="16"/>
        <v>静岡県伊豆の国市</v>
      </c>
      <c r="B1039" s="146" t="s">
        <v>2130</v>
      </c>
      <c r="C1039" s="142" t="s">
        <v>2099</v>
      </c>
      <c r="D1039" s="147" t="s">
        <v>2129</v>
      </c>
      <c r="E1039" s="142"/>
    </row>
    <row r="1040" spans="1:5" x14ac:dyDescent="0.15">
      <c r="A1040" s="143" t="str">
        <f t="shared" si="16"/>
        <v>静岡県牧之原市</v>
      </c>
      <c r="B1040" s="146" t="s">
        <v>2128</v>
      </c>
      <c r="C1040" s="142" t="s">
        <v>2099</v>
      </c>
      <c r="D1040" s="147" t="s">
        <v>2127</v>
      </c>
      <c r="E1040" s="142"/>
    </row>
    <row r="1041" spans="1:5" x14ac:dyDescent="0.15">
      <c r="A1041" s="143" t="str">
        <f t="shared" si="16"/>
        <v>静岡県賀茂郡東伊豆町</v>
      </c>
      <c r="B1041" s="146" t="s">
        <v>2126</v>
      </c>
      <c r="C1041" s="142" t="s">
        <v>2099</v>
      </c>
      <c r="D1041" s="147" t="s">
        <v>2117</v>
      </c>
      <c r="E1041" s="142" t="s">
        <v>2125</v>
      </c>
    </row>
    <row r="1042" spans="1:5" x14ac:dyDescent="0.15">
      <c r="A1042" s="143" t="str">
        <f t="shared" si="16"/>
        <v>静岡県賀茂郡河津町</v>
      </c>
      <c r="B1042" s="146" t="s">
        <v>2124</v>
      </c>
      <c r="C1042" s="142" t="s">
        <v>2099</v>
      </c>
      <c r="D1042" s="147" t="s">
        <v>2117</v>
      </c>
      <c r="E1042" s="142" t="s">
        <v>2123</v>
      </c>
    </row>
    <row r="1043" spans="1:5" x14ac:dyDescent="0.15">
      <c r="A1043" s="143" t="str">
        <f t="shared" si="16"/>
        <v>静岡県賀茂郡南伊豆町</v>
      </c>
      <c r="B1043" s="146" t="s">
        <v>2122</v>
      </c>
      <c r="C1043" s="142" t="s">
        <v>2099</v>
      </c>
      <c r="D1043" s="147" t="s">
        <v>2117</v>
      </c>
      <c r="E1043" s="142" t="s">
        <v>2121</v>
      </c>
    </row>
    <row r="1044" spans="1:5" x14ac:dyDescent="0.15">
      <c r="A1044" s="143" t="str">
        <f t="shared" si="16"/>
        <v>静岡県賀茂郡松崎町</v>
      </c>
      <c r="B1044" s="146" t="s">
        <v>2120</v>
      </c>
      <c r="C1044" s="142" t="s">
        <v>2099</v>
      </c>
      <c r="D1044" s="147" t="s">
        <v>2117</v>
      </c>
      <c r="E1044" s="142" t="s">
        <v>2119</v>
      </c>
    </row>
    <row r="1045" spans="1:5" x14ac:dyDescent="0.15">
      <c r="A1045" s="143" t="str">
        <f t="shared" si="16"/>
        <v>静岡県賀茂郡西伊豆町</v>
      </c>
      <c r="B1045" s="146" t="s">
        <v>2118</v>
      </c>
      <c r="C1045" s="142" t="s">
        <v>2099</v>
      </c>
      <c r="D1045" s="147" t="s">
        <v>2117</v>
      </c>
      <c r="E1045" s="142" t="s">
        <v>2116</v>
      </c>
    </row>
    <row r="1046" spans="1:5" x14ac:dyDescent="0.15">
      <c r="A1046" s="143" t="str">
        <f t="shared" si="16"/>
        <v>静岡県田方郡函南町</v>
      </c>
      <c r="B1046" s="146" t="s">
        <v>2115</v>
      </c>
      <c r="C1046" s="142" t="s">
        <v>2099</v>
      </c>
      <c r="D1046" s="147" t="s">
        <v>2114</v>
      </c>
      <c r="E1046" s="142" t="s">
        <v>2113</v>
      </c>
    </row>
    <row r="1047" spans="1:5" x14ac:dyDescent="0.15">
      <c r="A1047" s="143" t="str">
        <f t="shared" si="16"/>
        <v>静岡県駿東郡清水町</v>
      </c>
      <c r="B1047" s="146" t="s">
        <v>2112</v>
      </c>
      <c r="C1047" s="142" t="s">
        <v>2099</v>
      </c>
      <c r="D1047" s="147" t="s">
        <v>2107</v>
      </c>
      <c r="E1047" s="142" t="s">
        <v>2111</v>
      </c>
    </row>
    <row r="1048" spans="1:5" x14ac:dyDescent="0.15">
      <c r="A1048" s="143" t="str">
        <f t="shared" si="16"/>
        <v>静岡県駿東郡長泉町</v>
      </c>
      <c r="B1048" s="146" t="s">
        <v>2110</v>
      </c>
      <c r="C1048" s="142" t="s">
        <v>2099</v>
      </c>
      <c r="D1048" s="147" t="s">
        <v>2107</v>
      </c>
      <c r="E1048" s="142" t="s">
        <v>2109</v>
      </c>
    </row>
    <row r="1049" spans="1:5" x14ac:dyDescent="0.15">
      <c r="A1049" s="143" t="str">
        <f t="shared" si="16"/>
        <v>静岡県駿東郡小山町</v>
      </c>
      <c r="B1049" s="146" t="s">
        <v>2108</v>
      </c>
      <c r="C1049" s="142" t="s">
        <v>2099</v>
      </c>
      <c r="D1049" s="147" t="s">
        <v>2107</v>
      </c>
      <c r="E1049" s="142" t="s">
        <v>2106</v>
      </c>
    </row>
    <row r="1050" spans="1:5" x14ac:dyDescent="0.15">
      <c r="A1050" s="143" t="str">
        <f t="shared" si="16"/>
        <v>静岡県榛原郡吉田町</v>
      </c>
      <c r="B1050" s="146" t="s">
        <v>2105</v>
      </c>
      <c r="C1050" s="142" t="s">
        <v>2099</v>
      </c>
      <c r="D1050" s="147" t="s">
        <v>2102</v>
      </c>
      <c r="E1050" s="142" t="s">
        <v>2104</v>
      </c>
    </row>
    <row r="1051" spans="1:5" x14ac:dyDescent="0.15">
      <c r="A1051" s="143" t="str">
        <f t="shared" si="16"/>
        <v>静岡県榛原郡川根本町</v>
      </c>
      <c r="B1051" s="146" t="s">
        <v>2103</v>
      </c>
      <c r="C1051" s="142" t="s">
        <v>2099</v>
      </c>
      <c r="D1051" s="147" t="s">
        <v>2102</v>
      </c>
      <c r="E1051" s="142" t="s">
        <v>2101</v>
      </c>
    </row>
    <row r="1052" spans="1:5" x14ac:dyDescent="0.15">
      <c r="A1052" s="143" t="str">
        <f t="shared" si="16"/>
        <v>静岡県周智郡森町</v>
      </c>
      <c r="B1052" s="146" t="s">
        <v>2100</v>
      </c>
      <c r="C1052" s="142" t="s">
        <v>2099</v>
      </c>
      <c r="D1052" s="147" t="s">
        <v>2098</v>
      </c>
      <c r="E1052" s="142" t="s">
        <v>2097</v>
      </c>
    </row>
    <row r="1053" spans="1:5" x14ac:dyDescent="0.15">
      <c r="A1053" s="143" t="str">
        <f t="shared" si="16"/>
        <v>愛知県名古屋市千種区</v>
      </c>
      <c r="B1053" s="148" t="s">
        <v>2096</v>
      </c>
      <c r="C1053" s="149" t="s">
        <v>1961</v>
      </c>
      <c r="D1053" s="145" t="s">
        <v>2071</v>
      </c>
      <c r="E1053" s="143" t="s">
        <v>2095</v>
      </c>
    </row>
    <row r="1054" spans="1:5" x14ac:dyDescent="0.15">
      <c r="A1054" s="143" t="str">
        <f t="shared" si="16"/>
        <v>愛知県名古屋市東区</v>
      </c>
      <c r="B1054" s="148" t="s">
        <v>2094</v>
      </c>
      <c r="C1054" s="149" t="s">
        <v>1961</v>
      </c>
      <c r="D1054" s="145" t="s">
        <v>2071</v>
      </c>
      <c r="E1054" s="143" t="s">
        <v>644</v>
      </c>
    </row>
    <row r="1055" spans="1:5" x14ac:dyDescent="0.15">
      <c r="A1055" s="143" t="str">
        <f t="shared" si="16"/>
        <v>愛知県名古屋市北区</v>
      </c>
      <c r="B1055" s="148" t="s">
        <v>2093</v>
      </c>
      <c r="C1055" s="149" t="s">
        <v>1961</v>
      </c>
      <c r="D1055" s="145" t="s">
        <v>2071</v>
      </c>
      <c r="E1055" s="143" t="s">
        <v>640</v>
      </c>
    </row>
    <row r="1056" spans="1:5" x14ac:dyDescent="0.15">
      <c r="A1056" s="143" t="str">
        <f t="shared" si="16"/>
        <v>愛知県名古屋市西区</v>
      </c>
      <c r="B1056" s="148" t="s">
        <v>2092</v>
      </c>
      <c r="C1056" s="149" t="s">
        <v>1961</v>
      </c>
      <c r="D1056" s="145" t="s">
        <v>2071</v>
      </c>
      <c r="E1056" s="143" t="s">
        <v>643</v>
      </c>
    </row>
    <row r="1057" spans="1:5" x14ac:dyDescent="0.15">
      <c r="A1057" s="143" t="str">
        <f t="shared" si="16"/>
        <v>愛知県名古屋市中村区</v>
      </c>
      <c r="B1057" s="148" t="s">
        <v>2091</v>
      </c>
      <c r="C1057" s="149" t="s">
        <v>1961</v>
      </c>
      <c r="D1057" s="145" t="s">
        <v>2071</v>
      </c>
      <c r="E1057" s="143" t="s">
        <v>2090</v>
      </c>
    </row>
    <row r="1058" spans="1:5" x14ac:dyDescent="0.15">
      <c r="A1058" s="143" t="str">
        <f t="shared" si="16"/>
        <v>愛知県名古屋市中区</v>
      </c>
      <c r="B1058" s="148" t="s">
        <v>2089</v>
      </c>
      <c r="C1058" s="149" t="s">
        <v>1961</v>
      </c>
      <c r="D1058" s="145" t="s">
        <v>2071</v>
      </c>
      <c r="E1058" s="143" t="s">
        <v>1217</v>
      </c>
    </row>
    <row r="1059" spans="1:5" x14ac:dyDescent="0.15">
      <c r="A1059" s="143" t="str">
        <f t="shared" si="16"/>
        <v>愛知県名古屋市昭和区</v>
      </c>
      <c r="B1059" s="148" t="s">
        <v>2088</v>
      </c>
      <c r="C1059" s="149" t="s">
        <v>1961</v>
      </c>
      <c r="D1059" s="145" t="s">
        <v>2071</v>
      </c>
      <c r="E1059" s="143" t="s">
        <v>2087</v>
      </c>
    </row>
    <row r="1060" spans="1:5" x14ac:dyDescent="0.15">
      <c r="A1060" s="143" t="str">
        <f t="shared" si="16"/>
        <v>愛知県名古屋市瑞穂区</v>
      </c>
      <c r="B1060" s="148" t="s">
        <v>2086</v>
      </c>
      <c r="C1060" s="149" t="s">
        <v>1961</v>
      </c>
      <c r="D1060" s="145" t="s">
        <v>2071</v>
      </c>
      <c r="E1060" s="143" t="s">
        <v>2085</v>
      </c>
    </row>
    <row r="1061" spans="1:5" x14ac:dyDescent="0.15">
      <c r="A1061" s="143" t="str">
        <f t="shared" si="16"/>
        <v>愛知県名古屋市熱田区</v>
      </c>
      <c r="B1061" s="148" t="s">
        <v>2084</v>
      </c>
      <c r="C1061" s="149" t="s">
        <v>1961</v>
      </c>
      <c r="D1061" s="145" t="s">
        <v>2071</v>
      </c>
      <c r="E1061" s="143" t="s">
        <v>2083</v>
      </c>
    </row>
    <row r="1062" spans="1:5" x14ac:dyDescent="0.15">
      <c r="A1062" s="143" t="str">
        <f t="shared" si="16"/>
        <v>愛知県名古屋市中川区</v>
      </c>
      <c r="B1062" s="148" t="s">
        <v>2082</v>
      </c>
      <c r="C1062" s="149" t="s">
        <v>1961</v>
      </c>
      <c r="D1062" s="145" t="s">
        <v>2071</v>
      </c>
      <c r="E1062" s="143" t="s">
        <v>2081</v>
      </c>
    </row>
    <row r="1063" spans="1:5" x14ac:dyDescent="0.15">
      <c r="A1063" s="143" t="str">
        <f t="shared" si="16"/>
        <v>愛知県名古屋市港区</v>
      </c>
      <c r="B1063" s="148" t="s">
        <v>2080</v>
      </c>
      <c r="C1063" s="149" t="s">
        <v>1961</v>
      </c>
      <c r="D1063" s="145" t="s">
        <v>2071</v>
      </c>
      <c r="E1063" s="143" t="s">
        <v>1765</v>
      </c>
    </row>
    <row r="1064" spans="1:5" x14ac:dyDescent="0.15">
      <c r="A1064" s="143" t="str">
        <f t="shared" si="16"/>
        <v>愛知県名古屋市南区</v>
      </c>
      <c r="B1064" s="148" t="s">
        <v>2079</v>
      </c>
      <c r="C1064" s="149" t="s">
        <v>1961</v>
      </c>
      <c r="D1064" s="145" t="s">
        <v>2071</v>
      </c>
      <c r="E1064" s="143" t="s">
        <v>642</v>
      </c>
    </row>
    <row r="1065" spans="1:5" x14ac:dyDescent="0.15">
      <c r="A1065" s="143" t="str">
        <f t="shared" si="16"/>
        <v>愛知県名古屋市守山区</v>
      </c>
      <c r="B1065" s="148" t="s">
        <v>2078</v>
      </c>
      <c r="C1065" s="149" t="s">
        <v>1961</v>
      </c>
      <c r="D1065" s="145" t="s">
        <v>2071</v>
      </c>
      <c r="E1065" s="143" t="s">
        <v>2077</v>
      </c>
    </row>
    <row r="1066" spans="1:5" x14ac:dyDescent="0.15">
      <c r="A1066" s="143" t="str">
        <f t="shared" si="16"/>
        <v>愛知県名古屋市緑区</v>
      </c>
      <c r="B1066" s="148" t="s">
        <v>2076</v>
      </c>
      <c r="C1066" s="149" t="s">
        <v>1961</v>
      </c>
      <c r="D1066" s="145" t="s">
        <v>2071</v>
      </c>
      <c r="E1066" s="143" t="s">
        <v>2075</v>
      </c>
    </row>
    <row r="1067" spans="1:5" x14ac:dyDescent="0.15">
      <c r="A1067" s="143" t="str">
        <f t="shared" si="16"/>
        <v>愛知県名古屋市名東区</v>
      </c>
      <c r="B1067" s="148" t="s">
        <v>2074</v>
      </c>
      <c r="C1067" s="149" t="s">
        <v>1961</v>
      </c>
      <c r="D1067" s="145" t="s">
        <v>2071</v>
      </c>
      <c r="E1067" s="143" t="s">
        <v>2073</v>
      </c>
    </row>
    <row r="1068" spans="1:5" x14ac:dyDescent="0.15">
      <c r="A1068" s="143" t="str">
        <f t="shared" si="16"/>
        <v>愛知県名古屋市天白区</v>
      </c>
      <c r="B1068" s="148" t="s">
        <v>2072</v>
      </c>
      <c r="C1068" s="149" t="s">
        <v>1961</v>
      </c>
      <c r="D1068" s="145" t="s">
        <v>2071</v>
      </c>
      <c r="E1068" s="143" t="s">
        <v>2070</v>
      </c>
    </row>
    <row r="1069" spans="1:5" x14ac:dyDescent="0.15">
      <c r="A1069" s="143" t="str">
        <f t="shared" si="16"/>
        <v>愛知県豊橋市</v>
      </c>
      <c r="B1069" s="146" t="s">
        <v>2069</v>
      </c>
      <c r="C1069" s="142" t="s">
        <v>1961</v>
      </c>
      <c r="D1069" s="147" t="s">
        <v>2068</v>
      </c>
      <c r="E1069" s="142"/>
    </row>
    <row r="1070" spans="1:5" x14ac:dyDescent="0.15">
      <c r="A1070" s="143" t="str">
        <f t="shared" si="16"/>
        <v>愛知県岡崎市</v>
      </c>
      <c r="B1070" s="146" t="s">
        <v>2067</v>
      </c>
      <c r="C1070" s="142" t="s">
        <v>1961</v>
      </c>
      <c r="D1070" s="147" t="s">
        <v>2066</v>
      </c>
      <c r="E1070" s="142"/>
    </row>
    <row r="1071" spans="1:5" x14ac:dyDescent="0.15">
      <c r="A1071" s="143" t="str">
        <f t="shared" si="16"/>
        <v>愛知県一宮市</v>
      </c>
      <c r="B1071" s="146" t="s">
        <v>2065</v>
      </c>
      <c r="C1071" s="142" t="s">
        <v>1961</v>
      </c>
      <c r="D1071" s="147" t="s">
        <v>2064</v>
      </c>
      <c r="E1071" s="142"/>
    </row>
    <row r="1072" spans="1:5" x14ac:dyDescent="0.15">
      <c r="A1072" s="143" t="str">
        <f t="shared" si="16"/>
        <v>愛知県瀬戸市</v>
      </c>
      <c r="B1072" s="146" t="s">
        <v>2063</v>
      </c>
      <c r="C1072" s="142" t="s">
        <v>1961</v>
      </c>
      <c r="D1072" s="147" t="s">
        <v>2062</v>
      </c>
      <c r="E1072" s="142"/>
    </row>
    <row r="1073" spans="1:5" x14ac:dyDescent="0.15">
      <c r="A1073" s="143" t="str">
        <f t="shared" si="16"/>
        <v>愛知県半田市</v>
      </c>
      <c r="B1073" s="146" t="s">
        <v>2061</v>
      </c>
      <c r="C1073" s="142" t="s">
        <v>1961</v>
      </c>
      <c r="D1073" s="147" t="s">
        <v>2060</v>
      </c>
      <c r="E1073" s="142"/>
    </row>
    <row r="1074" spans="1:5" x14ac:dyDescent="0.15">
      <c r="A1074" s="143" t="str">
        <f t="shared" si="16"/>
        <v>愛知県春日井市</v>
      </c>
      <c r="B1074" s="146" t="s">
        <v>2059</v>
      </c>
      <c r="C1074" s="142" t="s">
        <v>1961</v>
      </c>
      <c r="D1074" s="147" t="s">
        <v>2058</v>
      </c>
      <c r="E1074" s="142"/>
    </row>
    <row r="1075" spans="1:5" x14ac:dyDescent="0.15">
      <c r="A1075" s="143" t="str">
        <f t="shared" si="16"/>
        <v>愛知県豊川市</v>
      </c>
      <c r="B1075" s="146" t="s">
        <v>2057</v>
      </c>
      <c r="C1075" s="142" t="s">
        <v>1961</v>
      </c>
      <c r="D1075" s="147" t="s">
        <v>2056</v>
      </c>
      <c r="E1075" s="142"/>
    </row>
    <row r="1076" spans="1:5" x14ac:dyDescent="0.15">
      <c r="A1076" s="143" t="str">
        <f t="shared" si="16"/>
        <v>愛知県津島市</v>
      </c>
      <c r="B1076" s="146" t="s">
        <v>2055</v>
      </c>
      <c r="C1076" s="142" t="s">
        <v>1961</v>
      </c>
      <c r="D1076" s="147" t="s">
        <v>2054</v>
      </c>
      <c r="E1076" s="142"/>
    </row>
    <row r="1077" spans="1:5" x14ac:dyDescent="0.15">
      <c r="A1077" s="143" t="str">
        <f t="shared" si="16"/>
        <v>愛知県碧南市</v>
      </c>
      <c r="B1077" s="146" t="s">
        <v>2053</v>
      </c>
      <c r="C1077" s="142" t="s">
        <v>1961</v>
      </c>
      <c r="D1077" s="147" t="s">
        <v>2052</v>
      </c>
      <c r="E1077" s="142"/>
    </row>
    <row r="1078" spans="1:5" x14ac:dyDescent="0.15">
      <c r="A1078" s="143" t="str">
        <f t="shared" si="16"/>
        <v>愛知県刈谷市</v>
      </c>
      <c r="B1078" s="146" t="s">
        <v>2051</v>
      </c>
      <c r="C1078" s="142" t="s">
        <v>1961</v>
      </c>
      <c r="D1078" s="147" t="s">
        <v>2050</v>
      </c>
      <c r="E1078" s="142"/>
    </row>
    <row r="1079" spans="1:5" x14ac:dyDescent="0.15">
      <c r="A1079" s="143" t="str">
        <f t="shared" si="16"/>
        <v>愛知県豊田市</v>
      </c>
      <c r="B1079" s="146" t="s">
        <v>2049</v>
      </c>
      <c r="C1079" s="142" t="s">
        <v>1961</v>
      </c>
      <c r="D1079" s="147" t="s">
        <v>2048</v>
      </c>
      <c r="E1079" s="142"/>
    </row>
    <row r="1080" spans="1:5" x14ac:dyDescent="0.15">
      <c r="A1080" s="143" t="str">
        <f t="shared" si="16"/>
        <v>愛知県安城市</v>
      </c>
      <c r="B1080" s="146" t="s">
        <v>2047</v>
      </c>
      <c r="C1080" s="142" t="s">
        <v>1961</v>
      </c>
      <c r="D1080" s="147" t="s">
        <v>2046</v>
      </c>
      <c r="E1080" s="142"/>
    </row>
    <row r="1081" spans="1:5" x14ac:dyDescent="0.15">
      <c r="A1081" s="143" t="str">
        <f t="shared" si="16"/>
        <v>愛知県西尾市</v>
      </c>
      <c r="B1081" s="146" t="s">
        <v>2045</v>
      </c>
      <c r="C1081" s="142" t="s">
        <v>1961</v>
      </c>
      <c r="D1081" s="147" t="s">
        <v>2044</v>
      </c>
      <c r="E1081" s="142"/>
    </row>
    <row r="1082" spans="1:5" x14ac:dyDescent="0.15">
      <c r="A1082" s="143" t="str">
        <f t="shared" si="16"/>
        <v>愛知県蒲郡市</v>
      </c>
      <c r="B1082" s="146" t="s">
        <v>2043</v>
      </c>
      <c r="C1082" s="142" t="s">
        <v>1961</v>
      </c>
      <c r="D1082" s="147" t="s">
        <v>2042</v>
      </c>
      <c r="E1082" s="142"/>
    </row>
    <row r="1083" spans="1:5" x14ac:dyDescent="0.15">
      <c r="A1083" s="143" t="str">
        <f t="shared" si="16"/>
        <v>愛知県犬山市</v>
      </c>
      <c r="B1083" s="146" t="s">
        <v>2041</v>
      </c>
      <c r="C1083" s="142" t="s">
        <v>1961</v>
      </c>
      <c r="D1083" s="147" t="s">
        <v>2040</v>
      </c>
      <c r="E1083" s="142"/>
    </row>
    <row r="1084" spans="1:5" x14ac:dyDescent="0.15">
      <c r="A1084" s="143" t="str">
        <f t="shared" si="16"/>
        <v>愛知県常滑市</v>
      </c>
      <c r="B1084" s="146" t="s">
        <v>2039</v>
      </c>
      <c r="C1084" s="142" t="s">
        <v>1961</v>
      </c>
      <c r="D1084" s="147" t="s">
        <v>2038</v>
      </c>
      <c r="E1084" s="142"/>
    </row>
    <row r="1085" spans="1:5" x14ac:dyDescent="0.15">
      <c r="A1085" s="143" t="str">
        <f t="shared" si="16"/>
        <v>愛知県江南市</v>
      </c>
      <c r="B1085" s="146" t="s">
        <v>2037</v>
      </c>
      <c r="C1085" s="142" t="s">
        <v>1961</v>
      </c>
      <c r="D1085" s="147" t="s">
        <v>2036</v>
      </c>
      <c r="E1085" s="142"/>
    </row>
    <row r="1086" spans="1:5" x14ac:dyDescent="0.15">
      <c r="A1086" s="143" t="str">
        <f t="shared" si="16"/>
        <v>愛知県小牧市</v>
      </c>
      <c r="B1086" s="146" t="s">
        <v>2035</v>
      </c>
      <c r="C1086" s="142" t="s">
        <v>1961</v>
      </c>
      <c r="D1086" s="147" t="s">
        <v>2034</v>
      </c>
      <c r="E1086" s="142"/>
    </row>
    <row r="1087" spans="1:5" x14ac:dyDescent="0.15">
      <c r="A1087" s="143" t="str">
        <f t="shared" si="16"/>
        <v>愛知県稲沢市</v>
      </c>
      <c r="B1087" s="146" t="s">
        <v>2033</v>
      </c>
      <c r="C1087" s="142" t="s">
        <v>1961</v>
      </c>
      <c r="D1087" s="147" t="s">
        <v>2032</v>
      </c>
      <c r="E1087" s="142"/>
    </row>
    <row r="1088" spans="1:5" x14ac:dyDescent="0.15">
      <c r="A1088" s="143" t="str">
        <f t="shared" si="16"/>
        <v>愛知県新城市</v>
      </c>
      <c r="B1088" s="146" t="s">
        <v>2031</v>
      </c>
      <c r="C1088" s="142" t="s">
        <v>1961</v>
      </c>
      <c r="D1088" s="147" t="s">
        <v>2030</v>
      </c>
      <c r="E1088" s="142"/>
    </row>
    <row r="1089" spans="1:5" x14ac:dyDescent="0.15">
      <c r="A1089" s="143" t="str">
        <f t="shared" si="16"/>
        <v>愛知県東海市</v>
      </c>
      <c r="B1089" s="146" t="s">
        <v>2029</v>
      </c>
      <c r="C1089" s="142" t="s">
        <v>1961</v>
      </c>
      <c r="D1089" s="147" t="s">
        <v>2028</v>
      </c>
      <c r="E1089" s="142"/>
    </row>
    <row r="1090" spans="1:5" x14ac:dyDescent="0.15">
      <c r="A1090" s="143" t="str">
        <f t="shared" ref="A1090:A1153" si="17">C1090&amp;D1090&amp;E1090</f>
        <v>愛知県大府市</v>
      </c>
      <c r="B1090" s="146" t="s">
        <v>2027</v>
      </c>
      <c r="C1090" s="142" t="s">
        <v>1961</v>
      </c>
      <c r="D1090" s="147" t="s">
        <v>2026</v>
      </c>
      <c r="E1090" s="142"/>
    </row>
    <row r="1091" spans="1:5" x14ac:dyDescent="0.15">
      <c r="A1091" s="143" t="str">
        <f t="shared" si="17"/>
        <v>愛知県知多市</v>
      </c>
      <c r="B1091" s="146" t="s">
        <v>2025</v>
      </c>
      <c r="C1091" s="142" t="s">
        <v>1961</v>
      </c>
      <c r="D1091" s="147" t="s">
        <v>2024</v>
      </c>
      <c r="E1091" s="142"/>
    </row>
    <row r="1092" spans="1:5" x14ac:dyDescent="0.15">
      <c r="A1092" s="143" t="str">
        <f t="shared" si="17"/>
        <v>愛知県知立市</v>
      </c>
      <c r="B1092" s="146" t="s">
        <v>2023</v>
      </c>
      <c r="C1092" s="142" t="s">
        <v>1961</v>
      </c>
      <c r="D1092" s="147" t="s">
        <v>2022</v>
      </c>
      <c r="E1092" s="142"/>
    </row>
    <row r="1093" spans="1:5" x14ac:dyDescent="0.15">
      <c r="A1093" s="143" t="str">
        <f t="shared" si="17"/>
        <v>愛知県尾張旭市</v>
      </c>
      <c r="B1093" s="146" t="s">
        <v>2021</v>
      </c>
      <c r="C1093" s="142" t="s">
        <v>1961</v>
      </c>
      <c r="D1093" s="147" t="s">
        <v>2020</v>
      </c>
      <c r="E1093" s="142"/>
    </row>
    <row r="1094" spans="1:5" x14ac:dyDescent="0.15">
      <c r="A1094" s="143" t="str">
        <f t="shared" si="17"/>
        <v>愛知県高浜市</v>
      </c>
      <c r="B1094" s="146" t="s">
        <v>2019</v>
      </c>
      <c r="C1094" s="142" t="s">
        <v>1961</v>
      </c>
      <c r="D1094" s="147" t="s">
        <v>2018</v>
      </c>
      <c r="E1094" s="142"/>
    </row>
    <row r="1095" spans="1:5" x14ac:dyDescent="0.15">
      <c r="A1095" s="143" t="str">
        <f t="shared" si="17"/>
        <v>愛知県岩倉市</v>
      </c>
      <c r="B1095" s="146" t="s">
        <v>2017</v>
      </c>
      <c r="C1095" s="142" t="s">
        <v>1961</v>
      </c>
      <c r="D1095" s="147" t="s">
        <v>2016</v>
      </c>
      <c r="E1095" s="142"/>
    </row>
    <row r="1096" spans="1:5" x14ac:dyDescent="0.15">
      <c r="A1096" s="143" t="str">
        <f t="shared" si="17"/>
        <v>愛知県豊明市</v>
      </c>
      <c r="B1096" s="146" t="s">
        <v>2015</v>
      </c>
      <c r="C1096" s="142" t="s">
        <v>1961</v>
      </c>
      <c r="D1096" s="147" t="s">
        <v>2014</v>
      </c>
      <c r="E1096" s="142"/>
    </row>
    <row r="1097" spans="1:5" x14ac:dyDescent="0.15">
      <c r="A1097" s="143" t="str">
        <f t="shared" si="17"/>
        <v>愛知県日進市</v>
      </c>
      <c r="B1097" s="146" t="s">
        <v>2013</v>
      </c>
      <c r="C1097" s="142" t="s">
        <v>1961</v>
      </c>
      <c r="D1097" s="147" t="s">
        <v>2012</v>
      </c>
      <c r="E1097" s="142"/>
    </row>
    <row r="1098" spans="1:5" x14ac:dyDescent="0.15">
      <c r="A1098" s="143" t="str">
        <f t="shared" si="17"/>
        <v>愛知県田原市</v>
      </c>
      <c r="B1098" s="146" t="s">
        <v>2011</v>
      </c>
      <c r="C1098" s="142" t="s">
        <v>1961</v>
      </c>
      <c r="D1098" s="147" t="s">
        <v>2010</v>
      </c>
      <c r="E1098" s="142"/>
    </row>
    <row r="1099" spans="1:5" x14ac:dyDescent="0.15">
      <c r="A1099" s="143" t="str">
        <f t="shared" si="17"/>
        <v>愛知県愛西市</v>
      </c>
      <c r="B1099" s="146" t="s">
        <v>2009</v>
      </c>
      <c r="C1099" s="142" t="s">
        <v>1961</v>
      </c>
      <c r="D1099" s="147" t="s">
        <v>2008</v>
      </c>
      <c r="E1099" s="142"/>
    </row>
    <row r="1100" spans="1:5" x14ac:dyDescent="0.15">
      <c r="A1100" s="143" t="str">
        <f t="shared" si="17"/>
        <v>愛知県清須市</v>
      </c>
      <c r="B1100" s="146" t="s">
        <v>2007</v>
      </c>
      <c r="C1100" s="142" t="s">
        <v>1961</v>
      </c>
      <c r="D1100" s="147" t="s">
        <v>2006</v>
      </c>
      <c r="E1100" s="142"/>
    </row>
    <row r="1101" spans="1:5" x14ac:dyDescent="0.15">
      <c r="A1101" s="143" t="str">
        <f t="shared" si="17"/>
        <v>愛知県北名古屋市</v>
      </c>
      <c r="B1101" s="146" t="s">
        <v>2005</v>
      </c>
      <c r="C1101" s="142" t="s">
        <v>1961</v>
      </c>
      <c r="D1101" s="147" t="s">
        <v>2004</v>
      </c>
      <c r="E1101" s="142"/>
    </row>
    <row r="1102" spans="1:5" x14ac:dyDescent="0.15">
      <c r="A1102" s="143" t="str">
        <f t="shared" si="17"/>
        <v>愛知県弥富市</v>
      </c>
      <c r="B1102" s="146" t="s">
        <v>2003</v>
      </c>
      <c r="C1102" s="142" t="s">
        <v>1961</v>
      </c>
      <c r="D1102" s="147" t="s">
        <v>2002</v>
      </c>
      <c r="E1102" s="142"/>
    </row>
    <row r="1103" spans="1:5" x14ac:dyDescent="0.15">
      <c r="A1103" s="143" t="str">
        <f t="shared" si="17"/>
        <v>愛知県みよし市</v>
      </c>
      <c r="B1103" s="146" t="s">
        <v>2001</v>
      </c>
      <c r="C1103" s="142" t="s">
        <v>1961</v>
      </c>
      <c r="D1103" s="147" t="s">
        <v>2000</v>
      </c>
      <c r="E1103" s="142"/>
    </row>
    <row r="1104" spans="1:5" x14ac:dyDescent="0.15">
      <c r="A1104" s="143" t="str">
        <f t="shared" si="17"/>
        <v>愛知県あま市</v>
      </c>
      <c r="B1104" s="146" t="s">
        <v>1999</v>
      </c>
      <c r="C1104" s="142" t="s">
        <v>1961</v>
      </c>
      <c r="D1104" s="147" t="s">
        <v>1998</v>
      </c>
      <c r="E1104" s="142"/>
    </row>
    <row r="1105" spans="1:5" x14ac:dyDescent="0.15">
      <c r="A1105" s="143" t="str">
        <f t="shared" si="17"/>
        <v>愛知県長久手市</v>
      </c>
      <c r="B1105" s="146" t="s">
        <v>1997</v>
      </c>
      <c r="C1105" s="142" t="s">
        <v>1961</v>
      </c>
      <c r="D1105" s="147" t="s">
        <v>1996</v>
      </c>
      <c r="E1105" s="142"/>
    </row>
    <row r="1106" spans="1:5" x14ac:dyDescent="0.15">
      <c r="A1106" s="143" t="str">
        <f t="shared" si="17"/>
        <v>愛知県愛知郡東郷町</v>
      </c>
      <c r="B1106" s="146" t="s">
        <v>1995</v>
      </c>
      <c r="C1106" s="142" t="s">
        <v>1961</v>
      </c>
      <c r="D1106" s="147" t="s">
        <v>1861</v>
      </c>
      <c r="E1106" s="142" t="s">
        <v>1994</v>
      </c>
    </row>
    <row r="1107" spans="1:5" x14ac:dyDescent="0.15">
      <c r="A1107" s="143" t="str">
        <f t="shared" si="17"/>
        <v>愛知県西春日井郡豊山町</v>
      </c>
      <c r="B1107" s="146" t="s">
        <v>1993</v>
      </c>
      <c r="C1107" s="142" t="s">
        <v>1961</v>
      </c>
      <c r="D1107" s="147" t="s">
        <v>1992</v>
      </c>
      <c r="E1107" s="142" t="s">
        <v>1991</v>
      </c>
    </row>
    <row r="1108" spans="1:5" x14ac:dyDescent="0.15">
      <c r="A1108" s="143" t="str">
        <f t="shared" si="17"/>
        <v>愛知県丹羽郡大口町</v>
      </c>
      <c r="B1108" s="146" t="s">
        <v>1990</v>
      </c>
      <c r="C1108" s="142" t="s">
        <v>1961</v>
      </c>
      <c r="D1108" s="147" t="s">
        <v>1987</v>
      </c>
      <c r="E1108" s="142" t="s">
        <v>1989</v>
      </c>
    </row>
    <row r="1109" spans="1:5" x14ac:dyDescent="0.15">
      <c r="A1109" s="143" t="str">
        <f t="shared" si="17"/>
        <v>愛知県丹羽郡扶桑町</v>
      </c>
      <c r="B1109" s="146" t="s">
        <v>1988</v>
      </c>
      <c r="C1109" s="142" t="s">
        <v>1961</v>
      </c>
      <c r="D1109" s="147" t="s">
        <v>1987</v>
      </c>
      <c r="E1109" s="142" t="s">
        <v>1986</v>
      </c>
    </row>
    <row r="1110" spans="1:5" x14ac:dyDescent="0.15">
      <c r="A1110" s="143" t="str">
        <f t="shared" si="17"/>
        <v>愛知県海部郡大治町</v>
      </c>
      <c r="B1110" s="146" t="s">
        <v>1985</v>
      </c>
      <c r="C1110" s="142" t="s">
        <v>1961</v>
      </c>
      <c r="D1110" s="147" t="s">
        <v>1077</v>
      </c>
      <c r="E1110" s="142" t="s">
        <v>1984</v>
      </c>
    </row>
    <row r="1111" spans="1:5" x14ac:dyDescent="0.15">
      <c r="A1111" s="143" t="str">
        <f t="shared" si="17"/>
        <v>愛知県海部郡蟹江町</v>
      </c>
      <c r="B1111" s="146" t="s">
        <v>1983</v>
      </c>
      <c r="C1111" s="142" t="s">
        <v>1961</v>
      </c>
      <c r="D1111" s="147" t="s">
        <v>1077</v>
      </c>
      <c r="E1111" s="142" t="s">
        <v>1982</v>
      </c>
    </row>
    <row r="1112" spans="1:5" x14ac:dyDescent="0.15">
      <c r="A1112" s="143" t="str">
        <f t="shared" si="17"/>
        <v>愛知県海部郡飛島村</v>
      </c>
      <c r="B1112" s="146" t="s">
        <v>1981</v>
      </c>
      <c r="C1112" s="142" t="s">
        <v>1961</v>
      </c>
      <c r="D1112" s="147" t="s">
        <v>1077</v>
      </c>
      <c r="E1112" s="142" t="s">
        <v>1980</v>
      </c>
    </row>
    <row r="1113" spans="1:5" x14ac:dyDescent="0.15">
      <c r="A1113" s="143" t="str">
        <f t="shared" si="17"/>
        <v>愛知県知多郡阿久比町</v>
      </c>
      <c r="B1113" s="146" t="s">
        <v>1979</v>
      </c>
      <c r="C1113" s="142" t="s">
        <v>1961</v>
      </c>
      <c r="D1113" s="147" t="s">
        <v>1971</v>
      </c>
      <c r="E1113" s="142" t="s">
        <v>1978</v>
      </c>
    </row>
    <row r="1114" spans="1:5" x14ac:dyDescent="0.15">
      <c r="A1114" s="143" t="str">
        <f t="shared" si="17"/>
        <v>愛知県知多郡東浦町</v>
      </c>
      <c r="B1114" s="146" t="s">
        <v>1977</v>
      </c>
      <c r="C1114" s="142" t="s">
        <v>1961</v>
      </c>
      <c r="D1114" s="147" t="s">
        <v>1971</v>
      </c>
      <c r="E1114" s="142" t="s">
        <v>1976</v>
      </c>
    </row>
    <row r="1115" spans="1:5" x14ac:dyDescent="0.15">
      <c r="A1115" s="143" t="str">
        <f t="shared" si="17"/>
        <v>愛知県知多郡南知多町</v>
      </c>
      <c r="B1115" s="146" t="s">
        <v>1975</v>
      </c>
      <c r="C1115" s="142" t="s">
        <v>1961</v>
      </c>
      <c r="D1115" s="147" t="s">
        <v>1971</v>
      </c>
      <c r="E1115" s="142" t="s">
        <v>1974</v>
      </c>
    </row>
    <row r="1116" spans="1:5" x14ac:dyDescent="0.15">
      <c r="A1116" s="143" t="str">
        <f t="shared" si="17"/>
        <v>愛知県知多郡美浜町</v>
      </c>
      <c r="B1116" s="146" t="s">
        <v>1973</v>
      </c>
      <c r="C1116" s="142" t="s">
        <v>1961</v>
      </c>
      <c r="D1116" s="147" t="s">
        <v>1971</v>
      </c>
      <c r="E1116" s="142" t="s">
        <v>1404</v>
      </c>
    </row>
    <row r="1117" spans="1:5" x14ac:dyDescent="0.15">
      <c r="A1117" s="143" t="str">
        <f t="shared" si="17"/>
        <v>愛知県知多郡武豊町</v>
      </c>
      <c r="B1117" s="146" t="s">
        <v>1972</v>
      </c>
      <c r="C1117" s="142" t="s">
        <v>1961</v>
      </c>
      <c r="D1117" s="147" t="s">
        <v>1971</v>
      </c>
      <c r="E1117" s="142" t="s">
        <v>1970</v>
      </c>
    </row>
    <row r="1118" spans="1:5" x14ac:dyDescent="0.15">
      <c r="A1118" s="143" t="str">
        <f t="shared" si="17"/>
        <v>愛知県額田郡幸田町</v>
      </c>
      <c r="B1118" s="146" t="s">
        <v>1969</v>
      </c>
      <c r="C1118" s="142" t="s">
        <v>1961</v>
      </c>
      <c r="D1118" s="147" t="s">
        <v>1968</v>
      </c>
      <c r="E1118" s="142" t="s">
        <v>1967</v>
      </c>
    </row>
    <row r="1119" spans="1:5" x14ac:dyDescent="0.15">
      <c r="A1119" s="143" t="str">
        <f t="shared" si="17"/>
        <v>愛知県北設楽郡設楽町</v>
      </c>
      <c r="B1119" s="146" t="s">
        <v>1966</v>
      </c>
      <c r="C1119" s="142" t="s">
        <v>1961</v>
      </c>
      <c r="D1119" s="147" t="s">
        <v>1960</v>
      </c>
      <c r="E1119" s="142" t="s">
        <v>1965</v>
      </c>
    </row>
    <row r="1120" spans="1:5" x14ac:dyDescent="0.15">
      <c r="A1120" s="143" t="str">
        <f t="shared" si="17"/>
        <v>愛知県北設楽郡東栄町</v>
      </c>
      <c r="B1120" s="146" t="s">
        <v>1964</v>
      </c>
      <c r="C1120" s="142" t="s">
        <v>1961</v>
      </c>
      <c r="D1120" s="147" t="s">
        <v>1960</v>
      </c>
      <c r="E1120" s="142" t="s">
        <v>1963</v>
      </c>
    </row>
    <row r="1121" spans="1:5" x14ac:dyDescent="0.15">
      <c r="A1121" s="143" t="str">
        <f t="shared" si="17"/>
        <v>愛知県北設楽郡豊根村</v>
      </c>
      <c r="B1121" s="146" t="s">
        <v>1962</v>
      </c>
      <c r="C1121" s="142" t="s">
        <v>1961</v>
      </c>
      <c r="D1121" s="147" t="s">
        <v>1960</v>
      </c>
      <c r="E1121" s="142" t="s">
        <v>1959</v>
      </c>
    </row>
    <row r="1122" spans="1:5" x14ac:dyDescent="0.15">
      <c r="A1122" s="143" t="str">
        <f t="shared" si="17"/>
        <v>三重県津市</v>
      </c>
      <c r="B1122" s="146" t="s">
        <v>1958</v>
      </c>
      <c r="C1122" s="142" t="s">
        <v>1895</v>
      </c>
      <c r="D1122" s="147" t="s">
        <v>1957</v>
      </c>
      <c r="E1122" s="142"/>
    </row>
    <row r="1123" spans="1:5" x14ac:dyDescent="0.15">
      <c r="A1123" s="143" t="str">
        <f t="shared" si="17"/>
        <v>三重県四日市市</v>
      </c>
      <c r="B1123" s="146" t="s">
        <v>1956</v>
      </c>
      <c r="C1123" s="142" t="s">
        <v>1895</v>
      </c>
      <c r="D1123" s="147" t="s">
        <v>1955</v>
      </c>
      <c r="E1123" s="142"/>
    </row>
    <row r="1124" spans="1:5" x14ac:dyDescent="0.15">
      <c r="A1124" s="143" t="str">
        <f t="shared" si="17"/>
        <v>三重県伊勢市</v>
      </c>
      <c r="B1124" s="146" t="s">
        <v>1954</v>
      </c>
      <c r="C1124" s="142" t="s">
        <v>1895</v>
      </c>
      <c r="D1124" s="147" t="s">
        <v>1953</v>
      </c>
      <c r="E1124" s="142"/>
    </row>
    <row r="1125" spans="1:5" x14ac:dyDescent="0.15">
      <c r="A1125" s="143" t="str">
        <f t="shared" si="17"/>
        <v>三重県松阪市</v>
      </c>
      <c r="B1125" s="146" t="s">
        <v>1952</v>
      </c>
      <c r="C1125" s="142" t="s">
        <v>1895</v>
      </c>
      <c r="D1125" s="147" t="s">
        <v>1951</v>
      </c>
      <c r="E1125" s="142"/>
    </row>
    <row r="1126" spans="1:5" x14ac:dyDescent="0.15">
      <c r="A1126" s="143" t="str">
        <f t="shared" si="17"/>
        <v>三重県桑名市</v>
      </c>
      <c r="B1126" s="146" t="s">
        <v>1950</v>
      </c>
      <c r="C1126" s="142" t="s">
        <v>1895</v>
      </c>
      <c r="D1126" s="147" t="s">
        <v>1949</v>
      </c>
      <c r="E1126" s="142"/>
    </row>
    <row r="1127" spans="1:5" x14ac:dyDescent="0.15">
      <c r="A1127" s="143" t="str">
        <f t="shared" si="17"/>
        <v>三重県鈴鹿市</v>
      </c>
      <c r="B1127" s="146" t="s">
        <v>1948</v>
      </c>
      <c r="C1127" s="142" t="s">
        <v>1895</v>
      </c>
      <c r="D1127" s="147" t="s">
        <v>1947</v>
      </c>
      <c r="E1127" s="142"/>
    </row>
    <row r="1128" spans="1:5" x14ac:dyDescent="0.15">
      <c r="A1128" s="143" t="str">
        <f t="shared" si="17"/>
        <v>三重県名張市</v>
      </c>
      <c r="B1128" s="146" t="s">
        <v>1946</v>
      </c>
      <c r="C1128" s="142" t="s">
        <v>1895</v>
      </c>
      <c r="D1128" s="147" t="s">
        <v>1945</v>
      </c>
      <c r="E1128" s="142"/>
    </row>
    <row r="1129" spans="1:5" x14ac:dyDescent="0.15">
      <c r="A1129" s="143" t="str">
        <f t="shared" si="17"/>
        <v>三重県尾鷲市</v>
      </c>
      <c r="B1129" s="146" t="s">
        <v>1944</v>
      </c>
      <c r="C1129" s="142" t="s">
        <v>1895</v>
      </c>
      <c r="D1129" s="147" t="s">
        <v>1943</v>
      </c>
      <c r="E1129" s="142"/>
    </row>
    <row r="1130" spans="1:5" x14ac:dyDescent="0.15">
      <c r="A1130" s="143" t="str">
        <f t="shared" si="17"/>
        <v>三重県亀山市</v>
      </c>
      <c r="B1130" s="146" t="s">
        <v>1942</v>
      </c>
      <c r="C1130" s="142" t="s">
        <v>1895</v>
      </c>
      <c r="D1130" s="147" t="s">
        <v>1941</v>
      </c>
      <c r="E1130" s="142"/>
    </row>
    <row r="1131" spans="1:5" x14ac:dyDescent="0.15">
      <c r="A1131" s="143" t="str">
        <f t="shared" si="17"/>
        <v>三重県鳥羽市</v>
      </c>
      <c r="B1131" s="146" t="s">
        <v>1940</v>
      </c>
      <c r="C1131" s="142" t="s">
        <v>1895</v>
      </c>
      <c r="D1131" s="147" t="s">
        <v>1939</v>
      </c>
      <c r="E1131" s="142"/>
    </row>
    <row r="1132" spans="1:5" x14ac:dyDescent="0.15">
      <c r="A1132" s="143" t="str">
        <f t="shared" si="17"/>
        <v>三重県熊野市</v>
      </c>
      <c r="B1132" s="146" t="s">
        <v>1938</v>
      </c>
      <c r="C1132" s="142" t="s">
        <v>1895</v>
      </c>
      <c r="D1132" s="147" t="s">
        <v>1937</v>
      </c>
      <c r="E1132" s="142"/>
    </row>
    <row r="1133" spans="1:5" x14ac:dyDescent="0.15">
      <c r="A1133" s="143" t="str">
        <f t="shared" si="17"/>
        <v>三重県いなべ市</v>
      </c>
      <c r="B1133" s="146" t="s">
        <v>1936</v>
      </c>
      <c r="C1133" s="142" t="s">
        <v>1895</v>
      </c>
      <c r="D1133" s="147" t="s">
        <v>1935</v>
      </c>
      <c r="E1133" s="142"/>
    </row>
    <row r="1134" spans="1:5" x14ac:dyDescent="0.15">
      <c r="A1134" s="143" t="str">
        <f t="shared" si="17"/>
        <v>三重県志摩市</v>
      </c>
      <c r="B1134" s="146" t="s">
        <v>1934</v>
      </c>
      <c r="C1134" s="142" t="s">
        <v>1895</v>
      </c>
      <c r="D1134" s="147" t="s">
        <v>1933</v>
      </c>
      <c r="E1134" s="142"/>
    </row>
    <row r="1135" spans="1:5" x14ac:dyDescent="0.15">
      <c r="A1135" s="143" t="str">
        <f t="shared" si="17"/>
        <v>三重県伊賀市</v>
      </c>
      <c r="B1135" s="146" t="s">
        <v>1932</v>
      </c>
      <c r="C1135" s="142" t="s">
        <v>1895</v>
      </c>
      <c r="D1135" s="147" t="s">
        <v>1931</v>
      </c>
      <c r="E1135" s="142"/>
    </row>
    <row r="1136" spans="1:5" x14ac:dyDescent="0.15">
      <c r="A1136" s="143" t="str">
        <f t="shared" si="17"/>
        <v>三重県桑名郡木曽岬町</v>
      </c>
      <c r="B1136" s="146" t="s">
        <v>1930</v>
      </c>
      <c r="C1136" s="142" t="s">
        <v>1895</v>
      </c>
      <c r="D1136" s="147" t="s">
        <v>1929</v>
      </c>
      <c r="E1136" s="142" t="s">
        <v>1928</v>
      </c>
    </row>
    <row r="1137" spans="1:5" x14ac:dyDescent="0.15">
      <c r="A1137" s="143" t="str">
        <f t="shared" si="17"/>
        <v>三重県員弁郡東員町</v>
      </c>
      <c r="B1137" s="146" t="s">
        <v>1927</v>
      </c>
      <c r="C1137" s="142" t="s">
        <v>1895</v>
      </c>
      <c r="D1137" s="147" t="s">
        <v>1926</v>
      </c>
      <c r="E1137" s="142" t="s">
        <v>1925</v>
      </c>
    </row>
    <row r="1138" spans="1:5" x14ac:dyDescent="0.15">
      <c r="A1138" s="143" t="str">
        <f t="shared" si="17"/>
        <v>三重県三重郡菰野町</v>
      </c>
      <c r="B1138" s="146" t="s">
        <v>1924</v>
      </c>
      <c r="C1138" s="142" t="s">
        <v>1895</v>
      </c>
      <c r="D1138" s="147" t="s">
        <v>1919</v>
      </c>
      <c r="E1138" s="142" t="s">
        <v>1923</v>
      </c>
    </row>
    <row r="1139" spans="1:5" x14ac:dyDescent="0.15">
      <c r="A1139" s="143" t="str">
        <f t="shared" si="17"/>
        <v>三重県三重郡朝日町</v>
      </c>
      <c r="B1139" s="146" t="s">
        <v>1922</v>
      </c>
      <c r="C1139" s="142" t="s">
        <v>1895</v>
      </c>
      <c r="D1139" s="147" t="s">
        <v>1919</v>
      </c>
      <c r="E1139" s="142" t="s">
        <v>1921</v>
      </c>
    </row>
    <row r="1140" spans="1:5" x14ac:dyDescent="0.15">
      <c r="A1140" s="143" t="str">
        <f t="shared" si="17"/>
        <v>三重県三重郡川越町</v>
      </c>
      <c r="B1140" s="146" t="s">
        <v>1920</v>
      </c>
      <c r="C1140" s="142" t="s">
        <v>1895</v>
      </c>
      <c r="D1140" s="147" t="s">
        <v>1919</v>
      </c>
      <c r="E1140" s="142" t="s">
        <v>1918</v>
      </c>
    </row>
    <row r="1141" spans="1:5" x14ac:dyDescent="0.15">
      <c r="A1141" s="143" t="str">
        <f t="shared" si="17"/>
        <v>三重県多気郡多気町</v>
      </c>
      <c r="B1141" s="146" t="s">
        <v>1917</v>
      </c>
      <c r="C1141" s="142" t="s">
        <v>1895</v>
      </c>
      <c r="D1141" s="147" t="s">
        <v>1912</v>
      </c>
      <c r="E1141" s="142" t="s">
        <v>1916</v>
      </c>
    </row>
    <row r="1142" spans="1:5" x14ac:dyDescent="0.15">
      <c r="A1142" s="143" t="str">
        <f t="shared" si="17"/>
        <v>三重県多気郡明和町</v>
      </c>
      <c r="B1142" s="146" t="s">
        <v>1915</v>
      </c>
      <c r="C1142" s="142" t="s">
        <v>1895</v>
      </c>
      <c r="D1142" s="147" t="s">
        <v>1912</v>
      </c>
      <c r="E1142" s="142" t="s">
        <v>1914</v>
      </c>
    </row>
    <row r="1143" spans="1:5" x14ac:dyDescent="0.15">
      <c r="A1143" s="143" t="str">
        <f t="shared" si="17"/>
        <v>三重県多気郡大台町</v>
      </c>
      <c r="B1143" s="146" t="s">
        <v>1913</v>
      </c>
      <c r="C1143" s="142" t="s">
        <v>1895</v>
      </c>
      <c r="D1143" s="147" t="s">
        <v>1912</v>
      </c>
      <c r="E1143" s="142" t="s">
        <v>1911</v>
      </c>
    </row>
    <row r="1144" spans="1:5" x14ac:dyDescent="0.15">
      <c r="A1144" s="143" t="str">
        <f t="shared" si="17"/>
        <v>三重県度会郡玉城町</v>
      </c>
      <c r="B1144" s="146" t="s">
        <v>1910</v>
      </c>
      <c r="C1144" s="142" t="s">
        <v>1895</v>
      </c>
      <c r="D1144" s="147" t="s">
        <v>1903</v>
      </c>
      <c r="E1144" s="142" t="s">
        <v>1909</v>
      </c>
    </row>
    <row r="1145" spans="1:5" x14ac:dyDescent="0.15">
      <c r="A1145" s="143" t="str">
        <f t="shared" si="17"/>
        <v>三重県度会郡度会町</v>
      </c>
      <c r="B1145" s="146" t="s">
        <v>1908</v>
      </c>
      <c r="C1145" s="142" t="s">
        <v>1895</v>
      </c>
      <c r="D1145" s="147" t="s">
        <v>1903</v>
      </c>
      <c r="E1145" s="142" t="s">
        <v>1907</v>
      </c>
    </row>
    <row r="1146" spans="1:5" x14ac:dyDescent="0.15">
      <c r="A1146" s="143" t="str">
        <f t="shared" si="17"/>
        <v>三重県度会郡大紀町</v>
      </c>
      <c r="B1146" s="146" t="s">
        <v>1906</v>
      </c>
      <c r="C1146" s="142" t="s">
        <v>1895</v>
      </c>
      <c r="D1146" s="147" t="s">
        <v>1903</v>
      </c>
      <c r="E1146" s="142" t="s">
        <v>1905</v>
      </c>
    </row>
    <row r="1147" spans="1:5" x14ac:dyDescent="0.15">
      <c r="A1147" s="143" t="str">
        <f t="shared" si="17"/>
        <v>三重県度会郡南伊勢町</v>
      </c>
      <c r="B1147" s="146" t="s">
        <v>1904</v>
      </c>
      <c r="C1147" s="142" t="s">
        <v>1895</v>
      </c>
      <c r="D1147" s="147" t="s">
        <v>1903</v>
      </c>
      <c r="E1147" s="142" t="s">
        <v>1902</v>
      </c>
    </row>
    <row r="1148" spans="1:5" x14ac:dyDescent="0.15">
      <c r="A1148" s="143" t="str">
        <f t="shared" si="17"/>
        <v>三重県北牟婁郡紀北町</v>
      </c>
      <c r="B1148" s="146" t="s">
        <v>1901</v>
      </c>
      <c r="C1148" s="142" t="s">
        <v>1895</v>
      </c>
      <c r="D1148" s="147" t="s">
        <v>1900</v>
      </c>
      <c r="E1148" s="142" t="s">
        <v>1899</v>
      </c>
    </row>
    <row r="1149" spans="1:5" x14ac:dyDescent="0.15">
      <c r="A1149" s="143" t="str">
        <f t="shared" si="17"/>
        <v>三重県南牟婁郡御浜町</v>
      </c>
      <c r="B1149" s="146" t="s">
        <v>1898</v>
      </c>
      <c r="C1149" s="142" t="s">
        <v>1895</v>
      </c>
      <c r="D1149" s="147" t="s">
        <v>1894</v>
      </c>
      <c r="E1149" s="142" t="s">
        <v>1897</v>
      </c>
    </row>
    <row r="1150" spans="1:5" x14ac:dyDescent="0.15">
      <c r="A1150" s="143" t="str">
        <f t="shared" si="17"/>
        <v>三重県南牟婁郡紀宝町</v>
      </c>
      <c r="B1150" s="146" t="s">
        <v>1896</v>
      </c>
      <c r="C1150" s="142" t="s">
        <v>1895</v>
      </c>
      <c r="D1150" s="147" t="s">
        <v>1894</v>
      </c>
      <c r="E1150" s="142" t="s">
        <v>1893</v>
      </c>
    </row>
    <row r="1151" spans="1:5" x14ac:dyDescent="0.15">
      <c r="A1151" s="143" t="str">
        <f t="shared" si="17"/>
        <v>滋賀県大津市</v>
      </c>
      <c r="B1151" s="146" t="s">
        <v>1892</v>
      </c>
      <c r="C1151" s="142" t="s">
        <v>1854</v>
      </c>
      <c r="D1151" s="147" t="s">
        <v>1891</v>
      </c>
      <c r="E1151" s="142"/>
    </row>
    <row r="1152" spans="1:5" x14ac:dyDescent="0.15">
      <c r="A1152" s="143" t="str">
        <f t="shared" si="17"/>
        <v>滋賀県彦根市</v>
      </c>
      <c r="B1152" s="146" t="s">
        <v>1890</v>
      </c>
      <c r="C1152" s="142" t="s">
        <v>1854</v>
      </c>
      <c r="D1152" s="147" t="s">
        <v>1889</v>
      </c>
      <c r="E1152" s="142"/>
    </row>
    <row r="1153" spans="1:5" x14ac:dyDescent="0.15">
      <c r="A1153" s="143" t="str">
        <f t="shared" si="17"/>
        <v>滋賀県長浜市</v>
      </c>
      <c r="B1153" s="146" t="s">
        <v>1888</v>
      </c>
      <c r="C1153" s="142" t="s">
        <v>1854</v>
      </c>
      <c r="D1153" s="147" t="s">
        <v>1887</v>
      </c>
      <c r="E1153" s="142"/>
    </row>
    <row r="1154" spans="1:5" x14ac:dyDescent="0.15">
      <c r="A1154" s="143" t="str">
        <f t="shared" ref="A1154:A1217" si="18">C1154&amp;D1154&amp;E1154</f>
        <v>滋賀県近江八幡市</v>
      </c>
      <c r="B1154" s="146" t="s">
        <v>1886</v>
      </c>
      <c r="C1154" s="142" t="s">
        <v>1854</v>
      </c>
      <c r="D1154" s="147" t="s">
        <v>1885</v>
      </c>
      <c r="E1154" s="142"/>
    </row>
    <row r="1155" spans="1:5" x14ac:dyDescent="0.15">
      <c r="A1155" s="143" t="str">
        <f t="shared" si="18"/>
        <v>滋賀県草津市</v>
      </c>
      <c r="B1155" s="146" t="s">
        <v>1884</v>
      </c>
      <c r="C1155" s="142" t="s">
        <v>1854</v>
      </c>
      <c r="D1155" s="147" t="s">
        <v>1883</v>
      </c>
      <c r="E1155" s="142"/>
    </row>
    <row r="1156" spans="1:5" x14ac:dyDescent="0.15">
      <c r="A1156" s="143" t="str">
        <f t="shared" si="18"/>
        <v>滋賀県守山市</v>
      </c>
      <c r="B1156" s="146" t="s">
        <v>1882</v>
      </c>
      <c r="C1156" s="142" t="s">
        <v>1854</v>
      </c>
      <c r="D1156" s="147" t="s">
        <v>1881</v>
      </c>
      <c r="E1156" s="142"/>
    </row>
    <row r="1157" spans="1:5" x14ac:dyDescent="0.15">
      <c r="A1157" s="143" t="str">
        <f t="shared" si="18"/>
        <v>滋賀県栗東市</v>
      </c>
      <c r="B1157" s="146" t="s">
        <v>1880</v>
      </c>
      <c r="C1157" s="142" t="s">
        <v>1854</v>
      </c>
      <c r="D1157" s="147" t="s">
        <v>1879</v>
      </c>
      <c r="E1157" s="142"/>
    </row>
    <row r="1158" spans="1:5" x14ac:dyDescent="0.15">
      <c r="A1158" s="143" t="str">
        <f t="shared" si="18"/>
        <v>滋賀県甲賀市</v>
      </c>
      <c r="B1158" s="146" t="s">
        <v>1878</v>
      </c>
      <c r="C1158" s="142" t="s">
        <v>1854</v>
      </c>
      <c r="D1158" s="147" t="s">
        <v>1877</v>
      </c>
      <c r="E1158" s="142"/>
    </row>
    <row r="1159" spans="1:5" x14ac:dyDescent="0.15">
      <c r="A1159" s="143" t="str">
        <f t="shared" si="18"/>
        <v>滋賀県野洲市</v>
      </c>
      <c r="B1159" s="146" t="s">
        <v>1876</v>
      </c>
      <c r="C1159" s="142" t="s">
        <v>1854</v>
      </c>
      <c r="D1159" s="147" t="s">
        <v>1875</v>
      </c>
      <c r="E1159" s="142"/>
    </row>
    <row r="1160" spans="1:5" x14ac:dyDescent="0.15">
      <c r="A1160" s="143" t="str">
        <f t="shared" si="18"/>
        <v>滋賀県湖南市</v>
      </c>
      <c r="B1160" s="146" t="s">
        <v>1874</v>
      </c>
      <c r="C1160" s="142" t="s">
        <v>1854</v>
      </c>
      <c r="D1160" s="147" t="s">
        <v>1873</v>
      </c>
      <c r="E1160" s="142"/>
    </row>
    <row r="1161" spans="1:5" x14ac:dyDescent="0.15">
      <c r="A1161" s="143" t="str">
        <f t="shared" si="18"/>
        <v>滋賀県高島市</v>
      </c>
      <c r="B1161" s="146" t="s">
        <v>1872</v>
      </c>
      <c r="C1161" s="142" t="s">
        <v>1854</v>
      </c>
      <c r="D1161" s="147" t="s">
        <v>1871</v>
      </c>
      <c r="E1161" s="142"/>
    </row>
    <row r="1162" spans="1:5" x14ac:dyDescent="0.15">
      <c r="A1162" s="143" t="str">
        <f t="shared" si="18"/>
        <v>滋賀県東近江市</v>
      </c>
      <c r="B1162" s="146" t="s">
        <v>1870</v>
      </c>
      <c r="C1162" s="142" t="s">
        <v>1854</v>
      </c>
      <c r="D1162" s="147" t="s">
        <v>1869</v>
      </c>
      <c r="E1162" s="142"/>
    </row>
    <row r="1163" spans="1:5" x14ac:dyDescent="0.15">
      <c r="A1163" s="143" t="str">
        <f t="shared" si="18"/>
        <v>滋賀県米原市</v>
      </c>
      <c r="B1163" s="146" t="s">
        <v>1868</v>
      </c>
      <c r="C1163" s="142" t="s">
        <v>1854</v>
      </c>
      <c r="D1163" s="147" t="s">
        <v>1867</v>
      </c>
      <c r="E1163" s="142"/>
    </row>
    <row r="1164" spans="1:5" x14ac:dyDescent="0.15">
      <c r="A1164" s="143" t="str">
        <f t="shared" si="18"/>
        <v>滋賀県蒲生郡日野町</v>
      </c>
      <c r="B1164" s="146" t="s">
        <v>1866</v>
      </c>
      <c r="C1164" s="142" t="s">
        <v>1854</v>
      </c>
      <c r="D1164" s="147" t="s">
        <v>1864</v>
      </c>
      <c r="E1164" s="142" t="s">
        <v>1334</v>
      </c>
    </row>
    <row r="1165" spans="1:5" x14ac:dyDescent="0.15">
      <c r="A1165" s="143" t="str">
        <f t="shared" si="18"/>
        <v>滋賀県蒲生郡竜王町</v>
      </c>
      <c r="B1165" s="146" t="s">
        <v>1865</v>
      </c>
      <c r="C1165" s="142" t="s">
        <v>1854</v>
      </c>
      <c r="D1165" s="147" t="s">
        <v>1864</v>
      </c>
      <c r="E1165" s="142" t="s">
        <v>1863</v>
      </c>
    </row>
    <row r="1166" spans="1:5" x14ac:dyDescent="0.15">
      <c r="A1166" s="143" t="str">
        <f t="shared" si="18"/>
        <v>滋賀県愛知郡愛荘町</v>
      </c>
      <c r="B1166" s="146" t="s">
        <v>1862</v>
      </c>
      <c r="C1166" s="142" t="s">
        <v>1854</v>
      </c>
      <c r="D1166" s="147" t="s">
        <v>1861</v>
      </c>
      <c r="E1166" s="142" t="s">
        <v>1860</v>
      </c>
    </row>
    <row r="1167" spans="1:5" x14ac:dyDescent="0.15">
      <c r="A1167" s="143" t="str">
        <f t="shared" si="18"/>
        <v>滋賀県犬上郡豊郷町</v>
      </c>
      <c r="B1167" s="146" t="s">
        <v>1859</v>
      </c>
      <c r="C1167" s="142" t="s">
        <v>1854</v>
      </c>
      <c r="D1167" s="147" t="s">
        <v>1853</v>
      </c>
      <c r="E1167" s="142" t="s">
        <v>1858</v>
      </c>
    </row>
    <row r="1168" spans="1:5" x14ac:dyDescent="0.15">
      <c r="A1168" s="143" t="str">
        <f t="shared" si="18"/>
        <v>滋賀県犬上郡甲良町</v>
      </c>
      <c r="B1168" s="146" t="s">
        <v>1857</v>
      </c>
      <c r="C1168" s="142" t="s">
        <v>1854</v>
      </c>
      <c r="D1168" s="147" t="s">
        <v>1853</v>
      </c>
      <c r="E1168" s="142" t="s">
        <v>1856</v>
      </c>
    </row>
    <row r="1169" spans="1:5" x14ac:dyDescent="0.15">
      <c r="A1169" s="143" t="str">
        <f t="shared" si="18"/>
        <v>滋賀県犬上郡多賀町</v>
      </c>
      <c r="B1169" s="146" t="s">
        <v>1855</v>
      </c>
      <c r="C1169" s="142" t="s">
        <v>1854</v>
      </c>
      <c r="D1169" s="147" t="s">
        <v>1853</v>
      </c>
      <c r="E1169" s="142" t="s">
        <v>1852</v>
      </c>
    </row>
    <row r="1170" spans="1:5" x14ac:dyDescent="0.15">
      <c r="A1170" s="143" t="str">
        <f t="shared" si="18"/>
        <v>京都府京都市北区</v>
      </c>
      <c r="B1170" s="148" t="s">
        <v>1851</v>
      </c>
      <c r="C1170" s="149" t="s">
        <v>1776</v>
      </c>
      <c r="D1170" s="145" t="s">
        <v>1832</v>
      </c>
      <c r="E1170" s="143" t="s">
        <v>640</v>
      </c>
    </row>
    <row r="1171" spans="1:5" x14ac:dyDescent="0.15">
      <c r="A1171" s="143" t="str">
        <f t="shared" si="18"/>
        <v>京都府京都市上京区</v>
      </c>
      <c r="B1171" s="148" t="s">
        <v>1850</v>
      </c>
      <c r="C1171" s="149" t="s">
        <v>1776</v>
      </c>
      <c r="D1171" s="145" t="s">
        <v>1832</v>
      </c>
      <c r="E1171" s="143" t="s">
        <v>1849</v>
      </c>
    </row>
    <row r="1172" spans="1:5" x14ac:dyDescent="0.15">
      <c r="A1172" s="143" t="str">
        <f t="shared" si="18"/>
        <v>京都府京都市左京区</v>
      </c>
      <c r="B1172" s="148" t="s">
        <v>1848</v>
      </c>
      <c r="C1172" s="149" t="s">
        <v>1776</v>
      </c>
      <c r="D1172" s="145" t="s">
        <v>1832</v>
      </c>
      <c r="E1172" s="143" t="s">
        <v>1847</v>
      </c>
    </row>
    <row r="1173" spans="1:5" x14ac:dyDescent="0.15">
      <c r="A1173" s="143" t="str">
        <f t="shared" si="18"/>
        <v>京都府京都市中京区</v>
      </c>
      <c r="B1173" s="148" t="s">
        <v>1846</v>
      </c>
      <c r="C1173" s="149" t="s">
        <v>1776</v>
      </c>
      <c r="D1173" s="145" t="s">
        <v>1832</v>
      </c>
      <c r="E1173" s="143" t="s">
        <v>1845</v>
      </c>
    </row>
    <row r="1174" spans="1:5" x14ac:dyDescent="0.15">
      <c r="A1174" s="143" t="str">
        <f t="shared" si="18"/>
        <v>京都府京都市東山区</v>
      </c>
      <c r="B1174" s="148" t="s">
        <v>1844</v>
      </c>
      <c r="C1174" s="149" t="s">
        <v>1776</v>
      </c>
      <c r="D1174" s="145" t="s">
        <v>1832</v>
      </c>
      <c r="E1174" s="143" t="s">
        <v>1843</v>
      </c>
    </row>
    <row r="1175" spans="1:5" x14ac:dyDescent="0.15">
      <c r="A1175" s="143" t="str">
        <f t="shared" si="18"/>
        <v>京都府京都市下京区</v>
      </c>
      <c r="B1175" s="148" t="s">
        <v>1842</v>
      </c>
      <c r="C1175" s="149" t="s">
        <v>1776</v>
      </c>
      <c r="D1175" s="145" t="s">
        <v>1832</v>
      </c>
      <c r="E1175" s="143" t="s">
        <v>1841</v>
      </c>
    </row>
    <row r="1176" spans="1:5" x14ac:dyDescent="0.15">
      <c r="A1176" s="143" t="str">
        <f t="shared" si="18"/>
        <v>京都府京都市南区</v>
      </c>
      <c r="B1176" s="148" t="s">
        <v>1840</v>
      </c>
      <c r="C1176" s="149" t="s">
        <v>1776</v>
      </c>
      <c r="D1176" s="145" t="s">
        <v>1832</v>
      </c>
      <c r="E1176" s="143" t="s">
        <v>642</v>
      </c>
    </row>
    <row r="1177" spans="1:5" x14ac:dyDescent="0.15">
      <c r="A1177" s="143" t="str">
        <f t="shared" si="18"/>
        <v>京都府京都市右京区</v>
      </c>
      <c r="B1177" s="148" t="s">
        <v>1839</v>
      </c>
      <c r="C1177" s="149" t="s">
        <v>1776</v>
      </c>
      <c r="D1177" s="145" t="s">
        <v>1832</v>
      </c>
      <c r="E1177" s="143" t="s">
        <v>1838</v>
      </c>
    </row>
    <row r="1178" spans="1:5" x14ac:dyDescent="0.15">
      <c r="A1178" s="143" t="str">
        <f t="shared" si="18"/>
        <v>京都府京都市伏見区</v>
      </c>
      <c r="B1178" s="148" t="s">
        <v>1837</v>
      </c>
      <c r="C1178" s="149" t="s">
        <v>1776</v>
      </c>
      <c r="D1178" s="145" t="s">
        <v>1832</v>
      </c>
      <c r="E1178" s="143" t="s">
        <v>1836</v>
      </c>
    </row>
    <row r="1179" spans="1:5" x14ac:dyDescent="0.15">
      <c r="A1179" s="143" t="str">
        <f t="shared" si="18"/>
        <v>京都府京都市山科区</v>
      </c>
      <c r="B1179" s="148" t="s">
        <v>1835</v>
      </c>
      <c r="C1179" s="149" t="s">
        <v>1776</v>
      </c>
      <c r="D1179" s="145" t="s">
        <v>1832</v>
      </c>
      <c r="E1179" s="143" t="s">
        <v>1834</v>
      </c>
    </row>
    <row r="1180" spans="1:5" x14ac:dyDescent="0.15">
      <c r="A1180" s="143" t="str">
        <f t="shared" si="18"/>
        <v>京都府京都市西京区</v>
      </c>
      <c r="B1180" s="148" t="s">
        <v>1833</v>
      </c>
      <c r="C1180" s="149" t="s">
        <v>1776</v>
      </c>
      <c r="D1180" s="145" t="s">
        <v>1832</v>
      </c>
      <c r="E1180" s="143" t="s">
        <v>1831</v>
      </c>
    </row>
    <row r="1181" spans="1:5" x14ac:dyDescent="0.15">
      <c r="A1181" s="143" t="str">
        <f t="shared" si="18"/>
        <v>京都府福知山市</v>
      </c>
      <c r="B1181" s="146" t="s">
        <v>1830</v>
      </c>
      <c r="C1181" s="142" t="s">
        <v>1776</v>
      </c>
      <c r="D1181" s="147" t="s">
        <v>1829</v>
      </c>
      <c r="E1181" s="142"/>
    </row>
    <row r="1182" spans="1:5" x14ac:dyDescent="0.15">
      <c r="A1182" s="143" t="str">
        <f t="shared" si="18"/>
        <v>京都府舞鶴市</v>
      </c>
      <c r="B1182" s="146" t="s">
        <v>1828</v>
      </c>
      <c r="C1182" s="142" t="s">
        <v>1776</v>
      </c>
      <c r="D1182" s="147" t="s">
        <v>1827</v>
      </c>
      <c r="E1182" s="142"/>
    </row>
    <row r="1183" spans="1:5" x14ac:dyDescent="0.15">
      <c r="A1183" s="143" t="str">
        <f t="shared" si="18"/>
        <v>京都府綾部市</v>
      </c>
      <c r="B1183" s="146" t="s">
        <v>1826</v>
      </c>
      <c r="C1183" s="142" t="s">
        <v>1776</v>
      </c>
      <c r="D1183" s="147" t="s">
        <v>1825</v>
      </c>
      <c r="E1183" s="142"/>
    </row>
    <row r="1184" spans="1:5" x14ac:dyDescent="0.15">
      <c r="A1184" s="143" t="str">
        <f t="shared" si="18"/>
        <v>京都府宇治市</v>
      </c>
      <c r="B1184" s="146" t="s">
        <v>1824</v>
      </c>
      <c r="C1184" s="142" t="s">
        <v>1776</v>
      </c>
      <c r="D1184" s="147" t="s">
        <v>1823</v>
      </c>
      <c r="E1184" s="142"/>
    </row>
    <row r="1185" spans="1:5" x14ac:dyDescent="0.15">
      <c r="A1185" s="143" t="str">
        <f t="shared" si="18"/>
        <v>京都府宮津市</v>
      </c>
      <c r="B1185" s="146" t="s">
        <v>1822</v>
      </c>
      <c r="C1185" s="142" t="s">
        <v>1776</v>
      </c>
      <c r="D1185" s="147" t="s">
        <v>1821</v>
      </c>
      <c r="E1185" s="142"/>
    </row>
    <row r="1186" spans="1:5" x14ac:dyDescent="0.15">
      <c r="A1186" s="143" t="str">
        <f t="shared" si="18"/>
        <v>京都府亀岡市</v>
      </c>
      <c r="B1186" s="146" t="s">
        <v>1820</v>
      </c>
      <c r="C1186" s="142" t="s">
        <v>1776</v>
      </c>
      <c r="D1186" s="147" t="s">
        <v>1819</v>
      </c>
      <c r="E1186" s="142"/>
    </row>
    <row r="1187" spans="1:5" x14ac:dyDescent="0.15">
      <c r="A1187" s="143" t="str">
        <f t="shared" si="18"/>
        <v>京都府城陽市</v>
      </c>
      <c r="B1187" s="146" t="s">
        <v>1818</v>
      </c>
      <c r="C1187" s="142" t="s">
        <v>1776</v>
      </c>
      <c r="D1187" s="147" t="s">
        <v>1817</v>
      </c>
      <c r="E1187" s="142"/>
    </row>
    <row r="1188" spans="1:5" x14ac:dyDescent="0.15">
      <c r="A1188" s="143" t="str">
        <f t="shared" si="18"/>
        <v>京都府向日市</v>
      </c>
      <c r="B1188" s="146" t="s">
        <v>1816</v>
      </c>
      <c r="C1188" s="142" t="s">
        <v>1776</v>
      </c>
      <c r="D1188" s="147" t="s">
        <v>1815</v>
      </c>
      <c r="E1188" s="142"/>
    </row>
    <row r="1189" spans="1:5" x14ac:dyDescent="0.15">
      <c r="A1189" s="143" t="str">
        <f t="shared" si="18"/>
        <v>京都府長岡京市</v>
      </c>
      <c r="B1189" s="146" t="s">
        <v>1814</v>
      </c>
      <c r="C1189" s="142" t="s">
        <v>1776</v>
      </c>
      <c r="D1189" s="147" t="s">
        <v>1813</v>
      </c>
      <c r="E1189" s="142"/>
    </row>
    <row r="1190" spans="1:5" x14ac:dyDescent="0.15">
      <c r="A1190" s="143" t="str">
        <f t="shared" si="18"/>
        <v>京都府八幡市</v>
      </c>
      <c r="B1190" s="146" t="s">
        <v>1812</v>
      </c>
      <c r="C1190" s="142" t="s">
        <v>1776</v>
      </c>
      <c r="D1190" s="147" t="s">
        <v>1811</v>
      </c>
      <c r="E1190" s="142"/>
    </row>
    <row r="1191" spans="1:5" x14ac:dyDescent="0.15">
      <c r="A1191" s="143" t="str">
        <f t="shared" si="18"/>
        <v>京都府京田辺市</v>
      </c>
      <c r="B1191" s="146" t="s">
        <v>1810</v>
      </c>
      <c r="C1191" s="142" t="s">
        <v>1776</v>
      </c>
      <c r="D1191" s="147" t="s">
        <v>1809</v>
      </c>
      <c r="E1191" s="142"/>
    </row>
    <row r="1192" spans="1:5" x14ac:dyDescent="0.15">
      <c r="A1192" s="143" t="str">
        <f t="shared" si="18"/>
        <v>京都府京丹後市</v>
      </c>
      <c r="B1192" s="146" t="s">
        <v>1808</v>
      </c>
      <c r="C1192" s="142" t="s">
        <v>1776</v>
      </c>
      <c r="D1192" s="147" t="s">
        <v>1807</v>
      </c>
      <c r="E1192" s="142"/>
    </row>
    <row r="1193" spans="1:5" x14ac:dyDescent="0.15">
      <c r="A1193" s="143" t="str">
        <f t="shared" si="18"/>
        <v>京都府南丹市</v>
      </c>
      <c r="B1193" s="146" t="s">
        <v>1806</v>
      </c>
      <c r="C1193" s="142" t="s">
        <v>1776</v>
      </c>
      <c r="D1193" s="147" t="s">
        <v>1805</v>
      </c>
      <c r="E1193" s="142"/>
    </row>
    <row r="1194" spans="1:5" x14ac:dyDescent="0.15">
      <c r="A1194" s="143" t="str">
        <f t="shared" si="18"/>
        <v>京都府木津川市</v>
      </c>
      <c r="B1194" s="146" t="s">
        <v>1804</v>
      </c>
      <c r="C1194" s="142" t="s">
        <v>1776</v>
      </c>
      <c r="D1194" s="147" t="s">
        <v>1803</v>
      </c>
      <c r="E1194" s="142"/>
    </row>
    <row r="1195" spans="1:5" x14ac:dyDescent="0.15">
      <c r="A1195" s="143" t="str">
        <f t="shared" si="18"/>
        <v>京都府乙訓郡大山崎町</v>
      </c>
      <c r="B1195" s="146" t="s">
        <v>1802</v>
      </c>
      <c r="C1195" s="142" t="s">
        <v>1776</v>
      </c>
      <c r="D1195" s="147" t="s">
        <v>1801</v>
      </c>
      <c r="E1195" s="142" t="s">
        <v>1800</v>
      </c>
    </row>
    <row r="1196" spans="1:5" x14ac:dyDescent="0.15">
      <c r="A1196" s="143" t="str">
        <f t="shared" si="18"/>
        <v>京都府久世郡久御山町</v>
      </c>
      <c r="B1196" s="146" t="s">
        <v>1799</v>
      </c>
      <c r="C1196" s="142" t="s">
        <v>1776</v>
      </c>
      <c r="D1196" s="147" t="s">
        <v>1798</v>
      </c>
      <c r="E1196" s="142" t="s">
        <v>1797</v>
      </c>
    </row>
    <row r="1197" spans="1:5" x14ac:dyDescent="0.15">
      <c r="A1197" s="143" t="str">
        <f t="shared" si="18"/>
        <v>京都府綴喜郡井手町</v>
      </c>
      <c r="B1197" s="146" t="s">
        <v>1796</v>
      </c>
      <c r="C1197" s="142" t="s">
        <v>1776</v>
      </c>
      <c r="D1197" s="147" t="s">
        <v>1793</v>
      </c>
      <c r="E1197" s="142" t="s">
        <v>1795</v>
      </c>
    </row>
    <row r="1198" spans="1:5" x14ac:dyDescent="0.15">
      <c r="A1198" s="143" t="str">
        <f t="shared" si="18"/>
        <v>京都府綴喜郡宇治田原町</v>
      </c>
      <c r="B1198" s="146" t="s">
        <v>1794</v>
      </c>
      <c r="C1198" s="142" t="s">
        <v>1776</v>
      </c>
      <c r="D1198" s="147" t="s">
        <v>1793</v>
      </c>
      <c r="E1198" s="142" t="s">
        <v>1792</v>
      </c>
    </row>
    <row r="1199" spans="1:5" x14ac:dyDescent="0.15">
      <c r="A1199" s="143" t="str">
        <f t="shared" si="18"/>
        <v>京都府相楽郡笠置町</v>
      </c>
      <c r="B1199" s="146" t="s">
        <v>1791</v>
      </c>
      <c r="C1199" s="142" t="s">
        <v>1776</v>
      </c>
      <c r="D1199" s="147" t="s">
        <v>1784</v>
      </c>
      <c r="E1199" s="142" t="s">
        <v>1790</v>
      </c>
    </row>
    <row r="1200" spans="1:5" x14ac:dyDescent="0.15">
      <c r="A1200" s="143" t="str">
        <f t="shared" si="18"/>
        <v>京都府相楽郡和束町</v>
      </c>
      <c r="B1200" s="146" t="s">
        <v>1789</v>
      </c>
      <c r="C1200" s="142" t="s">
        <v>1776</v>
      </c>
      <c r="D1200" s="147" t="s">
        <v>1784</v>
      </c>
      <c r="E1200" s="142" t="s">
        <v>1788</v>
      </c>
    </row>
    <row r="1201" spans="1:5" x14ac:dyDescent="0.15">
      <c r="A1201" s="143" t="str">
        <f t="shared" si="18"/>
        <v>京都府相楽郡精華町</v>
      </c>
      <c r="B1201" s="146" t="s">
        <v>1787</v>
      </c>
      <c r="C1201" s="142" t="s">
        <v>1776</v>
      </c>
      <c r="D1201" s="147" t="s">
        <v>1784</v>
      </c>
      <c r="E1201" s="142" t="s">
        <v>1786</v>
      </c>
    </row>
    <row r="1202" spans="1:5" x14ac:dyDescent="0.15">
      <c r="A1202" s="143" t="str">
        <f t="shared" si="18"/>
        <v>京都府相楽郡南山城村</v>
      </c>
      <c r="B1202" s="146" t="s">
        <v>1785</v>
      </c>
      <c r="C1202" s="142" t="s">
        <v>1776</v>
      </c>
      <c r="D1202" s="147" t="s">
        <v>1784</v>
      </c>
      <c r="E1202" s="142" t="s">
        <v>1783</v>
      </c>
    </row>
    <row r="1203" spans="1:5" x14ac:dyDescent="0.15">
      <c r="A1203" s="143" t="str">
        <f t="shared" si="18"/>
        <v>京都府船井郡京丹波町</v>
      </c>
      <c r="B1203" s="146" t="s">
        <v>1782</v>
      </c>
      <c r="C1203" s="142" t="s">
        <v>1776</v>
      </c>
      <c r="D1203" s="147" t="s">
        <v>1781</v>
      </c>
      <c r="E1203" s="142" t="s">
        <v>1780</v>
      </c>
    </row>
    <row r="1204" spans="1:5" x14ac:dyDescent="0.15">
      <c r="A1204" s="143" t="str">
        <f t="shared" si="18"/>
        <v>京都府与謝郡伊根町</v>
      </c>
      <c r="B1204" s="146" t="s">
        <v>1779</v>
      </c>
      <c r="C1204" s="142" t="s">
        <v>1776</v>
      </c>
      <c r="D1204" s="147" t="s">
        <v>1775</v>
      </c>
      <c r="E1204" s="142" t="s">
        <v>1778</v>
      </c>
    </row>
    <row r="1205" spans="1:5" x14ac:dyDescent="0.15">
      <c r="A1205" s="143" t="str">
        <f t="shared" si="18"/>
        <v>京都府与謝郡与謝野町</v>
      </c>
      <c r="B1205" s="146" t="s">
        <v>1777</v>
      </c>
      <c r="C1205" s="142" t="s">
        <v>1776</v>
      </c>
      <c r="D1205" s="147" t="s">
        <v>1775</v>
      </c>
      <c r="E1205" s="142" t="s">
        <v>1774</v>
      </c>
    </row>
    <row r="1206" spans="1:5" x14ac:dyDescent="0.15">
      <c r="A1206" s="143" t="str">
        <f t="shared" si="18"/>
        <v>大阪府大阪市都島区</v>
      </c>
      <c r="B1206" s="148" t="s">
        <v>1773</v>
      </c>
      <c r="C1206" s="149" t="s">
        <v>1633</v>
      </c>
      <c r="D1206" s="145" t="s">
        <v>1728</v>
      </c>
      <c r="E1206" s="143" t="s">
        <v>1772</v>
      </c>
    </row>
    <row r="1207" spans="1:5" x14ac:dyDescent="0.15">
      <c r="A1207" s="143" t="str">
        <f t="shared" si="18"/>
        <v>大阪府大阪市福島区</v>
      </c>
      <c r="B1207" s="148" t="s">
        <v>1771</v>
      </c>
      <c r="C1207" s="149" t="s">
        <v>1633</v>
      </c>
      <c r="D1207" s="145" t="s">
        <v>1728</v>
      </c>
      <c r="E1207" s="143" t="s">
        <v>1770</v>
      </c>
    </row>
    <row r="1208" spans="1:5" x14ac:dyDescent="0.15">
      <c r="A1208" s="143" t="str">
        <f t="shared" si="18"/>
        <v>大阪府大阪市此花区</v>
      </c>
      <c r="B1208" s="148" t="s">
        <v>1769</v>
      </c>
      <c r="C1208" s="149" t="s">
        <v>1633</v>
      </c>
      <c r="D1208" s="145" t="s">
        <v>1728</v>
      </c>
      <c r="E1208" s="143" t="s">
        <v>1768</v>
      </c>
    </row>
    <row r="1209" spans="1:5" x14ac:dyDescent="0.15">
      <c r="A1209" s="143" t="str">
        <f t="shared" si="18"/>
        <v>大阪府大阪市西区</v>
      </c>
      <c r="B1209" s="148" t="s">
        <v>1767</v>
      </c>
      <c r="C1209" s="149" t="s">
        <v>1633</v>
      </c>
      <c r="D1209" s="145" t="s">
        <v>1728</v>
      </c>
      <c r="E1209" s="143" t="s">
        <v>643</v>
      </c>
    </row>
    <row r="1210" spans="1:5" x14ac:dyDescent="0.15">
      <c r="A1210" s="143" t="str">
        <f t="shared" si="18"/>
        <v>大阪府大阪市港区</v>
      </c>
      <c r="B1210" s="148" t="s">
        <v>1766</v>
      </c>
      <c r="C1210" s="149" t="s">
        <v>1633</v>
      </c>
      <c r="D1210" s="145" t="s">
        <v>1728</v>
      </c>
      <c r="E1210" s="143" t="s">
        <v>1765</v>
      </c>
    </row>
    <row r="1211" spans="1:5" x14ac:dyDescent="0.15">
      <c r="A1211" s="143" t="str">
        <f t="shared" si="18"/>
        <v>大阪府大阪市大正区</v>
      </c>
      <c r="B1211" s="148" t="s">
        <v>1764</v>
      </c>
      <c r="C1211" s="149" t="s">
        <v>1633</v>
      </c>
      <c r="D1211" s="145" t="s">
        <v>1728</v>
      </c>
      <c r="E1211" s="143" t="s">
        <v>1763</v>
      </c>
    </row>
    <row r="1212" spans="1:5" x14ac:dyDescent="0.15">
      <c r="A1212" s="143" t="str">
        <f t="shared" si="18"/>
        <v>大阪府大阪市天王寺区</v>
      </c>
      <c r="B1212" s="148" t="s">
        <v>1762</v>
      </c>
      <c r="C1212" s="149" t="s">
        <v>1633</v>
      </c>
      <c r="D1212" s="145" t="s">
        <v>1728</v>
      </c>
      <c r="E1212" s="143" t="s">
        <v>1761</v>
      </c>
    </row>
    <row r="1213" spans="1:5" x14ac:dyDescent="0.15">
      <c r="A1213" s="143" t="str">
        <f t="shared" si="18"/>
        <v>大阪府大阪市浪速区</v>
      </c>
      <c r="B1213" s="148" t="s">
        <v>1760</v>
      </c>
      <c r="C1213" s="149" t="s">
        <v>1633</v>
      </c>
      <c r="D1213" s="145" t="s">
        <v>1728</v>
      </c>
      <c r="E1213" s="143" t="s">
        <v>1759</v>
      </c>
    </row>
    <row r="1214" spans="1:5" x14ac:dyDescent="0.15">
      <c r="A1214" s="143" t="str">
        <f t="shared" si="18"/>
        <v>大阪府大阪市西淀川区</v>
      </c>
      <c r="B1214" s="148" t="s">
        <v>1758</v>
      </c>
      <c r="C1214" s="149" t="s">
        <v>1633</v>
      </c>
      <c r="D1214" s="145" t="s">
        <v>1728</v>
      </c>
      <c r="E1214" s="143" t="s">
        <v>1757</v>
      </c>
    </row>
    <row r="1215" spans="1:5" x14ac:dyDescent="0.15">
      <c r="A1215" s="143" t="str">
        <f t="shared" si="18"/>
        <v>大阪府大阪市東淀川区</v>
      </c>
      <c r="B1215" s="148" t="s">
        <v>1756</v>
      </c>
      <c r="C1215" s="149" t="s">
        <v>1633</v>
      </c>
      <c r="D1215" s="145" t="s">
        <v>1728</v>
      </c>
      <c r="E1215" s="143" t="s">
        <v>1755</v>
      </c>
    </row>
    <row r="1216" spans="1:5" x14ac:dyDescent="0.15">
      <c r="A1216" s="143" t="str">
        <f t="shared" si="18"/>
        <v>大阪府大阪市東成区</v>
      </c>
      <c r="B1216" s="148" t="s">
        <v>1754</v>
      </c>
      <c r="C1216" s="149" t="s">
        <v>1633</v>
      </c>
      <c r="D1216" s="145" t="s">
        <v>1728</v>
      </c>
      <c r="E1216" s="143" t="s">
        <v>1753</v>
      </c>
    </row>
    <row r="1217" spans="1:5" x14ac:dyDescent="0.15">
      <c r="A1217" s="143" t="str">
        <f t="shared" si="18"/>
        <v>大阪府大阪市生野区</v>
      </c>
      <c r="B1217" s="148" t="s">
        <v>1752</v>
      </c>
      <c r="C1217" s="149" t="s">
        <v>1633</v>
      </c>
      <c r="D1217" s="145" t="s">
        <v>1728</v>
      </c>
      <c r="E1217" s="143" t="s">
        <v>1751</v>
      </c>
    </row>
    <row r="1218" spans="1:5" x14ac:dyDescent="0.15">
      <c r="A1218" s="143" t="str">
        <f t="shared" ref="A1218:A1281" si="19">C1218&amp;D1218&amp;E1218</f>
        <v>大阪府大阪市旭区</v>
      </c>
      <c r="B1218" s="148" t="s">
        <v>1750</v>
      </c>
      <c r="C1218" s="149" t="s">
        <v>1633</v>
      </c>
      <c r="D1218" s="145" t="s">
        <v>1728</v>
      </c>
      <c r="E1218" s="143" t="s">
        <v>1749</v>
      </c>
    </row>
    <row r="1219" spans="1:5" x14ac:dyDescent="0.15">
      <c r="A1219" s="143" t="str">
        <f t="shared" si="19"/>
        <v>大阪府大阪市城東区</v>
      </c>
      <c r="B1219" s="148" t="s">
        <v>1748</v>
      </c>
      <c r="C1219" s="149" t="s">
        <v>1633</v>
      </c>
      <c r="D1219" s="145" t="s">
        <v>1728</v>
      </c>
      <c r="E1219" s="143" t="s">
        <v>1747</v>
      </c>
    </row>
    <row r="1220" spans="1:5" x14ac:dyDescent="0.15">
      <c r="A1220" s="143" t="str">
        <f t="shared" si="19"/>
        <v>大阪府大阪市阿倍野区</v>
      </c>
      <c r="B1220" s="148" t="s">
        <v>1746</v>
      </c>
      <c r="C1220" s="149" t="s">
        <v>1633</v>
      </c>
      <c r="D1220" s="145" t="s">
        <v>1728</v>
      </c>
      <c r="E1220" s="143" t="s">
        <v>1745</v>
      </c>
    </row>
    <row r="1221" spans="1:5" x14ac:dyDescent="0.15">
      <c r="A1221" s="143" t="str">
        <f t="shared" si="19"/>
        <v>大阪府大阪市住吉区</v>
      </c>
      <c r="B1221" s="148" t="s">
        <v>1744</v>
      </c>
      <c r="C1221" s="149" t="s">
        <v>1633</v>
      </c>
      <c r="D1221" s="145" t="s">
        <v>1728</v>
      </c>
      <c r="E1221" s="143" t="s">
        <v>1743</v>
      </c>
    </row>
    <row r="1222" spans="1:5" x14ac:dyDescent="0.15">
      <c r="A1222" s="143" t="str">
        <f t="shared" si="19"/>
        <v>大阪府大阪市東住吉区</v>
      </c>
      <c r="B1222" s="148" t="s">
        <v>1742</v>
      </c>
      <c r="C1222" s="149" t="s">
        <v>1633</v>
      </c>
      <c r="D1222" s="145" t="s">
        <v>1728</v>
      </c>
      <c r="E1222" s="143" t="s">
        <v>1741</v>
      </c>
    </row>
    <row r="1223" spans="1:5" x14ac:dyDescent="0.15">
      <c r="A1223" s="143" t="str">
        <f t="shared" si="19"/>
        <v>大阪府大阪市西成区</v>
      </c>
      <c r="B1223" s="148" t="s">
        <v>1740</v>
      </c>
      <c r="C1223" s="149" t="s">
        <v>1633</v>
      </c>
      <c r="D1223" s="145" t="s">
        <v>1728</v>
      </c>
      <c r="E1223" s="143" t="s">
        <v>1739</v>
      </c>
    </row>
    <row r="1224" spans="1:5" x14ac:dyDescent="0.15">
      <c r="A1224" s="143" t="str">
        <f t="shared" si="19"/>
        <v>大阪府大阪市淀川区</v>
      </c>
      <c r="B1224" s="148" t="s">
        <v>1738</v>
      </c>
      <c r="C1224" s="149" t="s">
        <v>1633</v>
      </c>
      <c r="D1224" s="145" t="s">
        <v>1728</v>
      </c>
      <c r="E1224" s="143" t="s">
        <v>1737</v>
      </c>
    </row>
    <row r="1225" spans="1:5" x14ac:dyDescent="0.15">
      <c r="A1225" s="143" t="str">
        <f t="shared" si="19"/>
        <v>大阪府大阪市鶴見区</v>
      </c>
      <c r="B1225" s="148" t="s">
        <v>1736</v>
      </c>
      <c r="C1225" s="149" t="s">
        <v>1633</v>
      </c>
      <c r="D1225" s="145" t="s">
        <v>1728</v>
      </c>
      <c r="E1225" s="143" t="s">
        <v>1735</v>
      </c>
    </row>
    <row r="1226" spans="1:5" x14ac:dyDescent="0.15">
      <c r="A1226" s="143" t="str">
        <f t="shared" si="19"/>
        <v>大阪府大阪市住之江区</v>
      </c>
      <c r="B1226" s="148" t="s">
        <v>1734</v>
      </c>
      <c r="C1226" s="149" t="s">
        <v>1633</v>
      </c>
      <c r="D1226" s="145" t="s">
        <v>1728</v>
      </c>
      <c r="E1226" s="143" t="s">
        <v>1733</v>
      </c>
    </row>
    <row r="1227" spans="1:5" x14ac:dyDescent="0.15">
      <c r="A1227" s="143" t="str">
        <f t="shared" si="19"/>
        <v>大阪府大阪市平野区</v>
      </c>
      <c r="B1227" s="148" t="s">
        <v>1732</v>
      </c>
      <c r="C1227" s="149" t="s">
        <v>1633</v>
      </c>
      <c r="D1227" s="145" t="s">
        <v>1728</v>
      </c>
      <c r="E1227" s="143" t="s">
        <v>1731</v>
      </c>
    </row>
    <row r="1228" spans="1:5" x14ac:dyDescent="0.15">
      <c r="A1228" s="143" t="str">
        <f t="shared" si="19"/>
        <v>大阪府大阪市北区</v>
      </c>
      <c r="B1228" s="148" t="s">
        <v>1730</v>
      </c>
      <c r="C1228" s="149" t="s">
        <v>1633</v>
      </c>
      <c r="D1228" s="145" t="s">
        <v>1728</v>
      </c>
      <c r="E1228" s="143" t="s">
        <v>640</v>
      </c>
    </row>
    <row r="1229" spans="1:5" x14ac:dyDescent="0.15">
      <c r="A1229" s="143" t="str">
        <f t="shared" si="19"/>
        <v>大阪府大阪市中央区</v>
      </c>
      <c r="B1229" s="148" t="s">
        <v>1729</v>
      </c>
      <c r="C1229" s="149" t="s">
        <v>1633</v>
      </c>
      <c r="D1229" s="145" t="s">
        <v>1728</v>
      </c>
      <c r="E1229" s="143" t="s">
        <v>645</v>
      </c>
    </row>
    <row r="1230" spans="1:5" x14ac:dyDescent="0.15">
      <c r="A1230" s="143" t="str">
        <f t="shared" si="19"/>
        <v>大阪府堺市堺区</v>
      </c>
      <c r="B1230" s="148" t="s">
        <v>1727</v>
      </c>
      <c r="C1230" s="149" t="s">
        <v>1633</v>
      </c>
      <c r="D1230" s="145" t="s">
        <v>1719</v>
      </c>
      <c r="E1230" s="143" t="s">
        <v>1726</v>
      </c>
    </row>
    <row r="1231" spans="1:5" x14ac:dyDescent="0.15">
      <c r="A1231" s="143" t="str">
        <f t="shared" si="19"/>
        <v>大阪府堺市中区</v>
      </c>
      <c r="B1231" s="148" t="s">
        <v>1725</v>
      </c>
      <c r="C1231" s="149" t="s">
        <v>1633</v>
      </c>
      <c r="D1231" s="145" t="s">
        <v>1719</v>
      </c>
      <c r="E1231" s="143" t="s">
        <v>1217</v>
      </c>
    </row>
    <row r="1232" spans="1:5" x14ac:dyDescent="0.15">
      <c r="A1232" s="143" t="str">
        <f t="shared" si="19"/>
        <v>大阪府堺市東区</v>
      </c>
      <c r="B1232" s="148" t="s">
        <v>1724</v>
      </c>
      <c r="C1232" s="149" t="s">
        <v>1633</v>
      </c>
      <c r="D1232" s="145" t="s">
        <v>1719</v>
      </c>
      <c r="E1232" s="143" t="s">
        <v>644</v>
      </c>
    </row>
    <row r="1233" spans="1:5" x14ac:dyDescent="0.15">
      <c r="A1233" s="143" t="str">
        <f t="shared" si="19"/>
        <v>大阪府堺市西区</v>
      </c>
      <c r="B1233" s="148" t="s">
        <v>1723</v>
      </c>
      <c r="C1233" s="149" t="s">
        <v>1633</v>
      </c>
      <c r="D1233" s="145" t="s">
        <v>1719</v>
      </c>
      <c r="E1233" s="143" t="s">
        <v>643</v>
      </c>
    </row>
    <row r="1234" spans="1:5" x14ac:dyDescent="0.15">
      <c r="A1234" s="143" t="str">
        <f t="shared" si="19"/>
        <v>大阪府堺市南区</v>
      </c>
      <c r="B1234" s="148" t="s">
        <v>1722</v>
      </c>
      <c r="C1234" s="149" t="s">
        <v>1633</v>
      </c>
      <c r="D1234" s="145" t="s">
        <v>1719</v>
      </c>
      <c r="E1234" s="143" t="s">
        <v>642</v>
      </c>
    </row>
    <row r="1235" spans="1:5" x14ac:dyDescent="0.15">
      <c r="A1235" s="143" t="str">
        <f t="shared" si="19"/>
        <v>大阪府堺市北区</v>
      </c>
      <c r="B1235" s="148" t="s">
        <v>1721</v>
      </c>
      <c r="C1235" s="149" t="s">
        <v>1633</v>
      </c>
      <c r="D1235" s="145" t="s">
        <v>1719</v>
      </c>
      <c r="E1235" s="143" t="s">
        <v>640</v>
      </c>
    </row>
    <row r="1236" spans="1:5" x14ac:dyDescent="0.15">
      <c r="A1236" s="143" t="str">
        <f t="shared" si="19"/>
        <v>大阪府堺市美原区</v>
      </c>
      <c r="B1236" s="148" t="s">
        <v>1720</v>
      </c>
      <c r="C1236" s="149" t="s">
        <v>1633</v>
      </c>
      <c r="D1236" s="145" t="s">
        <v>1719</v>
      </c>
      <c r="E1236" s="143" t="s">
        <v>1718</v>
      </c>
    </row>
    <row r="1237" spans="1:5" x14ac:dyDescent="0.15">
      <c r="A1237" s="143" t="str">
        <f t="shared" si="19"/>
        <v>大阪府岸和田市</v>
      </c>
      <c r="B1237" s="146" t="s">
        <v>1717</v>
      </c>
      <c r="C1237" s="142" t="s">
        <v>1633</v>
      </c>
      <c r="D1237" s="147" t="s">
        <v>1716</v>
      </c>
      <c r="E1237" s="142"/>
    </row>
    <row r="1238" spans="1:5" x14ac:dyDescent="0.15">
      <c r="A1238" s="143" t="str">
        <f t="shared" si="19"/>
        <v>大阪府豊中市</v>
      </c>
      <c r="B1238" s="146" t="s">
        <v>1715</v>
      </c>
      <c r="C1238" s="142" t="s">
        <v>1633</v>
      </c>
      <c r="D1238" s="147" t="s">
        <v>1714</v>
      </c>
      <c r="E1238" s="142"/>
    </row>
    <row r="1239" spans="1:5" x14ac:dyDescent="0.15">
      <c r="A1239" s="143" t="str">
        <f t="shared" si="19"/>
        <v>大阪府池田市</v>
      </c>
      <c r="B1239" s="146" t="s">
        <v>1713</v>
      </c>
      <c r="C1239" s="142" t="s">
        <v>1633</v>
      </c>
      <c r="D1239" s="147" t="s">
        <v>1712</v>
      </c>
      <c r="E1239" s="142"/>
    </row>
    <row r="1240" spans="1:5" x14ac:dyDescent="0.15">
      <c r="A1240" s="143" t="str">
        <f t="shared" si="19"/>
        <v>大阪府吹田市</v>
      </c>
      <c r="B1240" s="146" t="s">
        <v>1711</v>
      </c>
      <c r="C1240" s="142" t="s">
        <v>1633</v>
      </c>
      <c r="D1240" s="147" t="s">
        <v>1710</v>
      </c>
      <c r="E1240" s="142"/>
    </row>
    <row r="1241" spans="1:5" x14ac:dyDescent="0.15">
      <c r="A1241" s="143" t="str">
        <f t="shared" si="19"/>
        <v>大阪府泉大津市</v>
      </c>
      <c r="B1241" s="146" t="s">
        <v>1709</v>
      </c>
      <c r="C1241" s="142" t="s">
        <v>1633</v>
      </c>
      <c r="D1241" s="147" t="s">
        <v>1708</v>
      </c>
      <c r="E1241" s="142"/>
    </row>
    <row r="1242" spans="1:5" x14ac:dyDescent="0.15">
      <c r="A1242" s="143" t="str">
        <f t="shared" si="19"/>
        <v>大阪府高槻市</v>
      </c>
      <c r="B1242" s="146" t="s">
        <v>1707</v>
      </c>
      <c r="C1242" s="142" t="s">
        <v>1633</v>
      </c>
      <c r="D1242" s="147" t="s">
        <v>1706</v>
      </c>
      <c r="E1242" s="142"/>
    </row>
    <row r="1243" spans="1:5" x14ac:dyDescent="0.15">
      <c r="A1243" s="143" t="str">
        <f t="shared" si="19"/>
        <v>大阪府貝塚市</v>
      </c>
      <c r="B1243" s="146" t="s">
        <v>1705</v>
      </c>
      <c r="C1243" s="142" t="s">
        <v>1633</v>
      </c>
      <c r="D1243" s="147" t="s">
        <v>1704</v>
      </c>
      <c r="E1243" s="142"/>
    </row>
    <row r="1244" spans="1:5" x14ac:dyDescent="0.15">
      <c r="A1244" s="143" t="str">
        <f t="shared" si="19"/>
        <v>大阪府守口市</v>
      </c>
      <c r="B1244" s="146" t="s">
        <v>1703</v>
      </c>
      <c r="C1244" s="142" t="s">
        <v>1633</v>
      </c>
      <c r="D1244" s="147" t="s">
        <v>1702</v>
      </c>
      <c r="E1244" s="142"/>
    </row>
    <row r="1245" spans="1:5" x14ac:dyDescent="0.15">
      <c r="A1245" s="143" t="str">
        <f t="shared" si="19"/>
        <v>大阪府枚方市</v>
      </c>
      <c r="B1245" s="146" t="s">
        <v>1701</v>
      </c>
      <c r="C1245" s="142" t="s">
        <v>1633</v>
      </c>
      <c r="D1245" s="147" t="s">
        <v>1700</v>
      </c>
      <c r="E1245" s="142"/>
    </row>
    <row r="1246" spans="1:5" x14ac:dyDescent="0.15">
      <c r="A1246" s="143" t="str">
        <f t="shared" si="19"/>
        <v>大阪府茨木市</v>
      </c>
      <c r="B1246" s="146" t="s">
        <v>1699</v>
      </c>
      <c r="C1246" s="142" t="s">
        <v>1633</v>
      </c>
      <c r="D1246" s="147" t="s">
        <v>1698</v>
      </c>
      <c r="E1246" s="142"/>
    </row>
    <row r="1247" spans="1:5" x14ac:dyDescent="0.15">
      <c r="A1247" s="143" t="str">
        <f t="shared" si="19"/>
        <v>大阪府八尾市</v>
      </c>
      <c r="B1247" s="146" t="s">
        <v>1697</v>
      </c>
      <c r="C1247" s="142" t="s">
        <v>1633</v>
      </c>
      <c r="D1247" s="147" t="s">
        <v>1696</v>
      </c>
      <c r="E1247" s="142"/>
    </row>
    <row r="1248" spans="1:5" x14ac:dyDescent="0.15">
      <c r="A1248" s="143" t="str">
        <f t="shared" si="19"/>
        <v>大阪府泉佐野市</v>
      </c>
      <c r="B1248" s="146" t="s">
        <v>1695</v>
      </c>
      <c r="C1248" s="142" t="s">
        <v>1633</v>
      </c>
      <c r="D1248" s="147" t="s">
        <v>1694</v>
      </c>
      <c r="E1248" s="142"/>
    </row>
    <row r="1249" spans="1:5" x14ac:dyDescent="0.15">
      <c r="A1249" s="143" t="str">
        <f t="shared" si="19"/>
        <v>大阪府富田林市</v>
      </c>
      <c r="B1249" s="146" t="s">
        <v>1693</v>
      </c>
      <c r="C1249" s="142" t="s">
        <v>1633</v>
      </c>
      <c r="D1249" s="147" t="s">
        <v>1692</v>
      </c>
      <c r="E1249" s="142"/>
    </row>
    <row r="1250" spans="1:5" x14ac:dyDescent="0.15">
      <c r="A1250" s="143" t="str">
        <f t="shared" si="19"/>
        <v>大阪府寝屋川市</v>
      </c>
      <c r="B1250" s="146" t="s">
        <v>1691</v>
      </c>
      <c r="C1250" s="142" t="s">
        <v>1633</v>
      </c>
      <c r="D1250" s="147" t="s">
        <v>1690</v>
      </c>
      <c r="E1250" s="142"/>
    </row>
    <row r="1251" spans="1:5" x14ac:dyDescent="0.15">
      <c r="A1251" s="143" t="str">
        <f t="shared" si="19"/>
        <v>大阪府河内長野市</v>
      </c>
      <c r="B1251" s="146" t="s">
        <v>1689</v>
      </c>
      <c r="C1251" s="142" t="s">
        <v>1633</v>
      </c>
      <c r="D1251" s="147" t="s">
        <v>1688</v>
      </c>
      <c r="E1251" s="142"/>
    </row>
    <row r="1252" spans="1:5" x14ac:dyDescent="0.15">
      <c r="A1252" s="143" t="str">
        <f t="shared" si="19"/>
        <v>大阪府松原市</v>
      </c>
      <c r="B1252" s="146" t="s">
        <v>1687</v>
      </c>
      <c r="C1252" s="142" t="s">
        <v>1633</v>
      </c>
      <c r="D1252" s="147" t="s">
        <v>1686</v>
      </c>
      <c r="E1252" s="142"/>
    </row>
    <row r="1253" spans="1:5" x14ac:dyDescent="0.15">
      <c r="A1253" s="143" t="str">
        <f t="shared" si="19"/>
        <v>大阪府大東市</v>
      </c>
      <c r="B1253" s="146" t="s">
        <v>1685</v>
      </c>
      <c r="C1253" s="142" t="s">
        <v>1633</v>
      </c>
      <c r="D1253" s="147" t="s">
        <v>1684</v>
      </c>
      <c r="E1253" s="142"/>
    </row>
    <row r="1254" spans="1:5" x14ac:dyDescent="0.15">
      <c r="A1254" s="143" t="str">
        <f t="shared" si="19"/>
        <v>大阪府和泉市</v>
      </c>
      <c r="B1254" s="146" t="s">
        <v>1683</v>
      </c>
      <c r="C1254" s="142" t="s">
        <v>1633</v>
      </c>
      <c r="D1254" s="147" t="s">
        <v>1682</v>
      </c>
      <c r="E1254" s="142"/>
    </row>
    <row r="1255" spans="1:5" x14ac:dyDescent="0.15">
      <c r="A1255" s="143" t="str">
        <f t="shared" si="19"/>
        <v>大阪府箕面市</v>
      </c>
      <c r="B1255" s="146" t="s">
        <v>1681</v>
      </c>
      <c r="C1255" s="142" t="s">
        <v>1633</v>
      </c>
      <c r="D1255" s="147" t="s">
        <v>1680</v>
      </c>
      <c r="E1255" s="142"/>
    </row>
    <row r="1256" spans="1:5" x14ac:dyDescent="0.15">
      <c r="A1256" s="143" t="str">
        <f t="shared" si="19"/>
        <v>大阪府柏原市</v>
      </c>
      <c r="B1256" s="146" t="s">
        <v>1679</v>
      </c>
      <c r="C1256" s="142" t="s">
        <v>1633</v>
      </c>
      <c r="D1256" s="147" t="s">
        <v>1678</v>
      </c>
      <c r="E1256" s="142"/>
    </row>
    <row r="1257" spans="1:5" x14ac:dyDescent="0.15">
      <c r="A1257" s="143" t="str">
        <f t="shared" si="19"/>
        <v>大阪府羽曳野市</v>
      </c>
      <c r="B1257" s="146" t="s">
        <v>1677</v>
      </c>
      <c r="C1257" s="142" t="s">
        <v>1633</v>
      </c>
      <c r="D1257" s="147" t="s">
        <v>1676</v>
      </c>
      <c r="E1257" s="142"/>
    </row>
    <row r="1258" spans="1:5" x14ac:dyDescent="0.15">
      <c r="A1258" s="143" t="str">
        <f t="shared" si="19"/>
        <v>大阪府門真市</v>
      </c>
      <c r="B1258" s="146" t="s">
        <v>1675</v>
      </c>
      <c r="C1258" s="142" t="s">
        <v>1633</v>
      </c>
      <c r="D1258" s="147" t="s">
        <v>1674</v>
      </c>
      <c r="E1258" s="142"/>
    </row>
    <row r="1259" spans="1:5" x14ac:dyDescent="0.15">
      <c r="A1259" s="143" t="str">
        <f t="shared" si="19"/>
        <v>大阪府摂津市</v>
      </c>
      <c r="B1259" s="146" t="s">
        <v>1673</v>
      </c>
      <c r="C1259" s="142" t="s">
        <v>1633</v>
      </c>
      <c r="D1259" s="147" t="s">
        <v>1672</v>
      </c>
      <c r="E1259" s="142"/>
    </row>
    <row r="1260" spans="1:5" x14ac:dyDescent="0.15">
      <c r="A1260" s="143" t="str">
        <f t="shared" si="19"/>
        <v>大阪府高石市</v>
      </c>
      <c r="B1260" s="146" t="s">
        <v>1671</v>
      </c>
      <c r="C1260" s="142" t="s">
        <v>1633</v>
      </c>
      <c r="D1260" s="147" t="s">
        <v>1670</v>
      </c>
      <c r="E1260" s="142"/>
    </row>
    <row r="1261" spans="1:5" x14ac:dyDescent="0.15">
      <c r="A1261" s="143" t="str">
        <f t="shared" si="19"/>
        <v>大阪府藤井寺市</v>
      </c>
      <c r="B1261" s="146" t="s">
        <v>1669</v>
      </c>
      <c r="C1261" s="142" t="s">
        <v>1633</v>
      </c>
      <c r="D1261" s="147" t="s">
        <v>1668</v>
      </c>
      <c r="E1261" s="142"/>
    </row>
    <row r="1262" spans="1:5" x14ac:dyDescent="0.15">
      <c r="A1262" s="143" t="str">
        <f t="shared" si="19"/>
        <v>大阪府東大阪市</v>
      </c>
      <c r="B1262" s="146" t="s">
        <v>1667</v>
      </c>
      <c r="C1262" s="142" t="s">
        <v>1633</v>
      </c>
      <c r="D1262" s="147" t="s">
        <v>1666</v>
      </c>
      <c r="E1262" s="142"/>
    </row>
    <row r="1263" spans="1:5" x14ac:dyDescent="0.15">
      <c r="A1263" s="143" t="str">
        <f t="shared" si="19"/>
        <v>大阪府泉南市</v>
      </c>
      <c r="B1263" s="146" t="s">
        <v>1665</v>
      </c>
      <c r="C1263" s="142" t="s">
        <v>1633</v>
      </c>
      <c r="D1263" s="147" t="s">
        <v>1664</v>
      </c>
      <c r="E1263" s="142"/>
    </row>
    <row r="1264" spans="1:5" x14ac:dyDescent="0.15">
      <c r="A1264" s="143" t="str">
        <f t="shared" si="19"/>
        <v>大阪府四條畷市</v>
      </c>
      <c r="B1264" s="146" t="s">
        <v>1663</v>
      </c>
      <c r="C1264" s="142" t="s">
        <v>1633</v>
      </c>
      <c r="D1264" s="147" t="s">
        <v>1662</v>
      </c>
      <c r="E1264" s="142"/>
    </row>
    <row r="1265" spans="1:5" x14ac:dyDescent="0.15">
      <c r="A1265" s="143" t="str">
        <f t="shared" si="19"/>
        <v>大阪府交野市</v>
      </c>
      <c r="B1265" s="146" t="s">
        <v>1661</v>
      </c>
      <c r="C1265" s="142" t="s">
        <v>1633</v>
      </c>
      <c r="D1265" s="147" t="s">
        <v>1660</v>
      </c>
      <c r="E1265" s="142"/>
    </row>
    <row r="1266" spans="1:5" x14ac:dyDescent="0.15">
      <c r="A1266" s="143" t="str">
        <f t="shared" si="19"/>
        <v>大阪府大阪狭山市</v>
      </c>
      <c r="B1266" s="146" t="s">
        <v>1659</v>
      </c>
      <c r="C1266" s="142" t="s">
        <v>1633</v>
      </c>
      <c r="D1266" s="147" t="s">
        <v>1658</v>
      </c>
      <c r="E1266" s="142"/>
    </row>
    <row r="1267" spans="1:5" x14ac:dyDescent="0.15">
      <c r="A1267" s="143" t="str">
        <f t="shared" si="19"/>
        <v>大阪府阪南市</v>
      </c>
      <c r="B1267" s="146" t="s">
        <v>1657</v>
      </c>
      <c r="C1267" s="142" t="s">
        <v>1633</v>
      </c>
      <c r="D1267" s="147" t="s">
        <v>1656</v>
      </c>
      <c r="E1267" s="142"/>
    </row>
    <row r="1268" spans="1:5" x14ac:dyDescent="0.15">
      <c r="A1268" s="143" t="str">
        <f t="shared" si="19"/>
        <v>大阪府三島郡島本町</v>
      </c>
      <c r="B1268" s="146" t="s">
        <v>1655</v>
      </c>
      <c r="C1268" s="142" t="s">
        <v>1633</v>
      </c>
      <c r="D1268" s="147" t="s">
        <v>1654</v>
      </c>
      <c r="E1268" s="142" t="s">
        <v>1653</v>
      </c>
    </row>
    <row r="1269" spans="1:5" x14ac:dyDescent="0.15">
      <c r="A1269" s="143" t="str">
        <f t="shared" si="19"/>
        <v>大阪府豊能郡豊能町</v>
      </c>
      <c r="B1269" s="146" t="s">
        <v>1652</v>
      </c>
      <c r="C1269" s="142" t="s">
        <v>1633</v>
      </c>
      <c r="D1269" s="147" t="s">
        <v>1649</v>
      </c>
      <c r="E1269" s="142" t="s">
        <v>1651</v>
      </c>
    </row>
    <row r="1270" spans="1:5" x14ac:dyDescent="0.15">
      <c r="A1270" s="143" t="str">
        <f t="shared" si="19"/>
        <v>大阪府豊能郡能勢町</v>
      </c>
      <c r="B1270" s="146" t="s">
        <v>1650</v>
      </c>
      <c r="C1270" s="142" t="s">
        <v>1633</v>
      </c>
      <c r="D1270" s="147" t="s">
        <v>1649</v>
      </c>
      <c r="E1270" s="142" t="s">
        <v>1648</v>
      </c>
    </row>
    <row r="1271" spans="1:5" x14ac:dyDescent="0.15">
      <c r="A1271" s="143" t="str">
        <f t="shared" si="19"/>
        <v>大阪府泉北郡忠岡町</v>
      </c>
      <c r="B1271" s="146" t="s">
        <v>1647</v>
      </c>
      <c r="C1271" s="142" t="s">
        <v>1633</v>
      </c>
      <c r="D1271" s="147" t="s">
        <v>1646</v>
      </c>
      <c r="E1271" s="142" t="s">
        <v>1645</v>
      </c>
    </row>
    <row r="1272" spans="1:5" x14ac:dyDescent="0.15">
      <c r="A1272" s="143" t="str">
        <f t="shared" si="19"/>
        <v>大阪府泉南郡熊取町</v>
      </c>
      <c r="B1272" s="146" t="s">
        <v>1644</v>
      </c>
      <c r="C1272" s="142" t="s">
        <v>1633</v>
      </c>
      <c r="D1272" s="147" t="s">
        <v>1639</v>
      </c>
      <c r="E1272" s="142" t="s">
        <v>1643</v>
      </c>
    </row>
    <row r="1273" spans="1:5" x14ac:dyDescent="0.15">
      <c r="A1273" s="143" t="str">
        <f t="shared" si="19"/>
        <v>大阪府泉南郡田尻町</v>
      </c>
      <c r="B1273" s="146" t="s">
        <v>1642</v>
      </c>
      <c r="C1273" s="142" t="s">
        <v>1633</v>
      </c>
      <c r="D1273" s="147" t="s">
        <v>1639</v>
      </c>
      <c r="E1273" s="142" t="s">
        <v>1641</v>
      </c>
    </row>
    <row r="1274" spans="1:5" x14ac:dyDescent="0.15">
      <c r="A1274" s="143" t="str">
        <f t="shared" si="19"/>
        <v>大阪府泉南郡岬町</v>
      </c>
      <c r="B1274" s="146" t="s">
        <v>1640</v>
      </c>
      <c r="C1274" s="142" t="s">
        <v>1633</v>
      </c>
      <c r="D1274" s="147" t="s">
        <v>1639</v>
      </c>
      <c r="E1274" s="142" t="s">
        <v>1638</v>
      </c>
    </row>
    <row r="1275" spans="1:5" x14ac:dyDescent="0.15">
      <c r="A1275" s="143" t="str">
        <f t="shared" si="19"/>
        <v>大阪府南河内郡太子町</v>
      </c>
      <c r="B1275" s="146" t="s">
        <v>1637</v>
      </c>
      <c r="C1275" s="142" t="s">
        <v>1633</v>
      </c>
      <c r="D1275" s="147" t="s">
        <v>1632</v>
      </c>
      <c r="E1275" s="142" t="s">
        <v>1538</v>
      </c>
    </row>
    <row r="1276" spans="1:5" x14ac:dyDescent="0.15">
      <c r="A1276" s="143" t="str">
        <f t="shared" si="19"/>
        <v>大阪府南河内郡河南町</v>
      </c>
      <c r="B1276" s="146" t="s">
        <v>1636</v>
      </c>
      <c r="C1276" s="142" t="s">
        <v>1633</v>
      </c>
      <c r="D1276" s="147" t="s">
        <v>1632</v>
      </c>
      <c r="E1276" s="142" t="s">
        <v>1635</v>
      </c>
    </row>
    <row r="1277" spans="1:5" x14ac:dyDescent="0.15">
      <c r="A1277" s="143" t="str">
        <f t="shared" si="19"/>
        <v>大阪府南河内郡千早赤阪村</v>
      </c>
      <c r="B1277" s="146" t="s">
        <v>1634</v>
      </c>
      <c r="C1277" s="142" t="s">
        <v>1633</v>
      </c>
      <c r="D1277" s="147" t="s">
        <v>1632</v>
      </c>
      <c r="E1277" s="142" t="s">
        <v>1631</v>
      </c>
    </row>
    <row r="1278" spans="1:5" x14ac:dyDescent="0.15">
      <c r="A1278" s="143" t="str">
        <f t="shared" si="19"/>
        <v>兵庫県神戸市東灘区</v>
      </c>
      <c r="B1278" s="148" t="s">
        <v>1630</v>
      </c>
      <c r="C1278" s="149" t="s">
        <v>1528</v>
      </c>
      <c r="D1278" s="145" t="s">
        <v>1615</v>
      </c>
      <c r="E1278" s="143" t="s">
        <v>1629</v>
      </c>
    </row>
    <row r="1279" spans="1:5" x14ac:dyDescent="0.15">
      <c r="A1279" s="143" t="str">
        <f t="shared" si="19"/>
        <v>兵庫県神戸市灘区</v>
      </c>
      <c r="B1279" s="148" t="s">
        <v>1628</v>
      </c>
      <c r="C1279" s="149" t="s">
        <v>1528</v>
      </c>
      <c r="D1279" s="145" t="s">
        <v>1615</v>
      </c>
      <c r="E1279" s="143" t="s">
        <v>1627</v>
      </c>
    </row>
    <row r="1280" spans="1:5" x14ac:dyDescent="0.15">
      <c r="A1280" s="143" t="str">
        <f t="shared" si="19"/>
        <v>兵庫県神戸市兵庫区</v>
      </c>
      <c r="B1280" s="148" t="s">
        <v>1626</v>
      </c>
      <c r="C1280" s="149" t="s">
        <v>1528</v>
      </c>
      <c r="D1280" s="145" t="s">
        <v>1615</v>
      </c>
      <c r="E1280" s="143" t="s">
        <v>1625</v>
      </c>
    </row>
    <row r="1281" spans="1:5" x14ac:dyDescent="0.15">
      <c r="A1281" s="143" t="str">
        <f t="shared" si="19"/>
        <v>兵庫県神戸市長田区</v>
      </c>
      <c r="B1281" s="148" t="s">
        <v>1624</v>
      </c>
      <c r="C1281" s="149" t="s">
        <v>1528</v>
      </c>
      <c r="D1281" s="145" t="s">
        <v>1615</v>
      </c>
      <c r="E1281" s="143" t="s">
        <v>1623</v>
      </c>
    </row>
    <row r="1282" spans="1:5" x14ac:dyDescent="0.15">
      <c r="A1282" s="143" t="str">
        <f t="shared" ref="A1282:A1345" si="20">C1282&amp;D1282&amp;E1282</f>
        <v>兵庫県神戸市須磨区</v>
      </c>
      <c r="B1282" s="148" t="s">
        <v>1622</v>
      </c>
      <c r="C1282" s="149" t="s">
        <v>1528</v>
      </c>
      <c r="D1282" s="145" t="s">
        <v>1615</v>
      </c>
      <c r="E1282" s="143" t="s">
        <v>1621</v>
      </c>
    </row>
    <row r="1283" spans="1:5" x14ac:dyDescent="0.15">
      <c r="A1283" s="143" t="str">
        <f t="shared" si="20"/>
        <v>兵庫県神戸市垂水区</v>
      </c>
      <c r="B1283" s="148" t="s">
        <v>1620</v>
      </c>
      <c r="C1283" s="149" t="s">
        <v>1528</v>
      </c>
      <c r="D1283" s="145" t="s">
        <v>1615</v>
      </c>
      <c r="E1283" s="143" t="s">
        <v>1619</v>
      </c>
    </row>
    <row r="1284" spans="1:5" x14ac:dyDescent="0.15">
      <c r="A1284" s="143" t="str">
        <f t="shared" si="20"/>
        <v>兵庫県神戸市北区</v>
      </c>
      <c r="B1284" s="148" t="s">
        <v>1618</v>
      </c>
      <c r="C1284" s="149" t="s">
        <v>1528</v>
      </c>
      <c r="D1284" s="145" t="s">
        <v>1615</v>
      </c>
      <c r="E1284" s="143" t="s">
        <v>640</v>
      </c>
    </row>
    <row r="1285" spans="1:5" x14ac:dyDescent="0.15">
      <c r="A1285" s="143" t="str">
        <f t="shared" si="20"/>
        <v>兵庫県神戸市中央区</v>
      </c>
      <c r="B1285" s="148" t="s">
        <v>1617</v>
      </c>
      <c r="C1285" s="149" t="s">
        <v>1528</v>
      </c>
      <c r="D1285" s="145" t="s">
        <v>1615</v>
      </c>
      <c r="E1285" s="143" t="s">
        <v>645</v>
      </c>
    </row>
    <row r="1286" spans="1:5" x14ac:dyDescent="0.15">
      <c r="A1286" s="143" t="str">
        <f t="shared" si="20"/>
        <v>兵庫県神戸市西区</v>
      </c>
      <c r="B1286" s="148" t="s">
        <v>1616</v>
      </c>
      <c r="C1286" s="149" t="s">
        <v>1528</v>
      </c>
      <c r="D1286" s="145" t="s">
        <v>1615</v>
      </c>
      <c r="E1286" s="143" t="s">
        <v>643</v>
      </c>
    </row>
    <row r="1287" spans="1:5" x14ac:dyDescent="0.15">
      <c r="A1287" s="143" t="str">
        <f t="shared" si="20"/>
        <v>兵庫県姫路市</v>
      </c>
      <c r="B1287" s="146" t="s">
        <v>1614</v>
      </c>
      <c r="C1287" s="142" t="s">
        <v>1528</v>
      </c>
      <c r="D1287" s="147" t="s">
        <v>1613</v>
      </c>
      <c r="E1287" s="142"/>
    </row>
    <row r="1288" spans="1:5" x14ac:dyDescent="0.15">
      <c r="A1288" s="143" t="str">
        <f t="shared" si="20"/>
        <v>兵庫県尼崎市</v>
      </c>
      <c r="B1288" s="146" t="s">
        <v>1612</v>
      </c>
      <c r="C1288" s="142" t="s">
        <v>1528</v>
      </c>
      <c r="D1288" s="147" t="s">
        <v>1611</v>
      </c>
      <c r="E1288" s="142"/>
    </row>
    <row r="1289" spans="1:5" x14ac:dyDescent="0.15">
      <c r="A1289" s="143" t="str">
        <f t="shared" si="20"/>
        <v>兵庫県明石市</v>
      </c>
      <c r="B1289" s="146" t="s">
        <v>1610</v>
      </c>
      <c r="C1289" s="142" t="s">
        <v>1528</v>
      </c>
      <c r="D1289" s="147" t="s">
        <v>1609</v>
      </c>
      <c r="E1289" s="142"/>
    </row>
    <row r="1290" spans="1:5" x14ac:dyDescent="0.15">
      <c r="A1290" s="143" t="str">
        <f t="shared" si="20"/>
        <v>兵庫県西宮市</v>
      </c>
      <c r="B1290" s="146" t="s">
        <v>1608</v>
      </c>
      <c r="C1290" s="142" t="s">
        <v>1528</v>
      </c>
      <c r="D1290" s="147" t="s">
        <v>1607</v>
      </c>
      <c r="E1290" s="142"/>
    </row>
    <row r="1291" spans="1:5" x14ac:dyDescent="0.15">
      <c r="A1291" s="143" t="str">
        <f t="shared" si="20"/>
        <v>兵庫県洲本市</v>
      </c>
      <c r="B1291" s="146" t="s">
        <v>1606</v>
      </c>
      <c r="C1291" s="142" t="s">
        <v>1528</v>
      </c>
      <c r="D1291" s="147" t="s">
        <v>1605</v>
      </c>
      <c r="E1291" s="142"/>
    </row>
    <row r="1292" spans="1:5" x14ac:dyDescent="0.15">
      <c r="A1292" s="143" t="str">
        <f t="shared" si="20"/>
        <v>兵庫県芦屋市</v>
      </c>
      <c r="B1292" s="146" t="s">
        <v>1604</v>
      </c>
      <c r="C1292" s="142" t="s">
        <v>1528</v>
      </c>
      <c r="D1292" s="147" t="s">
        <v>1603</v>
      </c>
      <c r="E1292" s="142"/>
    </row>
    <row r="1293" spans="1:5" x14ac:dyDescent="0.15">
      <c r="A1293" s="143" t="str">
        <f t="shared" si="20"/>
        <v>兵庫県伊丹市</v>
      </c>
      <c r="B1293" s="146" t="s">
        <v>1602</v>
      </c>
      <c r="C1293" s="142" t="s">
        <v>1528</v>
      </c>
      <c r="D1293" s="147" t="s">
        <v>1601</v>
      </c>
      <c r="E1293" s="142"/>
    </row>
    <row r="1294" spans="1:5" x14ac:dyDescent="0.15">
      <c r="A1294" s="143" t="str">
        <f t="shared" si="20"/>
        <v>兵庫県相生市</v>
      </c>
      <c r="B1294" s="146" t="s">
        <v>1600</v>
      </c>
      <c r="C1294" s="142" t="s">
        <v>1528</v>
      </c>
      <c r="D1294" s="147" t="s">
        <v>1599</v>
      </c>
      <c r="E1294" s="142"/>
    </row>
    <row r="1295" spans="1:5" x14ac:dyDescent="0.15">
      <c r="A1295" s="143" t="str">
        <f t="shared" si="20"/>
        <v>兵庫県豊岡市</v>
      </c>
      <c r="B1295" s="146" t="s">
        <v>1598</v>
      </c>
      <c r="C1295" s="142" t="s">
        <v>1528</v>
      </c>
      <c r="D1295" s="147" t="s">
        <v>1597</v>
      </c>
      <c r="E1295" s="142"/>
    </row>
    <row r="1296" spans="1:5" x14ac:dyDescent="0.15">
      <c r="A1296" s="143" t="str">
        <f t="shared" si="20"/>
        <v>兵庫県加古川市</v>
      </c>
      <c r="B1296" s="146" t="s">
        <v>1596</v>
      </c>
      <c r="C1296" s="142" t="s">
        <v>1528</v>
      </c>
      <c r="D1296" s="147" t="s">
        <v>1595</v>
      </c>
      <c r="E1296" s="142"/>
    </row>
    <row r="1297" spans="1:5" x14ac:dyDescent="0.15">
      <c r="A1297" s="143" t="str">
        <f t="shared" si="20"/>
        <v>兵庫県赤穂市</v>
      </c>
      <c r="B1297" s="146" t="s">
        <v>1594</v>
      </c>
      <c r="C1297" s="142" t="s">
        <v>1528</v>
      </c>
      <c r="D1297" s="147" t="s">
        <v>1593</v>
      </c>
      <c r="E1297" s="142"/>
    </row>
    <row r="1298" spans="1:5" x14ac:dyDescent="0.15">
      <c r="A1298" s="143" t="str">
        <f t="shared" si="20"/>
        <v>兵庫県西脇市</v>
      </c>
      <c r="B1298" s="146" t="s">
        <v>1592</v>
      </c>
      <c r="C1298" s="142" t="s">
        <v>1528</v>
      </c>
      <c r="D1298" s="147" t="s">
        <v>1591</v>
      </c>
      <c r="E1298" s="142"/>
    </row>
    <row r="1299" spans="1:5" x14ac:dyDescent="0.15">
      <c r="A1299" s="143" t="str">
        <f t="shared" si="20"/>
        <v>兵庫県宝塚市</v>
      </c>
      <c r="B1299" s="146" t="s">
        <v>1590</v>
      </c>
      <c r="C1299" s="142" t="s">
        <v>1528</v>
      </c>
      <c r="D1299" s="147" t="s">
        <v>1589</v>
      </c>
      <c r="E1299" s="142"/>
    </row>
    <row r="1300" spans="1:5" x14ac:dyDescent="0.15">
      <c r="A1300" s="143" t="str">
        <f t="shared" si="20"/>
        <v>兵庫県三木市</v>
      </c>
      <c r="B1300" s="146" t="s">
        <v>1588</v>
      </c>
      <c r="C1300" s="142" t="s">
        <v>1528</v>
      </c>
      <c r="D1300" s="147" t="s">
        <v>1587</v>
      </c>
      <c r="E1300" s="142"/>
    </row>
    <row r="1301" spans="1:5" x14ac:dyDescent="0.15">
      <c r="A1301" s="143" t="str">
        <f t="shared" si="20"/>
        <v>兵庫県高砂市</v>
      </c>
      <c r="B1301" s="146" t="s">
        <v>1586</v>
      </c>
      <c r="C1301" s="142" t="s">
        <v>1528</v>
      </c>
      <c r="D1301" s="147" t="s">
        <v>1585</v>
      </c>
      <c r="E1301" s="142"/>
    </row>
    <row r="1302" spans="1:5" x14ac:dyDescent="0.15">
      <c r="A1302" s="143" t="str">
        <f t="shared" si="20"/>
        <v>兵庫県川西市</v>
      </c>
      <c r="B1302" s="146" t="s">
        <v>1584</v>
      </c>
      <c r="C1302" s="142" t="s">
        <v>1528</v>
      </c>
      <c r="D1302" s="147" t="s">
        <v>1583</v>
      </c>
      <c r="E1302" s="142"/>
    </row>
    <row r="1303" spans="1:5" x14ac:dyDescent="0.15">
      <c r="A1303" s="143" t="str">
        <f t="shared" si="20"/>
        <v>兵庫県小野市</v>
      </c>
      <c r="B1303" s="146" t="s">
        <v>1582</v>
      </c>
      <c r="C1303" s="142" t="s">
        <v>1528</v>
      </c>
      <c r="D1303" s="147" t="s">
        <v>1581</v>
      </c>
      <c r="E1303" s="142"/>
    </row>
    <row r="1304" spans="1:5" x14ac:dyDescent="0.15">
      <c r="A1304" s="143" t="str">
        <f t="shared" si="20"/>
        <v>兵庫県三田市</v>
      </c>
      <c r="B1304" s="146" t="s">
        <v>1580</v>
      </c>
      <c r="C1304" s="142" t="s">
        <v>1528</v>
      </c>
      <c r="D1304" s="147" t="s">
        <v>1579</v>
      </c>
      <c r="E1304" s="142"/>
    </row>
    <row r="1305" spans="1:5" x14ac:dyDescent="0.15">
      <c r="A1305" s="143" t="str">
        <f t="shared" si="20"/>
        <v>兵庫県加西市</v>
      </c>
      <c r="B1305" s="146" t="s">
        <v>1578</v>
      </c>
      <c r="C1305" s="142" t="s">
        <v>1528</v>
      </c>
      <c r="D1305" s="147" t="s">
        <v>1577</v>
      </c>
      <c r="E1305" s="142"/>
    </row>
    <row r="1306" spans="1:5" x14ac:dyDescent="0.15">
      <c r="A1306" s="143" t="str">
        <f t="shared" si="20"/>
        <v>兵庫県丹波篠山市</v>
      </c>
      <c r="B1306" s="146" t="s">
        <v>1576</v>
      </c>
      <c r="C1306" s="142" t="s">
        <v>1528</v>
      </c>
      <c r="D1306" s="147" t="s">
        <v>1575</v>
      </c>
      <c r="E1306" s="142"/>
    </row>
    <row r="1307" spans="1:5" x14ac:dyDescent="0.15">
      <c r="A1307" s="143" t="str">
        <f t="shared" si="20"/>
        <v>兵庫県養父市</v>
      </c>
      <c r="B1307" s="146" t="s">
        <v>1574</v>
      </c>
      <c r="C1307" s="142" t="s">
        <v>1528</v>
      </c>
      <c r="D1307" s="147" t="s">
        <v>1573</v>
      </c>
      <c r="E1307" s="142"/>
    </row>
    <row r="1308" spans="1:5" x14ac:dyDescent="0.15">
      <c r="A1308" s="143" t="str">
        <f t="shared" si="20"/>
        <v>兵庫県丹波市</v>
      </c>
      <c r="B1308" s="146" t="s">
        <v>1572</v>
      </c>
      <c r="C1308" s="142" t="s">
        <v>1528</v>
      </c>
      <c r="D1308" s="147" t="s">
        <v>1571</v>
      </c>
      <c r="E1308" s="142"/>
    </row>
    <row r="1309" spans="1:5" x14ac:dyDescent="0.15">
      <c r="A1309" s="143" t="str">
        <f t="shared" si="20"/>
        <v>兵庫県南あわじ市</v>
      </c>
      <c r="B1309" s="146" t="s">
        <v>1570</v>
      </c>
      <c r="C1309" s="142" t="s">
        <v>1528</v>
      </c>
      <c r="D1309" s="147" t="s">
        <v>1569</v>
      </c>
      <c r="E1309" s="142"/>
    </row>
    <row r="1310" spans="1:5" x14ac:dyDescent="0.15">
      <c r="A1310" s="143" t="str">
        <f t="shared" si="20"/>
        <v>兵庫県朝来市</v>
      </c>
      <c r="B1310" s="146" t="s">
        <v>1568</v>
      </c>
      <c r="C1310" s="142" t="s">
        <v>1528</v>
      </c>
      <c r="D1310" s="147" t="s">
        <v>1567</v>
      </c>
      <c r="E1310" s="142"/>
    </row>
    <row r="1311" spans="1:5" x14ac:dyDescent="0.15">
      <c r="A1311" s="143" t="str">
        <f t="shared" si="20"/>
        <v>兵庫県淡路市</v>
      </c>
      <c r="B1311" s="146" t="s">
        <v>1566</v>
      </c>
      <c r="C1311" s="142" t="s">
        <v>1528</v>
      </c>
      <c r="D1311" s="147" t="s">
        <v>1565</v>
      </c>
      <c r="E1311" s="142"/>
    </row>
    <row r="1312" spans="1:5" x14ac:dyDescent="0.15">
      <c r="A1312" s="143" t="str">
        <f t="shared" si="20"/>
        <v>兵庫県宍粟市</v>
      </c>
      <c r="B1312" s="146" t="s">
        <v>1564</v>
      </c>
      <c r="C1312" s="142" t="s">
        <v>1528</v>
      </c>
      <c r="D1312" s="147" t="s">
        <v>1563</v>
      </c>
      <c r="E1312" s="142"/>
    </row>
    <row r="1313" spans="1:5" x14ac:dyDescent="0.15">
      <c r="A1313" s="143" t="str">
        <f t="shared" si="20"/>
        <v>兵庫県加東市</v>
      </c>
      <c r="B1313" s="146" t="s">
        <v>1562</v>
      </c>
      <c r="C1313" s="142" t="s">
        <v>1528</v>
      </c>
      <c r="D1313" s="147" t="s">
        <v>1561</v>
      </c>
      <c r="E1313" s="142"/>
    </row>
    <row r="1314" spans="1:5" x14ac:dyDescent="0.15">
      <c r="A1314" s="143" t="str">
        <f t="shared" si="20"/>
        <v>兵庫県たつの市</v>
      </c>
      <c r="B1314" s="146" t="s">
        <v>1560</v>
      </c>
      <c r="C1314" s="142" t="s">
        <v>1528</v>
      </c>
      <c r="D1314" s="147" t="s">
        <v>1559</v>
      </c>
      <c r="E1314" s="142"/>
    </row>
    <row r="1315" spans="1:5" x14ac:dyDescent="0.15">
      <c r="A1315" s="143" t="str">
        <f t="shared" si="20"/>
        <v>兵庫県川辺郡猪名川町</v>
      </c>
      <c r="B1315" s="146" t="s">
        <v>1558</v>
      </c>
      <c r="C1315" s="142" t="s">
        <v>1528</v>
      </c>
      <c r="D1315" s="147" t="s">
        <v>1557</v>
      </c>
      <c r="E1315" s="142" t="s">
        <v>1556</v>
      </c>
    </row>
    <row r="1316" spans="1:5" x14ac:dyDescent="0.15">
      <c r="A1316" s="143" t="str">
        <f t="shared" si="20"/>
        <v>兵庫県多可郡多可町</v>
      </c>
      <c r="B1316" s="146" t="s">
        <v>1555</v>
      </c>
      <c r="C1316" s="142" t="s">
        <v>1528</v>
      </c>
      <c r="D1316" s="147" t="s">
        <v>1554</v>
      </c>
      <c r="E1316" s="142" t="s">
        <v>1553</v>
      </c>
    </row>
    <row r="1317" spans="1:5" x14ac:dyDescent="0.15">
      <c r="A1317" s="143" t="str">
        <f t="shared" si="20"/>
        <v>兵庫県加古郡稲美町</v>
      </c>
      <c r="B1317" s="146" t="s">
        <v>1552</v>
      </c>
      <c r="C1317" s="142" t="s">
        <v>1528</v>
      </c>
      <c r="D1317" s="147" t="s">
        <v>1549</v>
      </c>
      <c r="E1317" s="142" t="s">
        <v>1551</v>
      </c>
    </row>
    <row r="1318" spans="1:5" x14ac:dyDescent="0.15">
      <c r="A1318" s="143" t="str">
        <f t="shared" si="20"/>
        <v>兵庫県加古郡播磨町</v>
      </c>
      <c r="B1318" s="146" t="s">
        <v>1550</v>
      </c>
      <c r="C1318" s="142" t="s">
        <v>1528</v>
      </c>
      <c r="D1318" s="147" t="s">
        <v>1549</v>
      </c>
      <c r="E1318" s="142" t="s">
        <v>1548</v>
      </c>
    </row>
    <row r="1319" spans="1:5" x14ac:dyDescent="0.15">
      <c r="A1319" s="143" t="str">
        <f t="shared" si="20"/>
        <v>兵庫県神崎郡市川町</v>
      </c>
      <c r="B1319" s="146" t="s">
        <v>1547</v>
      </c>
      <c r="C1319" s="142" t="s">
        <v>1528</v>
      </c>
      <c r="D1319" s="147" t="s">
        <v>1542</v>
      </c>
      <c r="E1319" s="142" t="s">
        <v>1546</v>
      </c>
    </row>
    <row r="1320" spans="1:5" x14ac:dyDescent="0.15">
      <c r="A1320" s="143" t="str">
        <f t="shared" si="20"/>
        <v>兵庫県神崎郡福崎町</v>
      </c>
      <c r="B1320" s="146" t="s">
        <v>1545</v>
      </c>
      <c r="C1320" s="142" t="s">
        <v>1528</v>
      </c>
      <c r="D1320" s="147" t="s">
        <v>1542</v>
      </c>
      <c r="E1320" s="142" t="s">
        <v>1544</v>
      </c>
    </row>
    <row r="1321" spans="1:5" x14ac:dyDescent="0.15">
      <c r="A1321" s="143" t="str">
        <f t="shared" si="20"/>
        <v>兵庫県神崎郡神河町</v>
      </c>
      <c r="B1321" s="146" t="s">
        <v>1543</v>
      </c>
      <c r="C1321" s="142" t="s">
        <v>1528</v>
      </c>
      <c r="D1321" s="147" t="s">
        <v>1542</v>
      </c>
      <c r="E1321" s="142" t="s">
        <v>1541</v>
      </c>
    </row>
    <row r="1322" spans="1:5" x14ac:dyDescent="0.15">
      <c r="A1322" s="143" t="str">
        <f t="shared" si="20"/>
        <v>兵庫県揖保郡太子町</v>
      </c>
      <c r="B1322" s="146" t="s">
        <v>1540</v>
      </c>
      <c r="C1322" s="142" t="s">
        <v>1528</v>
      </c>
      <c r="D1322" s="147" t="s">
        <v>1539</v>
      </c>
      <c r="E1322" s="142" t="s">
        <v>1538</v>
      </c>
    </row>
    <row r="1323" spans="1:5" x14ac:dyDescent="0.15">
      <c r="A1323" s="143" t="str">
        <f t="shared" si="20"/>
        <v>兵庫県赤穂郡上郡町</v>
      </c>
      <c r="B1323" s="146" t="s">
        <v>1537</v>
      </c>
      <c r="C1323" s="142" t="s">
        <v>1528</v>
      </c>
      <c r="D1323" s="147" t="s">
        <v>1536</v>
      </c>
      <c r="E1323" s="142" t="s">
        <v>1535</v>
      </c>
    </row>
    <row r="1324" spans="1:5" x14ac:dyDescent="0.15">
      <c r="A1324" s="143" t="str">
        <f t="shared" si="20"/>
        <v>兵庫県佐用郡佐用町</v>
      </c>
      <c r="B1324" s="146" t="s">
        <v>1534</v>
      </c>
      <c r="C1324" s="142" t="s">
        <v>1528</v>
      </c>
      <c r="D1324" s="147" t="s">
        <v>1533</v>
      </c>
      <c r="E1324" s="142" t="s">
        <v>1532</v>
      </c>
    </row>
    <row r="1325" spans="1:5" x14ac:dyDescent="0.15">
      <c r="A1325" s="143" t="str">
        <f t="shared" si="20"/>
        <v>兵庫県美方郡香美町</v>
      </c>
      <c r="B1325" s="146" t="s">
        <v>1531</v>
      </c>
      <c r="C1325" s="142" t="s">
        <v>1528</v>
      </c>
      <c r="D1325" s="147" t="s">
        <v>1527</v>
      </c>
      <c r="E1325" s="142" t="s">
        <v>1530</v>
      </c>
    </row>
    <row r="1326" spans="1:5" x14ac:dyDescent="0.15">
      <c r="A1326" s="143" t="str">
        <f t="shared" si="20"/>
        <v>兵庫県美方郡新温泉町</v>
      </c>
      <c r="B1326" s="146" t="s">
        <v>1529</v>
      </c>
      <c r="C1326" s="142" t="s">
        <v>1528</v>
      </c>
      <c r="D1326" s="147" t="s">
        <v>1527</v>
      </c>
      <c r="E1326" s="142" t="s">
        <v>1526</v>
      </c>
    </row>
    <row r="1327" spans="1:5" x14ac:dyDescent="0.15">
      <c r="A1327" s="143" t="str">
        <f t="shared" si="20"/>
        <v>奈良県奈良市</v>
      </c>
      <c r="B1327" s="146" t="s">
        <v>1525</v>
      </c>
      <c r="C1327" s="142" t="s">
        <v>1442</v>
      </c>
      <c r="D1327" s="147" t="s">
        <v>1524</v>
      </c>
      <c r="E1327" s="142"/>
    </row>
    <row r="1328" spans="1:5" x14ac:dyDescent="0.15">
      <c r="A1328" s="143" t="str">
        <f t="shared" si="20"/>
        <v>奈良県大和高田市</v>
      </c>
      <c r="B1328" s="146" t="s">
        <v>1523</v>
      </c>
      <c r="C1328" s="142" t="s">
        <v>1442</v>
      </c>
      <c r="D1328" s="147" t="s">
        <v>1522</v>
      </c>
      <c r="E1328" s="142"/>
    </row>
    <row r="1329" spans="1:5" x14ac:dyDescent="0.15">
      <c r="A1329" s="143" t="str">
        <f t="shared" si="20"/>
        <v>奈良県大和郡山市</v>
      </c>
      <c r="B1329" s="146" t="s">
        <v>1521</v>
      </c>
      <c r="C1329" s="142" t="s">
        <v>1442</v>
      </c>
      <c r="D1329" s="147" t="s">
        <v>1520</v>
      </c>
      <c r="E1329" s="142"/>
    </row>
    <row r="1330" spans="1:5" x14ac:dyDescent="0.15">
      <c r="A1330" s="143" t="str">
        <f t="shared" si="20"/>
        <v>奈良県天理市</v>
      </c>
      <c r="B1330" s="146" t="s">
        <v>1519</v>
      </c>
      <c r="C1330" s="142" t="s">
        <v>1442</v>
      </c>
      <c r="D1330" s="147" t="s">
        <v>1518</v>
      </c>
      <c r="E1330" s="142"/>
    </row>
    <row r="1331" spans="1:5" x14ac:dyDescent="0.15">
      <c r="A1331" s="143" t="str">
        <f t="shared" si="20"/>
        <v>奈良県橿原市</v>
      </c>
      <c r="B1331" s="146" t="s">
        <v>1517</v>
      </c>
      <c r="C1331" s="142" t="s">
        <v>1442</v>
      </c>
      <c r="D1331" s="147" t="s">
        <v>1516</v>
      </c>
      <c r="E1331" s="142"/>
    </row>
    <row r="1332" spans="1:5" x14ac:dyDescent="0.15">
      <c r="A1332" s="143" t="str">
        <f t="shared" si="20"/>
        <v>奈良県桜井市</v>
      </c>
      <c r="B1332" s="146" t="s">
        <v>1515</v>
      </c>
      <c r="C1332" s="142" t="s">
        <v>1442</v>
      </c>
      <c r="D1332" s="147" t="s">
        <v>1514</v>
      </c>
      <c r="E1332" s="142"/>
    </row>
    <row r="1333" spans="1:5" x14ac:dyDescent="0.15">
      <c r="A1333" s="143" t="str">
        <f t="shared" si="20"/>
        <v>奈良県五條市</v>
      </c>
      <c r="B1333" s="146" t="s">
        <v>1513</v>
      </c>
      <c r="C1333" s="142" t="s">
        <v>1442</v>
      </c>
      <c r="D1333" s="147" t="s">
        <v>1512</v>
      </c>
      <c r="E1333" s="142"/>
    </row>
    <row r="1334" spans="1:5" x14ac:dyDescent="0.15">
      <c r="A1334" s="143" t="str">
        <f t="shared" si="20"/>
        <v>奈良県御所市</v>
      </c>
      <c r="B1334" s="146" t="s">
        <v>1511</v>
      </c>
      <c r="C1334" s="142" t="s">
        <v>1442</v>
      </c>
      <c r="D1334" s="147" t="s">
        <v>1510</v>
      </c>
      <c r="E1334" s="142"/>
    </row>
    <row r="1335" spans="1:5" x14ac:dyDescent="0.15">
      <c r="A1335" s="143" t="str">
        <f t="shared" si="20"/>
        <v>奈良県生駒市</v>
      </c>
      <c r="B1335" s="146" t="s">
        <v>1509</v>
      </c>
      <c r="C1335" s="142" t="s">
        <v>1442</v>
      </c>
      <c r="D1335" s="147" t="s">
        <v>1508</v>
      </c>
      <c r="E1335" s="142"/>
    </row>
    <row r="1336" spans="1:5" x14ac:dyDescent="0.15">
      <c r="A1336" s="143" t="str">
        <f t="shared" si="20"/>
        <v>奈良県香芝市</v>
      </c>
      <c r="B1336" s="146" t="s">
        <v>1507</v>
      </c>
      <c r="C1336" s="142" t="s">
        <v>1442</v>
      </c>
      <c r="D1336" s="147" t="s">
        <v>1506</v>
      </c>
      <c r="E1336" s="142"/>
    </row>
    <row r="1337" spans="1:5" x14ac:dyDescent="0.15">
      <c r="A1337" s="143" t="str">
        <f t="shared" si="20"/>
        <v>奈良県葛城市</v>
      </c>
      <c r="B1337" s="146" t="s">
        <v>1505</v>
      </c>
      <c r="C1337" s="142" t="s">
        <v>1442</v>
      </c>
      <c r="D1337" s="147" t="s">
        <v>1504</v>
      </c>
      <c r="E1337" s="142"/>
    </row>
    <row r="1338" spans="1:5" x14ac:dyDescent="0.15">
      <c r="A1338" s="143" t="str">
        <f t="shared" si="20"/>
        <v>奈良県宇陀市</v>
      </c>
      <c r="B1338" s="146" t="s">
        <v>1503</v>
      </c>
      <c r="C1338" s="142" t="s">
        <v>1442</v>
      </c>
      <c r="D1338" s="147" t="s">
        <v>1502</v>
      </c>
      <c r="E1338" s="142"/>
    </row>
    <row r="1339" spans="1:5" x14ac:dyDescent="0.15">
      <c r="A1339" s="143" t="str">
        <f t="shared" si="20"/>
        <v>奈良県山辺郡山添村</v>
      </c>
      <c r="B1339" s="146" t="s">
        <v>1501</v>
      </c>
      <c r="C1339" s="142" t="s">
        <v>1442</v>
      </c>
      <c r="D1339" s="147" t="s">
        <v>1500</v>
      </c>
      <c r="E1339" s="142" t="s">
        <v>1499</v>
      </c>
    </row>
    <row r="1340" spans="1:5" x14ac:dyDescent="0.15">
      <c r="A1340" s="143" t="str">
        <f t="shared" si="20"/>
        <v>奈良県生駒郡平群町</v>
      </c>
      <c r="B1340" s="146" t="s">
        <v>1498</v>
      </c>
      <c r="C1340" s="142" t="s">
        <v>1442</v>
      </c>
      <c r="D1340" s="147" t="s">
        <v>1491</v>
      </c>
      <c r="E1340" s="142" t="s">
        <v>1497</v>
      </c>
    </row>
    <row r="1341" spans="1:5" x14ac:dyDescent="0.15">
      <c r="A1341" s="143" t="str">
        <f t="shared" si="20"/>
        <v>奈良県生駒郡三郷町</v>
      </c>
      <c r="B1341" s="146" t="s">
        <v>1496</v>
      </c>
      <c r="C1341" s="142" t="s">
        <v>1442</v>
      </c>
      <c r="D1341" s="147" t="s">
        <v>1491</v>
      </c>
      <c r="E1341" s="142" t="s">
        <v>1495</v>
      </c>
    </row>
    <row r="1342" spans="1:5" x14ac:dyDescent="0.15">
      <c r="A1342" s="143" t="str">
        <f t="shared" si="20"/>
        <v>奈良県生駒郡斑鳩町</v>
      </c>
      <c r="B1342" s="146" t="s">
        <v>1494</v>
      </c>
      <c r="C1342" s="142" t="s">
        <v>1442</v>
      </c>
      <c r="D1342" s="147" t="s">
        <v>1491</v>
      </c>
      <c r="E1342" s="142" t="s">
        <v>1493</v>
      </c>
    </row>
    <row r="1343" spans="1:5" x14ac:dyDescent="0.15">
      <c r="A1343" s="143" t="str">
        <f t="shared" si="20"/>
        <v>奈良県生駒郡安堵町</v>
      </c>
      <c r="B1343" s="146" t="s">
        <v>1492</v>
      </c>
      <c r="C1343" s="142" t="s">
        <v>1442</v>
      </c>
      <c r="D1343" s="147" t="s">
        <v>1491</v>
      </c>
      <c r="E1343" s="142" t="s">
        <v>1490</v>
      </c>
    </row>
    <row r="1344" spans="1:5" x14ac:dyDescent="0.15">
      <c r="A1344" s="143" t="str">
        <f t="shared" si="20"/>
        <v>奈良県磯城郡川西町</v>
      </c>
      <c r="B1344" s="146" t="s">
        <v>1489</v>
      </c>
      <c r="C1344" s="142" t="s">
        <v>1442</v>
      </c>
      <c r="D1344" s="147" t="s">
        <v>1484</v>
      </c>
      <c r="E1344" s="142" t="s">
        <v>1488</v>
      </c>
    </row>
    <row r="1345" spans="1:5" x14ac:dyDescent="0.15">
      <c r="A1345" s="143" t="str">
        <f t="shared" si="20"/>
        <v>奈良県磯城郡三宅町</v>
      </c>
      <c r="B1345" s="146" t="s">
        <v>1487</v>
      </c>
      <c r="C1345" s="142" t="s">
        <v>1442</v>
      </c>
      <c r="D1345" s="147" t="s">
        <v>1484</v>
      </c>
      <c r="E1345" s="142" t="s">
        <v>1486</v>
      </c>
    </row>
    <row r="1346" spans="1:5" x14ac:dyDescent="0.15">
      <c r="A1346" s="143" t="str">
        <f t="shared" ref="A1346:A1409" si="21">C1346&amp;D1346&amp;E1346</f>
        <v>奈良県磯城郡田原本町</v>
      </c>
      <c r="B1346" s="146" t="s">
        <v>1485</v>
      </c>
      <c r="C1346" s="142" t="s">
        <v>1442</v>
      </c>
      <c r="D1346" s="147" t="s">
        <v>1484</v>
      </c>
      <c r="E1346" s="142" t="s">
        <v>1483</v>
      </c>
    </row>
    <row r="1347" spans="1:5" x14ac:dyDescent="0.15">
      <c r="A1347" s="143" t="str">
        <f t="shared" si="21"/>
        <v>奈良県宇陀郡曽爾村</v>
      </c>
      <c r="B1347" s="146" t="s">
        <v>1482</v>
      </c>
      <c r="C1347" s="142" t="s">
        <v>1442</v>
      </c>
      <c r="D1347" s="147" t="s">
        <v>1479</v>
      </c>
      <c r="E1347" s="142" t="s">
        <v>1481</v>
      </c>
    </row>
    <row r="1348" spans="1:5" x14ac:dyDescent="0.15">
      <c r="A1348" s="143" t="str">
        <f t="shared" si="21"/>
        <v>奈良県宇陀郡御杖村</v>
      </c>
      <c r="B1348" s="146" t="s">
        <v>1480</v>
      </c>
      <c r="C1348" s="142" t="s">
        <v>1442</v>
      </c>
      <c r="D1348" s="147" t="s">
        <v>1479</v>
      </c>
      <c r="E1348" s="142" t="s">
        <v>1478</v>
      </c>
    </row>
    <row r="1349" spans="1:5" x14ac:dyDescent="0.15">
      <c r="A1349" s="143" t="str">
        <f t="shared" si="21"/>
        <v>奈良県高市郡高取町</v>
      </c>
      <c r="B1349" s="146" t="s">
        <v>1477</v>
      </c>
      <c r="C1349" s="142" t="s">
        <v>1442</v>
      </c>
      <c r="D1349" s="147" t="s">
        <v>1474</v>
      </c>
      <c r="E1349" s="142" t="s">
        <v>1476</v>
      </c>
    </row>
    <row r="1350" spans="1:5" x14ac:dyDescent="0.15">
      <c r="A1350" s="143" t="str">
        <f t="shared" si="21"/>
        <v>奈良県高市郡明日香村</v>
      </c>
      <c r="B1350" s="146" t="s">
        <v>1475</v>
      </c>
      <c r="C1350" s="142" t="s">
        <v>1442</v>
      </c>
      <c r="D1350" s="147" t="s">
        <v>1474</v>
      </c>
      <c r="E1350" s="142" t="s">
        <v>1473</v>
      </c>
    </row>
    <row r="1351" spans="1:5" x14ac:dyDescent="0.15">
      <c r="A1351" s="143" t="str">
        <f t="shared" si="21"/>
        <v>奈良県北葛城郡上牧町</v>
      </c>
      <c r="B1351" s="146" t="s">
        <v>1472</v>
      </c>
      <c r="C1351" s="142" t="s">
        <v>1442</v>
      </c>
      <c r="D1351" s="147" t="s">
        <v>1465</v>
      </c>
      <c r="E1351" s="142" t="s">
        <v>1471</v>
      </c>
    </row>
    <row r="1352" spans="1:5" x14ac:dyDescent="0.15">
      <c r="A1352" s="143" t="str">
        <f t="shared" si="21"/>
        <v>奈良県北葛城郡王寺町</v>
      </c>
      <c r="B1352" s="146" t="s">
        <v>1470</v>
      </c>
      <c r="C1352" s="142" t="s">
        <v>1442</v>
      </c>
      <c r="D1352" s="147" t="s">
        <v>1465</v>
      </c>
      <c r="E1352" s="142" t="s">
        <v>1469</v>
      </c>
    </row>
    <row r="1353" spans="1:5" x14ac:dyDescent="0.15">
      <c r="A1353" s="143" t="str">
        <f t="shared" si="21"/>
        <v>奈良県北葛城郡広陵町</v>
      </c>
      <c r="B1353" s="146" t="s">
        <v>1468</v>
      </c>
      <c r="C1353" s="142" t="s">
        <v>1442</v>
      </c>
      <c r="D1353" s="147" t="s">
        <v>1465</v>
      </c>
      <c r="E1353" s="142" t="s">
        <v>1467</v>
      </c>
    </row>
    <row r="1354" spans="1:5" x14ac:dyDescent="0.15">
      <c r="A1354" s="143" t="str">
        <f t="shared" si="21"/>
        <v>奈良県北葛城郡河合町</v>
      </c>
      <c r="B1354" s="146" t="s">
        <v>1466</v>
      </c>
      <c r="C1354" s="142" t="s">
        <v>1442</v>
      </c>
      <c r="D1354" s="147" t="s">
        <v>1465</v>
      </c>
      <c r="E1354" s="142" t="s">
        <v>1464</v>
      </c>
    </row>
    <row r="1355" spans="1:5" x14ac:dyDescent="0.15">
      <c r="A1355" s="143" t="str">
        <f t="shared" si="21"/>
        <v>奈良県吉野郡吉野町</v>
      </c>
      <c r="B1355" s="146" t="s">
        <v>1463</v>
      </c>
      <c r="C1355" s="142" t="s">
        <v>1442</v>
      </c>
      <c r="D1355" s="147" t="s">
        <v>1441</v>
      </c>
      <c r="E1355" s="142" t="s">
        <v>1462</v>
      </c>
    </row>
    <row r="1356" spans="1:5" x14ac:dyDescent="0.15">
      <c r="A1356" s="143" t="str">
        <f t="shared" si="21"/>
        <v>奈良県吉野郡大淀町</v>
      </c>
      <c r="B1356" s="146" t="s">
        <v>1461</v>
      </c>
      <c r="C1356" s="142" t="s">
        <v>1442</v>
      </c>
      <c r="D1356" s="147" t="s">
        <v>1441</v>
      </c>
      <c r="E1356" s="142" t="s">
        <v>1460</v>
      </c>
    </row>
    <row r="1357" spans="1:5" x14ac:dyDescent="0.15">
      <c r="A1357" s="143" t="str">
        <f t="shared" si="21"/>
        <v>奈良県吉野郡下市町</v>
      </c>
      <c r="B1357" s="146" t="s">
        <v>1459</v>
      </c>
      <c r="C1357" s="142" t="s">
        <v>1442</v>
      </c>
      <c r="D1357" s="147" t="s">
        <v>1441</v>
      </c>
      <c r="E1357" s="142" t="s">
        <v>1458</v>
      </c>
    </row>
    <row r="1358" spans="1:5" x14ac:dyDescent="0.15">
      <c r="A1358" s="143" t="str">
        <f t="shared" si="21"/>
        <v>奈良県吉野郡黒滝村</v>
      </c>
      <c r="B1358" s="146" t="s">
        <v>1457</v>
      </c>
      <c r="C1358" s="142" t="s">
        <v>1442</v>
      </c>
      <c r="D1358" s="147" t="s">
        <v>1441</v>
      </c>
      <c r="E1358" s="142" t="s">
        <v>1456</v>
      </c>
    </row>
    <row r="1359" spans="1:5" x14ac:dyDescent="0.15">
      <c r="A1359" s="143" t="str">
        <f t="shared" si="21"/>
        <v>奈良県吉野郡天川村</v>
      </c>
      <c r="B1359" s="146" t="s">
        <v>1455</v>
      </c>
      <c r="C1359" s="142" t="s">
        <v>1442</v>
      </c>
      <c r="D1359" s="147" t="s">
        <v>1441</v>
      </c>
      <c r="E1359" s="142" t="s">
        <v>1454</v>
      </c>
    </row>
    <row r="1360" spans="1:5" x14ac:dyDescent="0.15">
      <c r="A1360" s="143" t="str">
        <f t="shared" si="21"/>
        <v>奈良県吉野郡野迫川村</v>
      </c>
      <c r="B1360" s="146" t="s">
        <v>1453</v>
      </c>
      <c r="C1360" s="142" t="s">
        <v>1442</v>
      </c>
      <c r="D1360" s="147" t="s">
        <v>1441</v>
      </c>
      <c r="E1360" s="142" t="s">
        <v>1452</v>
      </c>
    </row>
    <row r="1361" spans="1:5" x14ac:dyDescent="0.15">
      <c r="A1361" s="143" t="str">
        <f t="shared" si="21"/>
        <v>奈良県吉野郡十津川村</v>
      </c>
      <c r="B1361" s="146" t="s">
        <v>1451</v>
      </c>
      <c r="C1361" s="142" t="s">
        <v>1442</v>
      </c>
      <c r="D1361" s="147" t="s">
        <v>1441</v>
      </c>
      <c r="E1361" s="142" t="s">
        <v>1450</v>
      </c>
    </row>
    <row r="1362" spans="1:5" x14ac:dyDescent="0.15">
      <c r="A1362" s="143" t="str">
        <f t="shared" si="21"/>
        <v>奈良県吉野郡下北山村</v>
      </c>
      <c r="B1362" s="146" t="s">
        <v>1449</v>
      </c>
      <c r="C1362" s="142" t="s">
        <v>1442</v>
      </c>
      <c r="D1362" s="147" t="s">
        <v>1441</v>
      </c>
      <c r="E1362" s="142" t="s">
        <v>1448</v>
      </c>
    </row>
    <row r="1363" spans="1:5" x14ac:dyDescent="0.15">
      <c r="A1363" s="143" t="str">
        <f t="shared" si="21"/>
        <v>奈良県吉野郡上北山村</v>
      </c>
      <c r="B1363" s="146" t="s">
        <v>1447</v>
      </c>
      <c r="C1363" s="142" t="s">
        <v>1442</v>
      </c>
      <c r="D1363" s="147" t="s">
        <v>1441</v>
      </c>
      <c r="E1363" s="142" t="s">
        <v>1446</v>
      </c>
    </row>
    <row r="1364" spans="1:5" x14ac:dyDescent="0.15">
      <c r="A1364" s="143" t="str">
        <f t="shared" si="21"/>
        <v>奈良県吉野郡川上村</v>
      </c>
      <c r="B1364" s="146" t="s">
        <v>1445</v>
      </c>
      <c r="C1364" s="142" t="s">
        <v>1442</v>
      </c>
      <c r="D1364" s="147" t="s">
        <v>1441</v>
      </c>
      <c r="E1364" s="142" t="s">
        <v>1444</v>
      </c>
    </row>
    <row r="1365" spans="1:5" x14ac:dyDescent="0.15">
      <c r="A1365" s="143" t="str">
        <f t="shared" si="21"/>
        <v>奈良県吉野郡東吉野村</v>
      </c>
      <c r="B1365" s="146" t="s">
        <v>1443</v>
      </c>
      <c r="C1365" s="142" t="s">
        <v>1442</v>
      </c>
      <c r="D1365" s="147" t="s">
        <v>1441</v>
      </c>
      <c r="E1365" s="142" t="s">
        <v>1440</v>
      </c>
    </row>
    <row r="1366" spans="1:5" x14ac:dyDescent="0.15">
      <c r="A1366" s="143" t="str">
        <f t="shared" si="21"/>
        <v>和歌山県和歌山市</v>
      </c>
      <c r="B1366" s="146" t="s">
        <v>1439</v>
      </c>
      <c r="C1366" s="142" t="s">
        <v>1376</v>
      </c>
      <c r="D1366" s="147" t="s">
        <v>1438</v>
      </c>
      <c r="E1366" s="142"/>
    </row>
    <row r="1367" spans="1:5" x14ac:dyDescent="0.15">
      <c r="A1367" s="143" t="str">
        <f t="shared" si="21"/>
        <v>和歌山県海南市</v>
      </c>
      <c r="B1367" s="146" t="s">
        <v>1437</v>
      </c>
      <c r="C1367" s="142" t="s">
        <v>1376</v>
      </c>
      <c r="D1367" s="147" t="s">
        <v>1436</v>
      </c>
      <c r="E1367" s="142"/>
    </row>
    <row r="1368" spans="1:5" x14ac:dyDescent="0.15">
      <c r="A1368" s="143" t="str">
        <f t="shared" si="21"/>
        <v>和歌山県橋本市</v>
      </c>
      <c r="B1368" s="146" t="s">
        <v>1435</v>
      </c>
      <c r="C1368" s="142" t="s">
        <v>1376</v>
      </c>
      <c r="D1368" s="147" t="s">
        <v>1434</v>
      </c>
      <c r="E1368" s="142"/>
    </row>
    <row r="1369" spans="1:5" x14ac:dyDescent="0.15">
      <c r="A1369" s="143" t="str">
        <f t="shared" si="21"/>
        <v>和歌山県有田市</v>
      </c>
      <c r="B1369" s="146" t="s">
        <v>1433</v>
      </c>
      <c r="C1369" s="142" t="s">
        <v>1376</v>
      </c>
      <c r="D1369" s="147" t="s">
        <v>1432</v>
      </c>
      <c r="E1369" s="142"/>
    </row>
    <row r="1370" spans="1:5" x14ac:dyDescent="0.15">
      <c r="A1370" s="143" t="str">
        <f t="shared" si="21"/>
        <v>和歌山県御坊市</v>
      </c>
      <c r="B1370" s="146" t="s">
        <v>1431</v>
      </c>
      <c r="C1370" s="142" t="s">
        <v>1376</v>
      </c>
      <c r="D1370" s="147" t="s">
        <v>1430</v>
      </c>
      <c r="E1370" s="142"/>
    </row>
    <row r="1371" spans="1:5" x14ac:dyDescent="0.15">
      <c r="A1371" s="143" t="str">
        <f t="shared" si="21"/>
        <v>和歌山県田辺市</v>
      </c>
      <c r="B1371" s="146" t="s">
        <v>1429</v>
      </c>
      <c r="C1371" s="142" t="s">
        <v>1376</v>
      </c>
      <c r="D1371" s="147" t="s">
        <v>1428</v>
      </c>
      <c r="E1371" s="142"/>
    </row>
    <row r="1372" spans="1:5" x14ac:dyDescent="0.15">
      <c r="A1372" s="143" t="str">
        <f t="shared" si="21"/>
        <v>和歌山県新宮市</v>
      </c>
      <c r="B1372" s="146" t="s">
        <v>1427</v>
      </c>
      <c r="C1372" s="142" t="s">
        <v>1376</v>
      </c>
      <c r="D1372" s="147" t="s">
        <v>1426</v>
      </c>
      <c r="E1372" s="142"/>
    </row>
    <row r="1373" spans="1:5" x14ac:dyDescent="0.15">
      <c r="A1373" s="143" t="str">
        <f t="shared" si="21"/>
        <v>和歌山県紀の川市</v>
      </c>
      <c r="B1373" s="146" t="s">
        <v>1425</v>
      </c>
      <c r="C1373" s="142" t="s">
        <v>1376</v>
      </c>
      <c r="D1373" s="147" t="s">
        <v>1424</v>
      </c>
      <c r="E1373" s="142"/>
    </row>
    <row r="1374" spans="1:5" x14ac:dyDescent="0.15">
      <c r="A1374" s="143" t="str">
        <f t="shared" si="21"/>
        <v>和歌山県岩出市</v>
      </c>
      <c r="B1374" s="146" t="s">
        <v>1423</v>
      </c>
      <c r="C1374" s="142" t="s">
        <v>1376</v>
      </c>
      <c r="D1374" s="147" t="s">
        <v>1422</v>
      </c>
      <c r="E1374" s="142"/>
    </row>
    <row r="1375" spans="1:5" x14ac:dyDescent="0.15">
      <c r="A1375" s="143" t="str">
        <f t="shared" si="21"/>
        <v>和歌山県海草郡紀美野町</v>
      </c>
      <c r="B1375" s="146" t="s">
        <v>1421</v>
      </c>
      <c r="C1375" s="142" t="s">
        <v>1376</v>
      </c>
      <c r="D1375" s="147" t="s">
        <v>1420</v>
      </c>
      <c r="E1375" s="142" t="s">
        <v>1419</v>
      </c>
    </row>
    <row r="1376" spans="1:5" x14ac:dyDescent="0.15">
      <c r="A1376" s="143" t="str">
        <f t="shared" si="21"/>
        <v>和歌山県伊都郡かつらぎ町</v>
      </c>
      <c r="B1376" s="146" t="s">
        <v>1418</v>
      </c>
      <c r="C1376" s="142" t="s">
        <v>1376</v>
      </c>
      <c r="D1376" s="147" t="s">
        <v>1413</v>
      </c>
      <c r="E1376" s="142" t="s">
        <v>1417</v>
      </c>
    </row>
    <row r="1377" spans="1:5" x14ac:dyDescent="0.15">
      <c r="A1377" s="143" t="str">
        <f t="shared" si="21"/>
        <v>和歌山県伊都郡九度山町</v>
      </c>
      <c r="B1377" s="146" t="s">
        <v>1416</v>
      </c>
      <c r="C1377" s="142" t="s">
        <v>1376</v>
      </c>
      <c r="D1377" s="147" t="s">
        <v>1413</v>
      </c>
      <c r="E1377" s="142" t="s">
        <v>1415</v>
      </c>
    </row>
    <row r="1378" spans="1:5" x14ac:dyDescent="0.15">
      <c r="A1378" s="143" t="str">
        <f t="shared" si="21"/>
        <v>和歌山県伊都郡高野町</v>
      </c>
      <c r="B1378" s="146" t="s">
        <v>1414</v>
      </c>
      <c r="C1378" s="142" t="s">
        <v>1376</v>
      </c>
      <c r="D1378" s="147" t="s">
        <v>1413</v>
      </c>
      <c r="E1378" s="142" t="s">
        <v>1412</v>
      </c>
    </row>
    <row r="1379" spans="1:5" x14ac:dyDescent="0.15">
      <c r="A1379" s="143" t="str">
        <f t="shared" si="21"/>
        <v>和歌山県有田郡湯浅町</v>
      </c>
      <c r="B1379" s="146" t="s">
        <v>1411</v>
      </c>
      <c r="C1379" s="142" t="s">
        <v>1376</v>
      </c>
      <c r="D1379" s="147" t="s">
        <v>1407</v>
      </c>
      <c r="E1379" s="142" t="s">
        <v>1410</v>
      </c>
    </row>
    <row r="1380" spans="1:5" x14ac:dyDescent="0.15">
      <c r="A1380" s="143" t="str">
        <f t="shared" si="21"/>
        <v>和歌山県有田郡広川町</v>
      </c>
      <c r="B1380" s="146" t="s">
        <v>1409</v>
      </c>
      <c r="C1380" s="142" t="s">
        <v>1376</v>
      </c>
      <c r="D1380" s="147" t="s">
        <v>1407</v>
      </c>
      <c r="E1380" s="142" t="s">
        <v>768</v>
      </c>
    </row>
    <row r="1381" spans="1:5" x14ac:dyDescent="0.15">
      <c r="A1381" s="143" t="str">
        <f t="shared" si="21"/>
        <v>和歌山県有田郡有田川町</v>
      </c>
      <c r="B1381" s="146" t="s">
        <v>1408</v>
      </c>
      <c r="C1381" s="142" t="s">
        <v>1376</v>
      </c>
      <c r="D1381" s="147" t="s">
        <v>1407</v>
      </c>
      <c r="E1381" s="142" t="s">
        <v>1406</v>
      </c>
    </row>
    <row r="1382" spans="1:5" x14ac:dyDescent="0.15">
      <c r="A1382" s="143" t="str">
        <f t="shared" si="21"/>
        <v>和歌山県日高郡美浜町</v>
      </c>
      <c r="B1382" s="146" t="s">
        <v>1405</v>
      </c>
      <c r="C1382" s="142" t="s">
        <v>1376</v>
      </c>
      <c r="D1382" s="147" t="s">
        <v>1394</v>
      </c>
      <c r="E1382" s="142" t="s">
        <v>1404</v>
      </c>
    </row>
    <row r="1383" spans="1:5" x14ac:dyDescent="0.15">
      <c r="A1383" s="143" t="str">
        <f t="shared" si="21"/>
        <v>和歌山県日高郡日高町</v>
      </c>
      <c r="B1383" s="146" t="s">
        <v>1403</v>
      </c>
      <c r="C1383" s="142" t="s">
        <v>1376</v>
      </c>
      <c r="D1383" s="147" t="s">
        <v>1394</v>
      </c>
      <c r="E1383" s="142" t="s">
        <v>1402</v>
      </c>
    </row>
    <row r="1384" spans="1:5" x14ac:dyDescent="0.15">
      <c r="A1384" s="143" t="str">
        <f t="shared" si="21"/>
        <v>和歌山県日高郡由良町</v>
      </c>
      <c r="B1384" s="146" t="s">
        <v>1401</v>
      </c>
      <c r="C1384" s="142" t="s">
        <v>1376</v>
      </c>
      <c r="D1384" s="147" t="s">
        <v>1394</v>
      </c>
      <c r="E1384" s="142" t="s">
        <v>1400</v>
      </c>
    </row>
    <row r="1385" spans="1:5" x14ac:dyDescent="0.15">
      <c r="A1385" s="143" t="str">
        <f t="shared" si="21"/>
        <v>和歌山県日高郡印南町</v>
      </c>
      <c r="B1385" s="146" t="s">
        <v>1399</v>
      </c>
      <c r="C1385" s="142" t="s">
        <v>1376</v>
      </c>
      <c r="D1385" s="147" t="s">
        <v>1394</v>
      </c>
      <c r="E1385" s="142" t="s">
        <v>1398</v>
      </c>
    </row>
    <row r="1386" spans="1:5" x14ac:dyDescent="0.15">
      <c r="A1386" s="143" t="str">
        <f t="shared" si="21"/>
        <v>和歌山県日高郡みなべ町</v>
      </c>
      <c r="B1386" s="146" t="s">
        <v>1397</v>
      </c>
      <c r="C1386" s="142" t="s">
        <v>1376</v>
      </c>
      <c r="D1386" s="147" t="s">
        <v>1394</v>
      </c>
      <c r="E1386" s="142" t="s">
        <v>1396</v>
      </c>
    </row>
    <row r="1387" spans="1:5" x14ac:dyDescent="0.15">
      <c r="A1387" s="143" t="str">
        <f t="shared" si="21"/>
        <v>和歌山県日高郡日高川町</v>
      </c>
      <c r="B1387" s="146" t="s">
        <v>1395</v>
      </c>
      <c r="C1387" s="142" t="s">
        <v>1376</v>
      </c>
      <c r="D1387" s="147" t="s">
        <v>1394</v>
      </c>
      <c r="E1387" s="142" t="s">
        <v>1393</v>
      </c>
    </row>
    <row r="1388" spans="1:5" x14ac:dyDescent="0.15">
      <c r="A1388" s="143" t="str">
        <f t="shared" si="21"/>
        <v>和歌山県西牟婁郡白浜町</v>
      </c>
      <c r="B1388" s="146" t="s">
        <v>1392</v>
      </c>
      <c r="C1388" s="142" t="s">
        <v>1376</v>
      </c>
      <c r="D1388" s="147" t="s">
        <v>1387</v>
      </c>
      <c r="E1388" s="142" t="s">
        <v>1391</v>
      </c>
    </row>
    <row r="1389" spans="1:5" x14ac:dyDescent="0.15">
      <c r="A1389" s="143" t="str">
        <f t="shared" si="21"/>
        <v>和歌山県西牟婁郡上富田町</v>
      </c>
      <c r="B1389" s="146" t="s">
        <v>1390</v>
      </c>
      <c r="C1389" s="142" t="s">
        <v>1376</v>
      </c>
      <c r="D1389" s="147" t="s">
        <v>1387</v>
      </c>
      <c r="E1389" s="142" t="s">
        <v>1389</v>
      </c>
    </row>
    <row r="1390" spans="1:5" x14ac:dyDescent="0.15">
      <c r="A1390" s="143" t="str">
        <f t="shared" si="21"/>
        <v>和歌山県西牟婁郡すさみ町</v>
      </c>
      <c r="B1390" s="146" t="s">
        <v>1388</v>
      </c>
      <c r="C1390" s="142" t="s">
        <v>1376</v>
      </c>
      <c r="D1390" s="147" t="s">
        <v>1387</v>
      </c>
      <c r="E1390" s="142" t="s">
        <v>1386</v>
      </c>
    </row>
    <row r="1391" spans="1:5" x14ac:dyDescent="0.15">
      <c r="A1391" s="143" t="str">
        <f t="shared" si="21"/>
        <v>和歌山県東牟婁郡那智勝浦町</v>
      </c>
      <c r="B1391" s="146" t="s">
        <v>1385</v>
      </c>
      <c r="C1391" s="142" t="s">
        <v>1376</v>
      </c>
      <c r="D1391" s="147" t="s">
        <v>1375</v>
      </c>
      <c r="E1391" s="142" t="s">
        <v>1384</v>
      </c>
    </row>
    <row r="1392" spans="1:5" x14ac:dyDescent="0.15">
      <c r="A1392" s="143" t="str">
        <f t="shared" si="21"/>
        <v>和歌山県東牟婁郡太地町</v>
      </c>
      <c r="B1392" s="146" t="s">
        <v>1383</v>
      </c>
      <c r="C1392" s="142" t="s">
        <v>1376</v>
      </c>
      <c r="D1392" s="147" t="s">
        <v>1375</v>
      </c>
      <c r="E1392" s="142" t="s">
        <v>1382</v>
      </c>
    </row>
    <row r="1393" spans="1:5" x14ac:dyDescent="0.15">
      <c r="A1393" s="143" t="str">
        <f t="shared" si="21"/>
        <v>和歌山県東牟婁郡古座川町</v>
      </c>
      <c r="B1393" s="146" t="s">
        <v>1381</v>
      </c>
      <c r="C1393" s="142" t="s">
        <v>1376</v>
      </c>
      <c r="D1393" s="147" t="s">
        <v>1375</v>
      </c>
      <c r="E1393" s="142" t="s">
        <v>1380</v>
      </c>
    </row>
    <row r="1394" spans="1:5" x14ac:dyDescent="0.15">
      <c r="A1394" s="143" t="str">
        <f t="shared" si="21"/>
        <v>和歌山県東牟婁郡北山村</v>
      </c>
      <c r="B1394" s="146" t="s">
        <v>1379</v>
      </c>
      <c r="C1394" s="142" t="s">
        <v>1376</v>
      </c>
      <c r="D1394" s="147" t="s">
        <v>1375</v>
      </c>
      <c r="E1394" s="142" t="s">
        <v>1378</v>
      </c>
    </row>
    <row r="1395" spans="1:5" x14ac:dyDescent="0.15">
      <c r="A1395" s="143" t="str">
        <f t="shared" si="21"/>
        <v>和歌山県東牟婁郡串本町</v>
      </c>
      <c r="B1395" s="146" t="s">
        <v>1377</v>
      </c>
      <c r="C1395" s="142" t="s">
        <v>1376</v>
      </c>
      <c r="D1395" s="147" t="s">
        <v>1375</v>
      </c>
      <c r="E1395" s="142" t="s">
        <v>1374</v>
      </c>
    </row>
    <row r="1396" spans="1:5" x14ac:dyDescent="0.15">
      <c r="A1396" s="143" t="str">
        <f t="shared" si="21"/>
        <v>鳥取県鳥取市</v>
      </c>
      <c r="B1396" s="146" t="s">
        <v>1373</v>
      </c>
      <c r="C1396" s="142" t="s">
        <v>1332</v>
      </c>
      <c r="D1396" s="147" t="s">
        <v>1372</v>
      </c>
      <c r="E1396" s="142"/>
    </row>
    <row r="1397" spans="1:5" x14ac:dyDescent="0.15">
      <c r="A1397" s="143" t="str">
        <f t="shared" si="21"/>
        <v>鳥取県米子市</v>
      </c>
      <c r="B1397" s="146" t="s">
        <v>1371</v>
      </c>
      <c r="C1397" s="142" t="s">
        <v>1332</v>
      </c>
      <c r="D1397" s="147" t="s">
        <v>1370</v>
      </c>
      <c r="E1397" s="142"/>
    </row>
    <row r="1398" spans="1:5" x14ac:dyDescent="0.15">
      <c r="A1398" s="143" t="str">
        <f t="shared" si="21"/>
        <v>鳥取県倉吉市</v>
      </c>
      <c r="B1398" s="146" t="s">
        <v>1369</v>
      </c>
      <c r="C1398" s="142" t="s">
        <v>1332</v>
      </c>
      <c r="D1398" s="147" t="s">
        <v>1368</v>
      </c>
      <c r="E1398" s="142"/>
    </row>
    <row r="1399" spans="1:5" x14ac:dyDescent="0.15">
      <c r="A1399" s="143" t="str">
        <f t="shared" si="21"/>
        <v>鳥取県境港市</v>
      </c>
      <c r="B1399" s="146" t="s">
        <v>1367</v>
      </c>
      <c r="C1399" s="142" t="s">
        <v>1332</v>
      </c>
      <c r="D1399" s="147" t="s">
        <v>1366</v>
      </c>
      <c r="E1399" s="142"/>
    </row>
    <row r="1400" spans="1:5" x14ac:dyDescent="0.15">
      <c r="A1400" s="143" t="str">
        <f t="shared" si="21"/>
        <v>鳥取県岩美郡岩美町</v>
      </c>
      <c r="B1400" s="146" t="s">
        <v>1365</v>
      </c>
      <c r="C1400" s="142" t="s">
        <v>1332</v>
      </c>
      <c r="D1400" s="147" t="s">
        <v>1364</v>
      </c>
      <c r="E1400" s="142" t="s">
        <v>1363</v>
      </c>
    </row>
    <row r="1401" spans="1:5" x14ac:dyDescent="0.15">
      <c r="A1401" s="143" t="str">
        <f t="shared" si="21"/>
        <v>鳥取県八頭郡若桜町</v>
      </c>
      <c r="B1401" s="146" t="s">
        <v>1362</v>
      </c>
      <c r="C1401" s="142" t="s">
        <v>1332</v>
      </c>
      <c r="D1401" s="147" t="s">
        <v>1357</v>
      </c>
      <c r="E1401" s="142" t="s">
        <v>1361</v>
      </c>
    </row>
    <row r="1402" spans="1:5" x14ac:dyDescent="0.15">
      <c r="A1402" s="143" t="str">
        <f t="shared" si="21"/>
        <v>鳥取県八頭郡智頭町</v>
      </c>
      <c r="B1402" s="146" t="s">
        <v>1360</v>
      </c>
      <c r="C1402" s="142" t="s">
        <v>1332</v>
      </c>
      <c r="D1402" s="147" t="s">
        <v>1357</v>
      </c>
      <c r="E1402" s="142" t="s">
        <v>1359</v>
      </c>
    </row>
    <row r="1403" spans="1:5" x14ac:dyDescent="0.15">
      <c r="A1403" s="143" t="str">
        <f t="shared" si="21"/>
        <v>鳥取県八頭郡八頭町</v>
      </c>
      <c r="B1403" s="146" t="s">
        <v>1358</v>
      </c>
      <c r="C1403" s="142" t="s">
        <v>1332</v>
      </c>
      <c r="D1403" s="147" t="s">
        <v>1357</v>
      </c>
      <c r="E1403" s="142" t="s">
        <v>1356</v>
      </c>
    </row>
    <row r="1404" spans="1:5" x14ac:dyDescent="0.15">
      <c r="A1404" s="143" t="str">
        <f t="shared" si="21"/>
        <v>鳥取県東伯郡三朝町</v>
      </c>
      <c r="B1404" s="146" t="s">
        <v>1355</v>
      </c>
      <c r="C1404" s="142" t="s">
        <v>1332</v>
      </c>
      <c r="D1404" s="147" t="s">
        <v>1348</v>
      </c>
      <c r="E1404" s="142" t="s">
        <v>1354</v>
      </c>
    </row>
    <row r="1405" spans="1:5" x14ac:dyDescent="0.15">
      <c r="A1405" s="143" t="str">
        <f t="shared" si="21"/>
        <v>鳥取県東伯郡湯梨浜町</v>
      </c>
      <c r="B1405" s="146" t="s">
        <v>1353</v>
      </c>
      <c r="C1405" s="142" t="s">
        <v>1332</v>
      </c>
      <c r="D1405" s="147" t="s">
        <v>1348</v>
      </c>
      <c r="E1405" s="142" t="s">
        <v>1352</v>
      </c>
    </row>
    <row r="1406" spans="1:5" x14ac:dyDescent="0.15">
      <c r="A1406" s="143" t="str">
        <f t="shared" si="21"/>
        <v>鳥取県東伯郡琴浦町</v>
      </c>
      <c r="B1406" s="146" t="s">
        <v>1351</v>
      </c>
      <c r="C1406" s="142" t="s">
        <v>1332</v>
      </c>
      <c r="D1406" s="147" t="s">
        <v>1348</v>
      </c>
      <c r="E1406" s="142" t="s">
        <v>1350</v>
      </c>
    </row>
    <row r="1407" spans="1:5" x14ac:dyDescent="0.15">
      <c r="A1407" s="143" t="str">
        <f t="shared" si="21"/>
        <v>鳥取県東伯郡北栄町</v>
      </c>
      <c r="B1407" s="146" t="s">
        <v>1349</v>
      </c>
      <c r="C1407" s="142" t="s">
        <v>1332</v>
      </c>
      <c r="D1407" s="147" t="s">
        <v>1348</v>
      </c>
      <c r="E1407" s="142" t="s">
        <v>1347</v>
      </c>
    </row>
    <row r="1408" spans="1:5" x14ac:dyDescent="0.15">
      <c r="A1408" s="143" t="str">
        <f t="shared" si="21"/>
        <v>鳥取県西伯郡日吉津村</v>
      </c>
      <c r="B1408" s="146" t="s">
        <v>1346</v>
      </c>
      <c r="C1408" s="142" t="s">
        <v>1332</v>
      </c>
      <c r="D1408" s="147" t="s">
        <v>1339</v>
      </c>
      <c r="E1408" s="142" t="s">
        <v>1345</v>
      </c>
    </row>
    <row r="1409" spans="1:5" x14ac:dyDescent="0.15">
      <c r="A1409" s="143" t="str">
        <f t="shared" si="21"/>
        <v>鳥取県西伯郡大山町</v>
      </c>
      <c r="B1409" s="146" t="s">
        <v>1344</v>
      </c>
      <c r="C1409" s="142" t="s">
        <v>1332</v>
      </c>
      <c r="D1409" s="147" t="s">
        <v>1339</v>
      </c>
      <c r="E1409" s="142" t="s">
        <v>1343</v>
      </c>
    </row>
    <row r="1410" spans="1:5" x14ac:dyDescent="0.15">
      <c r="A1410" s="143" t="str">
        <f t="shared" ref="A1410:A1473" si="22">C1410&amp;D1410&amp;E1410</f>
        <v>鳥取県西伯郡南部町</v>
      </c>
      <c r="B1410" s="146" t="s">
        <v>1342</v>
      </c>
      <c r="C1410" s="142" t="s">
        <v>1332</v>
      </c>
      <c r="D1410" s="147" t="s">
        <v>1339</v>
      </c>
      <c r="E1410" s="142" t="s">
        <v>1341</v>
      </c>
    </row>
    <row r="1411" spans="1:5" x14ac:dyDescent="0.15">
      <c r="A1411" s="143" t="str">
        <f t="shared" si="22"/>
        <v>鳥取県西伯郡伯耆町</v>
      </c>
      <c r="B1411" s="146" t="s">
        <v>1340</v>
      </c>
      <c r="C1411" s="142" t="s">
        <v>1332</v>
      </c>
      <c r="D1411" s="147" t="s">
        <v>1339</v>
      </c>
      <c r="E1411" s="142" t="s">
        <v>1338</v>
      </c>
    </row>
    <row r="1412" spans="1:5" x14ac:dyDescent="0.15">
      <c r="A1412" s="143" t="str">
        <f t="shared" si="22"/>
        <v>鳥取県日野郡日南町</v>
      </c>
      <c r="B1412" s="146" t="s">
        <v>1337</v>
      </c>
      <c r="C1412" s="142" t="s">
        <v>1332</v>
      </c>
      <c r="D1412" s="147" t="s">
        <v>1331</v>
      </c>
      <c r="E1412" s="142" t="s">
        <v>1336</v>
      </c>
    </row>
    <row r="1413" spans="1:5" x14ac:dyDescent="0.15">
      <c r="A1413" s="143" t="str">
        <f t="shared" si="22"/>
        <v>鳥取県日野郡日野町</v>
      </c>
      <c r="B1413" s="146" t="s">
        <v>1335</v>
      </c>
      <c r="C1413" s="142" t="s">
        <v>1332</v>
      </c>
      <c r="D1413" s="147" t="s">
        <v>1331</v>
      </c>
      <c r="E1413" s="142" t="s">
        <v>1334</v>
      </c>
    </row>
    <row r="1414" spans="1:5" x14ac:dyDescent="0.15">
      <c r="A1414" s="143" t="str">
        <f t="shared" si="22"/>
        <v>鳥取県日野郡江府町</v>
      </c>
      <c r="B1414" s="146" t="s">
        <v>1333</v>
      </c>
      <c r="C1414" s="142" t="s">
        <v>1332</v>
      </c>
      <c r="D1414" s="147" t="s">
        <v>1331</v>
      </c>
      <c r="E1414" s="142" t="s">
        <v>1330</v>
      </c>
    </row>
    <row r="1415" spans="1:5" x14ac:dyDescent="0.15">
      <c r="A1415" s="143" t="str">
        <f t="shared" si="22"/>
        <v>島根県松江市</v>
      </c>
      <c r="B1415" s="146" t="s">
        <v>1329</v>
      </c>
      <c r="C1415" s="142" t="s">
        <v>1289</v>
      </c>
      <c r="D1415" s="147" t="s">
        <v>1328</v>
      </c>
      <c r="E1415" s="142"/>
    </row>
    <row r="1416" spans="1:5" x14ac:dyDescent="0.15">
      <c r="A1416" s="143" t="str">
        <f t="shared" si="22"/>
        <v>島根県浜田市</v>
      </c>
      <c r="B1416" s="146" t="s">
        <v>1327</v>
      </c>
      <c r="C1416" s="142" t="s">
        <v>1289</v>
      </c>
      <c r="D1416" s="147" t="s">
        <v>1326</v>
      </c>
      <c r="E1416" s="142"/>
    </row>
    <row r="1417" spans="1:5" x14ac:dyDescent="0.15">
      <c r="A1417" s="143" t="str">
        <f t="shared" si="22"/>
        <v>島根県出雲市</v>
      </c>
      <c r="B1417" s="146" t="s">
        <v>1325</v>
      </c>
      <c r="C1417" s="142" t="s">
        <v>1289</v>
      </c>
      <c r="D1417" s="147" t="s">
        <v>1324</v>
      </c>
      <c r="E1417" s="142"/>
    </row>
    <row r="1418" spans="1:5" x14ac:dyDescent="0.15">
      <c r="A1418" s="143" t="str">
        <f t="shared" si="22"/>
        <v>島根県益田市</v>
      </c>
      <c r="B1418" s="146" t="s">
        <v>1323</v>
      </c>
      <c r="C1418" s="142" t="s">
        <v>1289</v>
      </c>
      <c r="D1418" s="147" t="s">
        <v>1322</v>
      </c>
      <c r="E1418" s="142"/>
    </row>
    <row r="1419" spans="1:5" x14ac:dyDescent="0.15">
      <c r="A1419" s="143" t="str">
        <f t="shared" si="22"/>
        <v>島根県大田市</v>
      </c>
      <c r="B1419" s="146" t="s">
        <v>1321</v>
      </c>
      <c r="C1419" s="142" t="s">
        <v>1289</v>
      </c>
      <c r="D1419" s="147" t="s">
        <v>1320</v>
      </c>
      <c r="E1419" s="142"/>
    </row>
    <row r="1420" spans="1:5" x14ac:dyDescent="0.15">
      <c r="A1420" s="143" t="str">
        <f t="shared" si="22"/>
        <v>島根県安来市</v>
      </c>
      <c r="B1420" s="146" t="s">
        <v>1319</v>
      </c>
      <c r="C1420" s="142" t="s">
        <v>1289</v>
      </c>
      <c r="D1420" s="147" t="s">
        <v>1318</v>
      </c>
      <c r="E1420" s="142"/>
    </row>
    <row r="1421" spans="1:5" x14ac:dyDescent="0.15">
      <c r="A1421" s="143" t="str">
        <f t="shared" si="22"/>
        <v>島根県江津市</v>
      </c>
      <c r="B1421" s="146" t="s">
        <v>1317</v>
      </c>
      <c r="C1421" s="142" t="s">
        <v>1289</v>
      </c>
      <c r="D1421" s="147" t="s">
        <v>1316</v>
      </c>
      <c r="E1421" s="142"/>
    </row>
    <row r="1422" spans="1:5" x14ac:dyDescent="0.15">
      <c r="A1422" s="143" t="str">
        <f t="shared" si="22"/>
        <v>島根県雲南市</v>
      </c>
      <c r="B1422" s="146" t="s">
        <v>1315</v>
      </c>
      <c r="C1422" s="142" t="s">
        <v>1289</v>
      </c>
      <c r="D1422" s="147" t="s">
        <v>1314</v>
      </c>
      <c r="E1422" s="142"/>
    </row>
    <row r="1423" spans="1:5" x14ac:dyDescent="0.15">
      <c r="A1423" s="143" t="str">
        <f t="shared" si="22"/>
        <v>島根県仁多郡奥出雲町</v>
      </c>
      <c r="B1423" s="146" t="s">
        <v>1313</v>
      </c>
      <c r="C1423" s="142" t="s">
        <v>1289</v>
      </c>
      <c r="D1423" s="147" t="s">
        <v>1312</v>
      </c>
      <c r="E1423" s="142" t="s">
        <v>1311</v>
      </c>
    </row>
    <row r="1424" spans="1:5" x14ac:dyDescent="0.15">
      <c r="A1424" s="143" t="str">
        <f t="shared" si="22"/>
        <v>島根県飯石郡飯南町</v>
      </c>
      <c r="B1424" s="146" t="s">
        <v>1310</v>
      </c>
      <c r="C1424" s="142" t="s">
        <v>1289</v>
      </c>
      <c r="D1424" s="147" t="s">
        <v>1309</v>
      </c>
      <c r="E1424" s="142" t="s">
        <v>1308</v>
      </c>
    </row>
    <row r="1425" spans="1:5" x14ac:dyDescent="0.15">
      <c r="A1425" s="143" t="str">
        <f t="shared" si="22"/>
        <v>島根県邑智郡川本町</v>
      </c>
      <c r="B1425" s="146" t="s">
        <v>1307</v>
      </c>
      <c r="C1425" s="142" t="s">
        <v>1289</v>
      </c>
      <c r="D1425" s="147" t="s">
        <v>1303</v>
      </c>
      <c r="E1425" s="142" t="s">
        <v>1306</v>
      </c>
    </row>
    <row r="1426" spans="1:5" x14ac:dyDescent="0.15">
      <c r="A1426" s="143" t="str">
        <f t="shared" si="22"/>
        <v>島根県邑智郡美郷町</v>
      </c>
      <c r="B1426" s="146" t="s">
        <v>1305</v>
      </c>
      <c r="C1426" s="142" t="s">
        <v>1289</v>
      </c>
      <c r="D1426" s="147" t="s">
        <v>1303</v>
      </c>
      <c r="E1426" s="142" t="s">
        <v>451</v>
      </c>
    </row>
    <row r="1427" spans="1:5" x14ac:dyDescent="0.15">
      <c r="A1427" s="143" t="str">
        <f t="shared" si="22"/>
        <v>島根県邑智郡邑南町</v>
      </c>
      <c r="B1427" s="146" t="s">
        <v>1304</v>
      </c>
      <c r="C1427" s="142" t="s">
        <v>1289</v>
      </c>
      <c r="D1427" s="147" t="s">
        <v>1303</v>
      </c>
      <c r="E1427" s="142" t="s">
        <v>1302</v>
      </c>
    </row>
    <row r="1428" spans="1:5" x14ac:dyDescent="0.15">
      <c r="A1428" s="143" t="str">
        <f t="shared" si="22"/>
        <v>島根県鹿足郡津和野町</v>
      </c>
      <c r="B1428" s="146" t="s">
        <v>1301</v>
      </c>
      <c r="C1428" s="142" t="s">
        <v>1289</v>
      </c>
      <c r="D1428" s="147" t="s">
        <v>1298</v>
      </c>
      <c r="E1428" s="142" t="s">
        <v>1300</v>
      </c>
    </row>
    <row r="1429" spans="1:5" x14ac:dyDescent="0.15">
      <c r="A1429" s="143" t="str">
        <f t="shared" si="22"/>
        <v>島根県鹿足郡吉賀町</v>
      </c>
      <c r="B1429" s="146" t="s">
        <v>1299</v>
      </c>
      <c r="C1429" s="142" t="s">
        <v>1289</v>
      </c>
      <c r="D1429" s="147" t="s">
        <v>1298</v>
      </c>
      <c r="E1429" s="142" t="s">
        <v>1297</v>
      </c>
    </row>
    <row r="1430" spans="1:5" x14ac:dyDescent="0.15">
      <c r="A1430" s="143" t="str">
        <f t="shared" si="22"/>
        <v>島根県隠岐郡海士町</v>
      </c>
      <c r="B1430" s="146" t="s">
        <v>1296</v>
      </c>
      <c r="C1430" s="142" t="s">
        <v>1289</v>
      </c>
      <c r="D1430" s="147" t="s">
        <v>1288</v>
      </c>
      <c r="E1430" s="142" t="s">
        <v>1295</v>
      </c>
    </row>
    <row r="1431" spans="1:5" x14ac:dyDescent="0.15">
      <c r="A1431" s="143" t="str">
        <f t="shared" si="22"/>
        <v>島根県隠岐郡西ノ島町</v>
      </c>
      <c r="B1431" s="146" t="s">
        <v>1294</v>
      </c>
      <c r="C1431" s="142" t="s">
        <v>1289</v>
      </c>
      <c r="D1431" s="147" t="s">
        <v>1288</v>
      </c>
      <c r="E1431" s="142" t="s">
        <v>1293</v>
      </c>
    </row>
    <row r="1432" spans="1:5" x14ac:dyDescent="0.15">
      <c r="A1432" s="143" t="str">
        <f t="shared" si="22"/>
        <v>島根県隠岐郡知夫村</v>
      </c>
      <c r="B1432" s="146" t="s">
        <v>1292</v>
      </c>
      <c r="C1432" s="142" t="s">
        <v>1289</v>
      </c>
      <c r="D1432" s="147" t="s">
        <v>1288</v>
      </c>
      <c r="E1432" s="142" t="s">
        <v>1291</v>
      </c>
    </row>
    <row r="1433" spans="1:5" x14ac:dyDescent="0.15">
      <c r="A1433" s="143" t="str">
        <f t="shared" si="22"/>
        <v>島根県隠岐郡隠岐の島町</v>
      </c>
      <c r="B1433" s="146" t="s">
        <v>1290</v>
      </c>
      <c r="C1433" s="142" t="s">
        <v>1289</v>
      </c>
      <c r="D1433" s="147" t="s">
        <v>1288</v>
      </c>
      <c r="E1433" s="142" t="s">
        <v>1287</v>
      </c>
    </row>
    <row r="1434" spans="1:5" x14ac:dyDescent="0.15">
      <c r="A1434" s="143" t="str">
        <f t="shared" si="22"/>
        <v>岡山県岡山市北区</v>
      </c>
      <c r="B1434" s="148" t="s">
        <v>1286</v>
      </c>
      <c r="C1434" s="149" t="s">
        <v>1221</v>
      </c>
      <c r="D1434" s="145" t="s">
        <v>1282</v>
      </c>
      <c r="E1434" s="143" t="s">
        <v>640</v>
      </c>
    </row>
    <row r="1435" spans="1:5" x14ac:dyDescent="0.15">
      <c r="A1435" s="143" t="str">
        <f t="shared" si="22"/>
        <v>岡山県岡山市中区</v>
      </c>
      <c r="B1435" s="148" t="s">
        <v>1285</v>
      </c>
      <c r="C1435" s="149" t="s">
        <v>1221</v>
      </c>
      <c r="D1435" s="145" t="s">
        <v>1282</v>
      </c>
      <c r="E1435" s="143" t="s">
        <v>1217</v>
      </c>
    </row>
    <row r="1436" spans="1:5" x14ac:dyDescent="0.15">
      <c r="A1436" s="143" t="str">
        <f t="shared" si="22"/>
        <v>岡山県岡山市東区</v>
      </c>
      <c r="B1436" s="148" t="s">
        <v>1284</v>
      </c>
      <c r="C1436" s="149" t="s">
        <v>1221</v>
      </c>
      <c r="D1436" s="145" t="s">
        <v>1282</v>
      </c>
      <c r="E1436" s="143" t="s">
        <v>644</v>
      </c>
    </row>
    <row r="1437" spans="1:5" x14ac:dyDescent="0.15">
      <c r="A1437" s="143" t="str">
        <f t="shared" si="22"/>
        <v>岡山県岡山市南区</v>
      </c>
      <c r="B1437" s="148" t="s">
        <v>1283</v>
      </c>
      <c r="C1437" s="149" t="s">
        <v>1221</v>
      </c>
      <c r="D1437" s="145" t="s">
        <v>1282</v>
      </c>
      <c r="E1437" s="143" t="s">
        <v>642</v>
      </c>
    </row>
    <row r="1438" spans="1:5" x14ac:dyDescent="0.15">
      <c r="A1438" s="143" t="str">
        <f t="shared" si="22"/>
        <v>岡山県倉敷市</v>
      </c>
      <c r="B1438" s="146" t="s">
        <v>1281</v>
      </c>
      <c r="C1438" s="142" t="s">
        <v>1221</v>
      </c>
      <c r="D1438" s="147" t="s">
        <v>1280</v>
      </c>
      <c r="E1438" s="142"/>
    </row>
    <row r="1439" spans="1:5" x14ac:dyDescent="0.15">
      <c r="A1439" s="143" t="str">
        <f t="shared" si="22"/>
        <v>岡山県津山市</v>
      </c>
      <c r="B1439" s="146" t="s">
        <v>1279</v>
      </c>
      <c r="C1439" s="142" t="s">
        <v>1221</v>
      </c>
      <c r="D1439" s="147" t="s">
        <v>1278</v>
      </c>
      <c r="E1439" s="142"/>
    </row>
    <row r="1440" spans="1:5" x14ac:dyDescent="0.15">
      <c r="A1440" s="143" t="str">
        <f t="shared" si="22"/>
        <v>岡山県玉野市</v>
      </c>
      <c r="B1440" s="146" t="s">
        <v>1277</v>
      </c>
      <c r="C1440" s="142" t="s">
        <v>1221</v>
      </c>
      <c r="D1440" s="147" t="s">
        <v>1276</v>
      </c>
      <c r="E1440" s="142"/>
    </row>
    <row r="1441" spans="1:5" x14ac:dyDescent="0.15">
      <c r="A1441" s="143" t="str">
        <f t="shared" si="22"/>
        <v>岡山県笠岡市</v>
      </c>
      <c r="B1441" s="146" t="s">
        <v>1275</v>
      </c>
      <c r="C1441" s="142" t="s">
        <v>1221</v>
      </c>
      <c r="D1441" s="147" t="s">
        <v>1274</v>
      </c>
      <c r="E1441" s="142"/>
    </row>
    <row r="1442" spans="1:5" x14ac:dyDescent="0.15">
      <c r="A1442" s="143" t="str">
        <f t="shared" si="22"/>
        <v>岡山県井原市</v>
      </c>
      <c r="B1442" s="146" t="s">
        <v>1273</v>
      </c>
      <c r="C1442" s="142" t="s">
        <v>1221</v>
      </c>
      <c r="D1442" s="147" t="s">
        <v>1272</v>
      </c>
      <c r="E1442" s="142"/>
    </row>
    <row r="1443" spans="1:5" x14ac:dyDescent="0.15">
      <c r="A1443" s="143" t="str">
        <f t="shared" si="22"/>
        <v>岡山県総社市</v>
      </c>
      <c r="B1443" s="146" t="s">
        <v>1271</v>
      </c>
      <c r="C1443" s="142" t="s">
        <v>1221</v>
      </c>
      <c r="D1443" s="147" t="s">
        <v>1270</v>
      </c>
      <c r="E1443" s="142"/>
    </row>
    <row r="1444" spans="1:5" x14ac:dyDescent="0.15">
      <c r="A1444" s="143" t="str">
        <f t="shared" si="22"/>
        <v>岡山県高梁市</v>
      </c>
      <c r="B1444" s="146" t="s">
        <v>1269</v>
      </c>
      <c r="C1444" s="142" t="s">
        <v>1221</v>
      </c>
      <c r="D1444" s="147" t="s">
        <v>1268</v>
      </c>
      <c r="E1444" s="142"/>
    </row>
    <row r="1445" spans="1:5" x14ac:dyDescent="0.15">
      <c r="A1445" s="143" t="str">
        <f t="shared" si="22"/>
        <v>岡山県新見市</v>
      </c>
      <c r="B1445" s="146" t="s">
        <v>1267</v>
      </c>
      <c r="C1445" s="142" t="s">
        <v>1221</v>
      </c>
      <c r="D1445" s="147" t="s">
        <v>1266</v>
      </c>
      <c r="E1445" s="142"/>
    </row>
    <row r="1446" spans="1:5" x14ac:dyDescent="0.15">
      <c r="A1446" s="143" t="str">
        <f t="shared" si="22"/>
        <v>岡山県備前市</v>
      </c>
      <c r="B1446" s="146" t="s">
        <v>1265</v>
      </c>
      <c r="C1446" s="142" t="s">
        <v>1221</v>
      </c>
      <c r="D1446" s="147" t="s">
        <v>1264</v>
      </c>
      <c r="E1446" s="142"/>
    </row>
    <row r="1447" spans="1:5" x14ac:dyDescent="0.15">
      <c r="A1447" s="143" t="str">
        <f t="shared" si="22"/>
        <v>岡山県瀬戸内市</v>
      </c>
      <c r="B1447" s="146" t="s">
        <v>1263</v>
      </c>
      <c r="C1447" s="142" t="s">
        <v>1221</v>
      </c>
      <c r="D1447" s="147" t="s">
        <v>1262</v>
      </c>
      <c r="E1447" s="142"/>
    </row>
    <row r="1448" spans="1:5" x14ac:dyDescent="0.15">
      <c r="A1448" s="143" t="str">
        <f t="shared" si="22"/>
        <v>岡山県赤磐市</v>
      </c>
      <c r="B1448" s="146" t="s">
        <v>1261</v>
      </c>
      <c r="C1448" s="142" t="s">
        <v>1221</v>
      </c>
      <c r="D1448" s="147" t="s">
        <v>1260</v>
      </c>
      <c r="E1448" s="142"/>
    </row>
    <row r="1449" spans="1:5" x14ac:dyDescent="0.15">
      <c r="A1449" s="143" t="str">
        <f t="shared" si="22"/>
        <v>岡山県真庭市</v>
      </c>
      <c r="B1449" s="146" t="s">
        <v>1259</v>
      </c>
      <c r="C1449" s="142" t="s">
        <v>1221</v>
      </c>
      <c r="D1449" s="147" t="s">
        <v>1258</v>
      </c>
      <c r="E1449" s="142"/>
    </row>
    <row r="1450" spans="1:5" x14ac:dyDescent="0.15">
      <c r="A1450" s="143" t="str">
        <f t="shared" si="22"/>
        <v>岡山県美作市</v>
      </c>
      <c r="B1450" s="146" t="s">
        <v>1257</v>
      </c>
      <c r="C1450" s="142" t="s">
        <v>1221</v>
      </c>
      <c r="D1450" s="147" t="s">
        <v>1256</v>
      </c>
      <c r="E1450" s="142"/>
    </row>
    <row r="1451" spans="1:5" x14ac:dyDescent="0.15">
      <c r="A1451" s="143" t="str">
        <f t="shared" si="22"/>
        <v>岡山県浅口市</v>
      </c>
      <c r="B1451" s="146" t="s">
        <v>1255</v>
      </c>
      <c r="C1451" s="142" t="s">
        <v>1221</v>
      </c>
      <c r="D1451" s="147" t="s">
        <v>1254</v>
      </c>
      <c r="E1451" s="142"/>
    </row>
    <row r="1452" spans="1:5" x14ac:dyDescent="0.15">
      <c r="A1452" s="143" t="str">
        <f t="shared" si="22"/>
        <v>岡山県和気郡和気町</v>
      </c>
      <c r="B1452" s="146" t="s">
        <v>1253</v>
      </c>
      <c r="C1452" s="142" t="s">
        <v>1221</v>
      </c>
      <c r="D1452" s="147" t="s">
        <v>1252</v>
      </c>
      <c r="E1452" s="142" t="s">
        <v>1251</v>
      </c>
    </row>
    <row r="1453" spans="1:5" x14ac:dyDescent="0.15">
      <c r="A1453" s="143" t="str">
        <f t="shared" si="22"/>
        <v>岡山県都窪郡早島町</v>
      </c>
      <c r="B1453" s="146" t="s">
        <v>1250</v>
      </c>
      <c r="C1453" s="142" t="s">
        <v>1221</v>
      </c>
      <c r="D1453" s="147" t="s">
        <v>1249</v>
      </c>
      <c r="E1453" s="142" t="s">
        <v>1248</v>
      </c>
    </row>
    <row r="1454" spans="1:5" x14ac:dyDescent="0.15">
      <c r="A1454" s="143" t="str">
        <f t="shared" si="22"/>
        <v>岡山県浅口郡里庄町</v>
      </c>
      <c r="B1454" s="146" t="s">
        <v>1247</v>
      </c>
      <c r="C1454" s="142" t="s">
        <v>1221</v>
      </c>
      <c r="D1454" s="147" t="s">
        <v>1246</v>
      </c>
      <c r="E1454" s="142" t="s">
        <v>1245</v>
      </c>
    </row>
    <row r="1455" spans="1:5" x14ac:dyDescent="0.15">
      <c r="A1455" s="143" t="str">
        <f t="shared" si="22"/>
        <v>岡山県小田郡矢掛町</v>
      </c>
      <c r="B1455" s="146" t="s">
        <v>1244</v>
      </c>
      <c r="C1455" s="142" t="s">
        <v>1221</v>
      </c>
      <c r="D1455" s="147" t="s">
        <v>1243</v>
      </c>
      <c r="E1455" s="142" t="s">
        <v>1242</v>
      </c>
    </row>
    <row r="1456" spans="1:5" x14ac:dyDescent="0.15">
      <c r="A1456" s="143" t="str">
        <f t="shared" si="22"/>
        <v>岡山県真庭郡新庄村</v>
      </c>
      <c r="B1456" s="146" t="s">
        <v>1241</v>
      </c>
      <c r="C1456" s="142" t="s">
        <v>1221</v>
      </c>
      <c r="D1456" s="147" t="s">
        <v>1240</v>
      </c>
      <c r="E1456" s="142" t="s">
        <v>1239</v>
      </c>
    </row>
    <row r="1457" spans="1:5" x14ac:dyDescent="0.15">
      <c r="A1457" s="143" t="str">
        <f t="shared" si="22"/>
        <v>岡山県苫田郡鏡野町</v>
      </c>
      <c r="B1457" s="146" t="s">
        <v>1238</v>
      </c>
      <c r="C1457" s="142" t="s">
        <v>1221</v>
      </c>
      <c r="D1457" s="147" t="s">
        <v>1237</v>
      </c>
      <c r="E1457" s="142" t="s">
        <v>1236</v>
      </c>
    </row>
    <row r="1458" spans="1:5" x14ac:dyDescent="0.15">
      <c r="A1458" s="143" t="str">
        <f t="shared" si="22"/>
        <v>岡山県勝田郡勝央町</v>
      </c>
      <c r="B1458" s="146" t="s">
        <v>1235</v>
      </c>
      <c r="C1458" s="142" t="s">
        <v>1221</v>
      </c>
      <c r="D1458" s="147" t="s">
        <v>1232</v>
      </c>
      <c r="E1458" s="142" t="s">
        <v>1234</v>
      </c>
    </row>
    <row r="1459" spans="1:5" x14ac:dyDescent="0.15">
      <c r="A1459" s="143" t="str">
        <f t="shared" si="22"/>
        <v>岡山県勝田郡奈義町</v>
      </c>
      <c r="B1459" s="146" t="s">
        <v>1233</v>
      </c>
      <c r="C1459" s="142" t="s">
        <v>1221</v>
      </c>
      <c r="D1459" s="147" t="s">
        <v>1232</v>
      </c>
      <c r="E1459" s="142" t="s">
        <v>1231</v>
      </c>
    </row>
    <row r="1460" spans="1:5" x14ac:dyDescent="0.15">
      <c r="A1460" s="143" t="str">
        <f t="shared" si="22"/>
        <v>岡山県英田郡西粟倉村</v>
      </c>
      <c r="B1460" s="146" t="s">
        <v>1230</v>
      </c>
      <c r="C1460" s="142" t="s">
        <v>1221</v>
      </c>
      <c r="D1460" s="147" t="s">
        <v>1229</v>
      </c>
      <c r="E1460" s="142" t="s">
        <v>1228</v>
      </c>
    </row>
    <row r="1461" spans="1:5" x14ac:dyDescent="0.15">
      <c r="A1461" s="143" t="str">
        <f t="shared" si="22"/>
        <v>岡山県久米郡久米南町</v>
      </c>
      <c r="B1461" s="146" t="s">
        <v>1227</v>
      </c>
      <c r="C1461" s="142" t="s">
        <v>1221</v>
      </c>
      <c r="D1461" s="147" t="s">
        <v>1224</v>
      </c>
      <c r="E1461" s="142" t="s">
        <v>1226</v>
      </c>
    </row>
    <row r="1462" spans="1:5" x14ac:dyDescent="0.15">
      <c r="A1462" s="143" t="str">
        <f t="shared" si="22"/>
        <v>岡山県久米郡美咲町</v>
      </c>
      <c r="B1462" s="146" t="s">
        <v>1225</v>
      </c>
      <c r="C1462" s="142" t="s">
        <v>1221</v>
      </c>
      <c r="D1462" s="147" t="s">
        <v>1224</v>
      </c>
      <c r="E1462" s="142" t="s">
        <v>1223</v>
      </c>
    </row>
    <row r="1463" spans="1:5" x14ac:dyDescent="0.15">
      <c r="A1463" s="143" t="str">
        <f t="shared" si="22"/>
        <v>岡山県加賀郡吉備中央町</v>
      </c>
      <c r="B1463" s="146" t="s">
        <v>1222</v>
      </c>
      <c r="C1463" s="142" t="s">
        <v>1221</v>
      </c>
      <c r="D1463" s="147" t="s">
        <v>1220</v>
      </c>
      <c r="E1463" s="142" t="s">
        <v>1219</v>
      </c>
    </row>
    <row r="1464" spans="1:5" x14ac:dyDescent="0.15">
      <c r="A1464" s="143" t="str">
        <f t="shared" si="22"/>
        <v>広島県広島市中区</v>
      </c>
      <c r="B1464" s="148" t="s">
        <v>1218</v>
      </c>
      <c r="C1464" s="149" t="s">
        <v>1158</v>
      </c>
      <c r="D1464" s="145" t="s">
        <v>1206</v>
      </c>
      <c r="E1464" s="143" t="s">
        <v>1217</v>
      </c>
    </row>
    <row r="1465" spans="1:5" x14ac:dyDescent="0.15">
      <c r="A1465" s="143" t="str">
        <f t="shared" si="22"/>
        <v>広島県広島市東区</v>
      </c>
      <c r="B1465" s="148" t="s">
        <v>1216</v>
      </c>
      <c r="C1465" s="149" t="s">
        <v>1158</v>
      </c>
      <c r="D1465" s="145" t="s">
        <v>1206</v>
      </c>
      <c r="E1465" s="143" t="s">
        <v>644</v>
      </c>
    </row>
    <row r="1466" spans="1:5" x14ac:dyDescent="0.15">
      <c r="A1466" s="143" t="str">
        <f t="shared" si="22"/>
        <v>広島県広島市南区</v>
      </c>
      <c r="B1466" s="148" t="s">
        <v>1215</v>
      </c>
      <c r="C1466" s="149" t="s">
        <v>1158</v>
      </c>
      <c r="D1466" s="145" t="s">
        <v>1206</v>
      </c>
      <c r="E1466" s="143" t="s">
        <v>642</v>
      </c>
    </row>
    <row r="1467" spans="1:5" x14ac:dyDescent="0.15">
      <c r="A1467" s="143" t="str">
        <f t="shared" si="22"/>
        <v>広島県広島市西区</v>
      </c>
      <c r="B1467" s="148" t="s">
        <v>1214</v>
      </c>
      <c r="C1467" s="149" t="s">
        <v>1158</v>
      </c>
      <c r="D1467" s="145" t="s">
        <v>1206</v>
      </c>
      <c r="E1467" s="143" t="s">
        <v>643</v>
      </c>
    </row>
    <row r="1468" spans="1:5" x14ac:dyDescent="0.15">
      <c r="A1468" s="143" t="str">
        <f t="shared" si="22"/>
        <v>広島県広島市安佐南区</v>
      </c>
      <c r="B1468" s="148" t="s">
        <v>1213</v>
      </c>
      <c r="C1468" s="149" t="s">
        <v>1158</v>
      </c>
      <c r="D1468" s="145" t="s">
        <v>1206</v>
      </c>
      <c r="E1468" s="143" t="s">
        <v>1212</v>
      </c>
    </row>
    <row r="1469" spans="1:5" x14ac:dyDescent="0.15">
      <c r="A1469" s="143" t="str">
        <f t="shared" si="22"/>
        <v>広島県広島市安佐北区</v>
      </c>
      <c r="B1469" s="148" t="s">
        <v>1211</v>
      </c>
      <c r="C1469" s="149" t="s">
        <v>1158</v>
      </c>
      <c r="D1469" s="145" t="s">
        <v>1206</v>
      </c>
      <c r="E1469" s="143" t="s">
        <v>1210</v>
      </c>
    </row>
    <row r="1470" spans="1:5" x14ac:dyDescent="0.15">
      <c r="A1470" s="143" t="str">
        <f t="shared" si="22"/>
        <v>広島県広島市安芸区</v>
      </c>
      <c r="B1470" s="148" t="s">
        <v>1209</v>
      </c>
      <c r="C1470" s="149" t="s">
        <v>1158</v>
      </c>
      <c r="D1470" s="145" t="s">
        <v>1206</v>
      </c>
      <c r="E1470" s="143" t="s">
        <v>1208</v>
      </c>
    </row>
    <row r="1471" spans="1:5" x14ac:dyDescent="0.15">
      <c r="A1471" s="143" t="str">
        <f t="shared" si="22"/>
        <v>広島県広島市佐伯区</v>
      </c>
      <c r="B1471" s="148" t="s">
        <v>1207</v>
      </c>
      <c r="C1471" s="149" t="s">
        <v>1158</v>
      </c>
      <c r="D1471" s="145" t="s">
        <v>1206</v>
      </c>
      <c r="E1471" s="143" t="s">
        <v>1205</v>
      </c>
    </row>
    <row r="1472" spans="1:5" x14ac:dyDescent="0.15">
      <c r="A1472" s="143" t="str">
        <f t="shared" si="22"/>
        <v>広島県呉市</v>
      </c>
      <c r="B1472" s="146" t="s">
        <v>1204</v>
      </c>
      <c r="C1472" s="142" t="s">
        <v>1158</v>
      </c>
      <c r="D1472" s="147" t="s">
        <v>1203</v>
      </c>
      <c r="E1472" s="142"/>
    </row>
    <row r="1473" spans="1:5" x14ac:dyDescent="0.15">
      <c r="A1473" s="143" t="str">
        <f t="shared" si="22"/>
        <v>広島県竹原市</v>
      </c>
      <c r="B1473" s="146" t="s">
        <v>1202</v>
      </c>
      <c r="C1473" s="142" t="s">
        <v>1158</v>
      </c>
      <c r="D1473" s="147" t="s">
        <v>1201</v>
      </c>
      <c r="E1473" s="142"/>
    </row>
    <row r="1474" spans="1:5" x14ac:dyDescent="0.15">
      <c r="A1474" s="143" t="str">
        <f t="shared" ref="A1474:A1537" si="23">C1474&amp;D1474&amp;E1474</f>
        <v>広島県三原市</v>
      </c>
      <c r="B1474" s="146" t="s">
        <v>1200</v>
      </c>
      <c r="C1474" s="142" t="s">
        <v>1158</v>
      </c>
      <c r="D1474" s="147" t="s">
        <v>1199</v>
      </c>
      <c r="E1474" s="142"/>
    </row>
    <row r="1475" spans="1:5" x14ac:dyDescent="0.15">
      <c r="A1475" s="143" t="str">
        <f t="shared" si="23"/>
        <v>広島県尾道市</v>
      </c>
      <c r="B1475" s="146" t="s">
        <v>1198</v>
      </c>
      <c r="C1475" s="142" t="s">
        <v>1158</v>
      </c>
      <c r="D1475" s="147" t="s">
        <v>1197</v>
      </c>
      <c r="E1475" s="142"/>
    </row>
    <row r="1476" spans="1:5" x14ac:dyDescent="0.15">
      <c r="A1476" s="143" t="str">
        <f t="shared" si="23"/>
        <v>広島県福山市</v>
      </c>
      <c r="B1476" s="146" t="s">
        <v>1196</v>
      </c>
      <c r="C1476" s="142" t="s">
        <v>1158</v>
      </c>
      <c r="D1476" s="147" t="s">
        <v>1195</v>
      </c>
      <c r="E1476" s="142"/>
    </row>
    <row r="1477" spans="1:5" x14ac:dyDescent="0.15">
      <c r="A1477" s="143" t="str">
        <f t="shared" si="23"/>
        <v>広島県府中市</v>
      </c>
      <c r="B1477" s="146" t="s">
        <v>1194</v>
      </c>
      <c r="C1477" s="142" t="s">
        <v>1158</v>
      </c>
      <c r="D1477" s="147" t="s">
        <v>1193</v>
      </c>
      <c r="E1477" s="142"/>
    </row>
    <row r="1478" spans="1:5" x14ac:dyDescent="0.15">
      <c r="A1478" s="143" t="str">
        <f t="shared" si="23"/>
        <v>広島県三次市</v>
      </c>
      <c r="B1478" s="146" t="s">
        <v>1192</v>
      </c>
      <c r="C1478" s="142" t="s">
        <v>1158</v>
      </c>
      <c r="D1478" s="147" t="s">
        <v>1191</v>
      </c>
      <c r="E1478" s="142"/>
    </row>
    <row r="1479" spans="1:5" x14ac:dyDescent="0.15">
      <c r="A1479" s="143" t="str">
        <f t="shared" si="23"/>
        <v>広島県庄原市</v>
      </c>
      <c r="B1479" s="146" t="s">
        <v>1190</v>
      </c>
      <c r="C1479" s="142" t="s">
        <v>1158</v>
      </c>
      <c r="D1479" s="147" t="s">
        <v>1189</v>
      </c>
      <c r="E1479" s="142"/>
    </row>
    <row r="1480" spans="1:5" x14ac:dyDescent="0.15">
      <c r="A1480" s="143" t="str">
        <f t="shared" si="23"/>
        <v>広島県大竹市</v>
      </c>
      <c r="B1480" s="146" t="s">
        <v>1188</v>
      </c>
      <c r="C1480" s="142" t="s">
        <v>1158</v>
      </c>
      <c r="D1480" s="147" t="s">
        <v>1187</v>
      </c>
      <c r="E1480" s="142"/>
    </row>
    <row r="1481" spans="1:5" x14ac:dyDescent="0.15">
      <c r="A1481" s="143" t="str">
        <f t="shared" si="23"/>
        <v>広島県東広島市</v>
      </c>
      <c r="B1481" s="146" t="s">
        <v>1186</v>
      </c>
      <c r="C1481" s="142" t="s">
        <v>1158</v>
      </c>
      <c r="D1481" s="147" t="s">
        <v>1185</v>
      </c>
      <c r="E1481" s="142"/>
    </row>
    <row r="1482" spans="1:5" x14ac:dyDescent="0.15">
      <c r="A1482" s="143" t="str">
        <f t="shared" si="23"/>
        <v>広島県廿日市市</v>
      </c>
      <c r="B1482" s="146" t="s">
        <v>1184</v>
      </c>
      <c r="C1482" s="142" t="s">
        <v>1158</v>
      </c>
      <c r="D1482" s="147" t="s">
        <v>1183</v>
      </c>
      <c r="E1482" s="142"/>
    </row>
    <row r="1483" spans="1:5" x14ac:dyDescent="0.15">
      <c r="A1483" s="143" t="str">
        <f t="shared" si="23"/>
        <v>広島県安芸高田市</v>
      </c>
      <c r="B1483" s="146" t="s">
        <v>1182</v>
      </c>
      <c r="C1483" s="142" t="s">
        <v>1158</v>
      </c>
      <c r="D1483" s="147" t="s">
        <v>1181</v>
      </c>
      <c r="E1483" s="142"/>
    </row>
    <row r="1484" spans="1:5" x14ac:dyDescent="0.15">
      <c r="A1484" s="143" t="str">
        <f t="shared" si="23"/>
        <v>広島県江田島市</v>
      </c>
      <c r="B1484" s="146" t="s">
        <v>1180</v>
      </c>
      <c r="C1484" s="142" t="s">
        <v>1158</v>
      </c>
      <c r="D1484" s="147" t="s">
        <v>1179</v>
      </c>
      <c r="E1484" s="142"/>
    </row>
    <row r="1485" spans="1:5" x14ac:dyDescent="0.15">
      <c r="A1485" s="143" t="str">
        <f t="shared" si="23"/>
        <v>広島県安芸郡府中町</v>
      </c>
      <c r="B1485" s="146" t="s">
        <v>1178</v>
      </c>
      <c r="C1485" s="142" t="s">
        <v>1158</v>
      </c>
      <c r="D1485" s="147" t="s">
        <v>934</v>
      </c>
      <c r="E1485" s="142" t="s">
        <v>1177</v>
      </c>
    </row>
    <row r="1486" spans="1:5" x14ac:dyDescent="0.15">
      <c r="A1486" s="143" t="str">
        <f t="shared" si="23"/>
        <v>広島県安芸郡海田町</v>
      </c>
      <c r="B1486" s="146" t="s">
        <v>1176</v>
      </c>
      <c r="C1486" s="142" t="s">
        <v>1158</v>
      </c>
      <c r="D1486" s="147" t="s">
        <v>934</v>
      </c>
      <c r="E1486" s="142" t="s">
        <v>1175</v>
      </c>
    </row>
    <row r="1487" spans="1:5" x14ac:dyDescent="0.15">
      <c r="A1487" s="143" t="str">
        <f t="shared" si="23"/>
        <v>広島県安芸郡熊野町</v>
      </c>
      <c r="B1487" s="146" t="s">
        <v>1174</v>
      </c>
      <c r="C1487" s="142" t="s">
        <v>1158</v>
      </c>
      <c r="D1487" s="147" t="s">
        <v>934</v>
      </c>
      <c r="E1487" s="142" t="s">
        <v>1173</v>
      </c>
    </row>
    <row r="1488" spans="1:5" x14ac:dyDescent="0.15">
      <c r="A1488" s="143" t="str">
        <f t="shared" si="23"/>
        <v>広島県安芸郡坂町</v>
      </c>
      <c r="B1488" s="146" t="s">
        <v>1172</v>
      </c>
      <c r="C1488" s="142" t="s">
        <v>1158</v>
      </c>
      <c r="D1488" s="147" t="s">
        <v>934</v>
      </c>
      <c r="E1488" s="142" t="s">
        <v>1171</v>
      </c>
    </row>
    <row r="1489" spans="1:5" x14ac:dyDescent="0.15">
      <c r="A1489" s="143" t="str">
        <f t="shared" si="23"/>
        <v>広島県山県郡安芸太田町</v>
      </c>
      <c r="B1489" s="146" t="s">
        <v>1170</v>
      </c>
      <c r="C1489" s="142" t="s">
        <v>1158</v>
      </c>
      <c r="D1489" s="147" t="s">
        <v>1167</v>
      </c>
      <c r="E1489" s="142" t="s">
        <v>1169</v>
      </c>
    </row>
    <row r="1490" spans="1:5" x14ac:dyDescent="0.15">
      <c r="A1490" s="143" t="str">
        <f t="shared" si="23"/>
        <v>広島県山県郡北広島町</v>
      </c>
      <c r="B1490" s="146" t="s">
        <v>1168</v>
      </c>
      <c r="C1490" s="142" t="s">
        <v>1158</v>
      </c>
      <c r="D1490" s="147" t="s">
        <v>1167</v>
      </c>
      <c r="E1490" s="142" t="s">
        <v>1166</v>
      </c>
    </row>
    <row r="1491" spans="1:5" x14ac:dyDescent="0.15">
      <c r="A1491" s="143" t="str">
        <f t="shared" si="23"/>
        <v>広島県豊田郡大崎上島町</v>
      </c>
      <c r="B1491" s="146" t="s">
        <v>1165</v>
      </c>
      <c r="C1491" s="142" t="s">
        <v>1158</v>
      </c>
      <c r="D1491" s="147" t="s">
        <v>1164</v>
      </c>
      <c r="E1491" s="142" t="s">
        <v>1163</v>
      </c>
    </row>
    <row r="1492" spans="1:5" x14ac:dyDescent="0.15">
      <c r="A1492" s="143" t="str">
        <f t="shared" si="23"/>
        <v>広島県世羅郡世羅町</v>
      </c>
      <c r="B1492" s="146" t="s">
        <v>1162</v>
      </c>
      <c r="C1492" s="142" t="s">
        <v>1158</v>
      </c>
      <c r="D1492" s="147" t="s">
        <v>1161</v>
      </c>
      <c r="E1492" s="142" t="s">
        <v>1160</v>
      </c>
    </row>
    <row r="1493" spans="1:5" x14ac:dyDescent="0.15">
      <c r="A1493" s="143" t="str">
        <f t="shared" si="23"/>
        <v>広島県神石郡神石高原町</v>
      </c>
      <c r="B1493" s="146" t="s">
        <v>1159</v>
      </c>
      <c r="C1493" s="142" t="s">
        <v>1158</v>
      </c>
      <c r="D1493" s="147" t="s">
        <v>1157</v>
      </c>
      <c r="E1493" s="142" t="s">
        <v>1156</v>
      </c>
    </row>
    <row r="1494" spans="1:5" x14ac:dyDescent="0.15">
      <c r="A1494" s="143" t="str">
        <f t="shared" si="23"/>
        <v>山口県下関市</v>
      </c>
      <c r="B1494" s="146" t="s">
        <v>1155</v>
      </c>
      <c r="C1494" s="142" t="s">
        <v>1117</v>
      </c>
      <c r="D1494" s="147" t="s">
        <v>1154</v>
      </c>
      <c r="E1494" s="142"/>
    </row>
    <row r="1495" spans="1:5" x14ac:dyDescent="0.15">
      <c r="A1495" s="143" t="str">
        <f t="shared" si="23"/>
        <v>山口県宇部市</v>
      </c>
      <c r="B1495" s="146" t="s">
        <v>1153</v>
      </c>
      <c r="C1495" s="142" t="s">
        <v>1117</v>
      </c>
      <c r="D1495" s="147" t="s">
        <v>1152</v>
      </c>
      <c r="E1495" s="142"/>
    </row>
    <row r="1496" spans="1:5" x14ac:dyDescent="0.15">
      <c r="A1496" s="143" t="str">
        <f t="shared" si="23"/>
        <v>山口県山口市</v>
      </c>
      <c r="B1496" s="146" t="s">
        <v>1151</v>
      </c>
      <c r="C1496" s="142" t="s">
        <v>1117</v>
      </c>
      <c r="D1496" s="147" t="s">
        <v>1150</v>
      </c>
      <c r="E1496" s="142"/>
    </row>
    <row r="1497" spans="1:5" x14ac:dyDescent="0.15">
      <c r="A1497" s="143" t="str">
        <f t="shared" si="23"/>
        <v>山口県萩市</v>
      </c>
      <c r="B1497" s="146" t="s">
        <v>1149</v>
      </c>
      <c r="C1497" s="142" t="s">
        <v>1117</v>
      </c>
      <c r="D1497" s="147" t="s">
        <v>1148</v>
      </c>
      <c r="E1497" s="142"/>
    </row>
    <row r="1498" spans="1:5" x14ac:dyDescent="0.15">
      <c r="A1498" s="143" t="str">
        <f t="shared" si="23"/>
        <v>山口県防府市</v>
      </c>
      <c r="B1498" s="146" t="s">
        <v>1147</v>
      </c>
      <c r="C1498" s="142" t="s">
        <v>1117</v>
      </c>
      <c r="D1498" s="147" t="s">
        <v>1146</v>
      </c>
      <c r="E1498" s="142"/>
    </row>
    <row r="1499" spans="1:5" x14ac:dyDescent="0.15">
      <c r="A1499" s="143" t="str">
        <f t="shared" si="23"/>
        <v>山口県下松市</v>
      </c>
      <c r="B1499" s="146" t="s">
        <v>1145</v>
      </c>
      <c r="C1499" s="142" t="s">
        <v>1117</v>
      </c>
      <c r="D1499" s="147" t="s">
        <v>1144</v>
      </c>
      <c r="E1499" s="142"/>
    </row>
    <row r="1500" spans="1:5" x14ac:dyDescent="0.15">
      <c r="A1500" s="143" t="str">
        <f t="shared" si="23"/>
        <v>山口県岩国市</v>
      </c>
      <c r="B1500" s="146" t="s">
        <v>1143</v>
      </c>
      <c r="C1500" s="142" t="s">
        <v>1117</v>
      </c>
      <c r="D1500" s="147" t="s">
        <v>1142</v>
      </c>
      <c r="E1500" s="142"/>
    </row>
    <row r="1501" spans="1:5" x14ac:dyDescent="0.15">
      <c r="A1501" s="143" t="str">
        <f t="shared" si="23"/>
        <v>山口県光市</v>
      </c>
      <c r="B1501" s="146" t="s">
        <v>1141</v>
      </c>
      <c r="C1501" s="142" t="s">
        <v>1117</v>
      </c>
      <c r="D1501" s="147" t="s">
        <v>1140</v>
      </c>
      <c r="E1501" s="142"/>
    </row>
    <row r="1502" spans="1:5" x14ac:dyDescent="0.15">
      <c r="A1502" s="143" t="str">
        <f t="shared" si="23"/>
        <v>山口県長門市</v>
      </c>
      <c r="B1502" s="146" t="s">
        <v>1139</v>
      </c>
      <c r="C1502" s="142" t="s">
        <v>1117</v>
      </c>
      <c r="D1502" s="147" t="s">
        <v>1138</v>
      </c>
      <c r="E1502" s="142"/>
    </row>
    <row r="1503" spans="1:5" x14ac:dyDescent="0.15">
      <c r="A1503" s="143" t="str">
        <f t="shared" si="23"/>
        <v>山口県柳井市</v>
      </c>
      <c r="B1503" s="146" t="s">
        <v>1137</v>
      </c>
      <c r="C1503" s="142" t="s">
        <v>1117</v>
      </c>
      <c r="D1503" s="147" t="s">
        <v>1136</v>
      </c>
      <c r="E1503" s="142"/>
    </row>
    <row r="1504" spans="1:5" x14ac:dyDescent="0.15">
      <c r="A1504" s="143" t="str">
        <f t="shared" si="23"/>
        <v>山口県美祢市</v>
      </c>
      <c r="B1504" s="146" t="s">
        <v>1135</v>
      </c>
      <c r="C1504" s="142" t="s">
        <v>1117</v>
      </c>
      <c r="D1504" s="147" t="s">
        <v>1134</v>
      </c>
      <c r="E1504" s="142"/>
    </row>
    <row r="1505" spans="1:5" x14ac:dyDescent="0.15">
      <c r="A1505" s="143" t="str">
        <f t="shared" si="23"/>
        <v>山口県周南市</v>
      </c>
      <c r="B1505" s="146" t="s">
        <v>1133</v>
      </c>
      <c r="C1505" s="142" t="s">
        <v>1117</v>
      </c>
      <c r="D1505" s="147" t="s">
        <v>1132</v>
      </c>
      <c r="E1505" s="142"/>
    </row>
    <row r="1506" spans="1:5" x14ac:dyDescent="0.15">
      <c r="A1506" s="143" t="str">
        <f t="shared" si="23"/>
        <v>山口県山陽小野田市</v>
      </c>
      <c r="B1506" s="146" t="s">
        <v>1131</v>
      </c>
      <c r="C1506" s="142" t="s">
        <v>1117</v>
      </c>
      <c r="D1506" s="147" t="s">
        <v>1130</v>
      </c>
      <c r="E1506" s="142"/>
    </row>
    <row r="1507" spans="1:5" x14ac:dyDescent="0.15">
      <c r="A1507" s="143" t="str">
        <f t="shared" si="23"/>
        <v>山口県大島郡周防大島町</v>
      </c>
      <c r="B1507" s="146" t="s">
        <v>1129</v>
      </c>
      <c r="C1507" s="142" t="s">
        <v>1117</v>
      </c>
      <c r="D1507" s="147" t="s">
        <v>349</v>
      </c>
      <c r="E1507" s="142" t="s">
        <v>1128</v>
      </c>
    </row>
    <row r="1508" spans="1:5" x14ac:dyDescent="0.15">
      <c r="A1508" s="143" t="str">
        <f t="shared" si="23"/>
        <v>山口県玖珂郡和木町</v>
      </c>
      <c r="B1508" s="146" t="s">
        <v>1127</v>
      </c>
      <c r="C1508" s="142" t="s">
        <v>1117</v>
      </c>
      <c r="D1508" s="147" t="s">
        <v>1126</v>
      </c>
      <c r="E1508" s="142" t="s">
        <v>1125</v>
      </c>
    </row>
    <row r="1509" spans="1:5" x14ac:dyDescent="0.15">
      <c r="A1509" s="143" t="str">
        <f t="shared" si="23"/>
        <v>山口県熊毛郡上関町</v>
      </c>
      <c r="B1509" s="146" t="s">
        <v>1124</v>
      </c>
      <c r="C1509" s="142" t="s">
        <v>1117</v>
      </c>
      <c r="D1509" s="147" t="s">
        <v>373</v>
      </c>
      <c r="E1509" s="142" t="s">
        <v>1123</v>
      </c>
    </row>
    <row r="1510" spans="1:5" x14ac:dyDescent="0.15">
      <c r="A1510" s="143" t="str">
        <f t="shared" si="23"/>
        <v>山口県熊毛郡田布施町</v>
      </c>
      <c r="B1510" s="146" t="s">
        <v>1122</v>
      </c>
      <c r="C1510" s="142" t="s">
        <v>1117</v>
      </c>
      <c r="D1510" s="147" t="s">
        <v>373</v>
      </c>
      <c r="E1510" s="142" t="s">
        <v>1121</v>
      </c>
    </row>
    <row r="1511" spans="1:5" x14ac:dyDescent="0.15">
      <c r="A1511" s="143" t="str">
        <f t="shared" si="23"/>
        <v>山口県熊毛郡平生町</v>
      </c>
      <c r="B1511" s="146" t="s">
        <v>1120</v>
      </c>
      <c r="C1511" s="142" t="s">
        <v>1117</v>
      </c>
      <c r="D1511" s="147" t="s">
        <v>373</v>
      </c>
      <c r="E1511" s="142" t="s">
        <v>1119</v>
      </c>
    </row>
    <row r="1512" spans="1:5" x14ac:dyDescent="0.15">
      <c r="A1512" s="143" t="str">
        <f t="shared" si="23"/>
        <v>山口県阿武郡阿武町</v>
      </c>
      <c r="B1512" s="146" t="s">
        <v>1118</v>
      </c>
      <c r="C1512" s="142" t="s">
        <v>1117</v>
      </c>
      <c r="D1512" s="147" t="s">
        <v>1116</v>
      </c>
      <c r="E1512" s="142" t="s">
        <v>1115</v>
      </c>
    </row>
    <row r="1513" spans="1:5" x14ac:dyDescent="0.15">
      <c r="A1513" s="143" t="str">
        <f t="shared" si="23"/>
        <v>徳島県徳島市</v>
      </c>
      <c r="B1513" s="146" t="s">
        <v>1114</v>
      </c>
      <c r="C1513" s="142" t="s">
        <v>1060</v>
      </c>
      <c r="D1513" s="147" t="s">
        <v>1113</v>
      </c>
      <c r="E1513" s="142"/>
    </row>
    <row r="1514" spans="1:5" x14ac:dyDescent="0.15">
      <c r="A1514" s="143" t="str">
        <f t="shared" si="23"/>
        <v>徳島県鳴門市</v>
      </c>
      <c r="B1514" s="146" t="s">
        <v>1112</v>
      </c>
      <c r="C1514" s="142" t="s">
        <v>1060</v>
      </c>
      <c r="D1514" s="147" t="s">
        <v>1111</v>
      </c>
      <c r="E1514" s="142"/>
    </row>
    <row r="1515" spans="1:5" x14ac:dyDescent="0.15">
      <c r="A1515" s="143" t="str">
        <f t="shared" si="23"/>
        <v>徳島県小松島市</v>
      </c>
      <c r="B1515" s="146" t="s">
        <v>1110</v>
      </c>
      <c r="C1515" s="142" t="s">
        <v>1060</v>
      </c>
      <c r="D1515" s="147" t="s">
        <v>1109</v>
      </c>
      <c r="E1515" s="142"/>
    </row>
    <row r="1516" spans="1:5" x14ac:dyDescent="0.15">
      <c r="A1516" s="143" t="str">
        <f t="shared" si="23"/>
        <v>徳島県阿南市</v>
      </c>
      <c r="B1516" s="146" t="s">
        <v>1108</v>
      </c>
      <c r="C1516" s="142" t="s">
        <v>1060</v>
      </c>
      <c r="D1516" s="147" t="s">
        <v>1107</v>
      </c>
      <c r="E1516" s="142"/>
    </row>
    <row r="1517" spans="1:5" x14ac:dyDescent="0.15">
      <c r="A1517" s="143" t="str">
        <f t="shared" si="23"/>
        <v>徳島県吉野川市</v>
      </c>
      <c r="B1517" s="146" t="s">
        <v>1106</v>
      </c>
      <c r="C1517" s="142" t="s">
        <v>1060</v>
      </c>
      <c r="D1517" s="147" t="s">
        <v>1105</v>
      </c>
      <c r="E1517" s="142"/>
    </row>
    <row r="1518" spans="1:5" x14ac:dyDescent="0.15">
      <c r="A1518" s="143" t="str">
        <f t="shared" si="23"/>
        <v>徳島県阿波市</v>
      </c>
      <c r="B1518" s="146" t="s">
        <v>1104</v>
      </c>
      <c r="C1518" s="142" t="s">
        <v>1060</v>
      </c>
      <c r="D1518" s="147" t="s">
        <v>1103</v>
      </c>
      <c r="E1518" s="142"/>
    </row>
    <row r="1519" spans="1:5" x14ac:dyDescent="0.15">
      <c r="A1519" s="143" t="str">
        <f t="shared" si="23"/>
        <v>徳島県美馬市</v>
      </c>
      <c r="B1519" s="146" t="s">
        <v>1102</v>
      </c>
      <c r="C1519" s="142" t="s">
        <v>1060</v>
      </c>
      <c r="D1519" s="147" t="s">
        <v>1101</v>
      </c>
      <c r="E1519" s="142"/>
    </row>
    <row r="1520" spans="1:5" x14ac:dyDescent="0.15">
      <c r="A1520" s="143" t="str">
        <f t="shared" si="23"/>
        <v>徳島県三好市</v>
      </c>
      <c r="B1520" s="146" t="s">
        <v>1100</v>
      </c>
      <c r="C1520" s="142" t="s">
        <v>1060</v>
      </c>
      <c r="D1520" s="147" t="s">
        <v>1099</v>
      </c>
      <c r="E1520" s="142"/>
    </row>
    <row r="1521" spans="1:5" x14ac:dyDescent="0.15">
      <c r="A1521" s="143" t="str">
        <f t="shared" si="23"/>
        <v>徳島県勝浦郡勝浦町</v>
      </c>
      <c r="B1521" s="146" t="s">
        <v>1098</v>
      </c>
      <c r="C1521" s="142" t="s">
        <v>1060</v>
      </c>
      <c r="D1521" s="147" t="s">
        <v>1095</v>
      </c>
      <c r="E1521" s="142" t="s">
        <v>1097</v>
      </c>
    </row>
    <row r="1522" spans="1:5" x14ac:dyDescent="0.15">
      <c r="A1522" s="143" t="str">
        <f t="shared" si="23"/>
        <v>徳島県勝浦郡上勝町</v>
      </c>
      <c r="B1522" s="146" t="s">
        <v>1096</v>
      </c>
      <c r="C1522" s="142" t="s">
        <v>1060</v>
      </c>
      <c r="D1522" s="147" t="s">
        <v>1095</v>
      </c>
      <c r="E1522" s="142" t="s">
        <v>1094</v>
      </c>
    </row>
    <row r="1523" spans="1:5" x14ac:dyDescent="0.15">
      <c r="A1523" s="143" t="str">
        <f t="shared" si="23"/>
        <v>徳島県名東郡佐那河内村</v>
      </c>
      <c r="B1523" s="146" t="s">
        <v>1093</v>
      </c>
      <c r="C1523" s="142" t="s">
        <v>1060</v>
      </c>
      <c r="D1523" s="147" t="s">
        <v>1092</v>
      </c>
      <c r="E1523" s="142" t="s">
        <v>1091</v>
      </c>
    </row>
    <row r="1524" spans="1:5" x14ac:dyDescent="0.15">
      <c r="A1524" s="143" t="str">
        <f t="shared" si="23"/>
        <v>徳島県名西郡石井町</v>
      </c>
      <c r="B1524" s="146" t="s">
        <v>1090</v>
      </c>
      <c r="C1524" s="142" t="s">
        <v>1060</v>
      </c>
      <c r="D1524" s="147" t="s">
        <v>1087</v>
      </c>
      <c r="E1524" s="142" t="s">
        <v>1089</v>
      </c>
    </row>
    <row r="1525" spans="1:5" x14ac:dyDescent="0.15">
      <c r="A1525" s="143" t="str">
        <f t="shared" si="23"/>
        <v>徳島県名西郡神山町</v>
      </c>
      <c r="B1525" s="146" t="s">
        <v>1088</v>
      </c>
      <c r="C1525" s="142" t="s">
        <v>1060</v>
      </c>
      <c r="D1525" s="147" t="s">
        <v>1087</v>
      </c>
      <c r="E1525" s="142" t="s">
        <v>1086</v>
      </c>
    </row>
    <row r="1526" spans="1:5" x14ac:dyDescent="0.15">
      <c r="A1526" s="143" t="str">
        <f t="shared" si="23"/>
        <v>徳島県那賀郡那賀町</v>
      </c>
      <c r="B1526" s="146" t="s">
        <v>1085</v>
      </c>
      <c r="C1526" s="142" t="s">
        <v>1060</v>
      </c>
      <c r="D1526" s="147" t="s">
        <v>1084</v>
      </c>
      <c r="E1526" s="142" t="s">
        <v>1083</v>
      </c>
    </row>
    <row r="1527" spans="1:5" x14ac:dyDescent="0.15">
      <c r="A1527" s="143" t="str">
        <f t="shared" si="23"/>
        <v>徳島県海部郡牟岐町</v>
      </c>
      <c r="B1527" s="146" t="s">
        <v>1082</v>
      </c>
      <c r="C1527" s="142" t="s">
        <v>1060</v>
      </c>
      <c r="D1527" s="147" t="s">
        <v>1077</v>
      </c>
      <c r="E1527" s="142" t="s">
        <v>1081</v>
      </c>
    </row>
    <row r="1528" spans="1:5" x14ac:dyDescent="0.15">
      <c r="A1528" s="143" t="str">
        <f t="shared" si="23"/>
        <v>徳島県海部郡美波町</v>
      </c>
      <c r="B1528" s="146" t="s">
        <v>1080</v>
      </c>
      <c r="C1528" s="142" t="s">
        <v>1060</v>
      </c>
      <c r="D1528" s="147" t="s">
        <v>1077</v>
      </c>
      <c r="E1528" s="142" t="s">
        <v>1079</v>
      </c>
    </row>
    <row r="1529" spans="1:5" x14ac:dyDescent="0.15">
      <c r="A1529" s="143" t="str">
        <f t="shared" si="23"/>
        <v>徳島県海部郡海陽町</v>
      </c>
      <c r="B1529" s="146" t="s">
        <v>1078</v>
      </c>
      <c r="C1529" s="142" t="s">
        <v>1060</v>
      </c>
      <c r="D1529" s="147" t="s">
        <v>1077</v>
      </c>
      <c r="E1529" s="142" t="s">
        <v>1076</v>
      </c>
    </row>
    <row r="1530" spans="1:5" x14ac:dyDescent="0.15">
      <c r="A1530" s="143" t="str">
        <f t="shared" si="23"/>
        <v>徳島県板野郡松茂町</v>
      </c>
      <c r="B1530" s="146" t="s">
        <v>1075</v>
      </c>
      <c r="C1530" s="142" t="s">
        <v>1060</v>
      </c>
      <c r="D1530" s="147" t="s">
        <v>1066</v>
      </c>
      <c r="E1530" s="142" t="s">
        <v>1074</v>
      </c>
    </row>
    <row r="1531" spans="1:5" x14ac:dyDescent="0.15">
      <c r="A1531" s="143" t="str">
        <f t="shared" si="23"/>
        <v>徳島県板野郡北島町</v>
      </c>
      <c r="B1531" s="146" t="s">
        <v>1073</v>
      </c>
      <c r="C1531" s="142" t="s">
        <v>1060</v>
      </c>
      <c r="D1531" s="147" t="s">
        <v>1066</v>
      </c>
      <c r="E1531" s="142" t="s">
        <v>1072</v>
      </c>
    </row>
    <row r="1532" spans="1:5" x14ac:dyDescent="0.15">
      <c r="A1532" s="143" t="str">
        <f t="shared" si="23"/>
        <v>徳島県板野郡藍住町</v>
      </c>
      <c r="B1532" s="146" t="s">
        <v>1071</v>
      </c>
      <c r="C1532" s="142" t="s">
        <v>1060</v>
      </c>
      <c r="D1532" s="147" t="s">
        <v>1066</v>
      </c>
      <c r="E1532" s="142" t="s">
        <v>1070</v>
      </c>
    </row>
    <row r="1533" spans="1:5" x14ac:dyDescent="0.15">
      <c r="A1533" s="143" t="str">
        <f t="shared" si="23"/>
        <v>徳島県板野郡板野町</v>
      </c>
      <c r="B1533" s="146" t="s">
        <v>1069</v>
      </c>
      <c r="C1533" s="142" t="s">
        <v>1060</v>
      </c>
      <c r="D1533" s="147" t="s">
        <v>1066</v>
      </c>
      <c r="E1533" s="142" t="s">
        <v>1068</v>
      </c>
    </row>
    <row r="1534" spans="1:5" x14ac:dyDescent="0.15">
      <c r="A1534" s="143" t="str">
        <f t="shared" si="23"/>
        <v>徳島県板野郡上板町</v>
      </c>
      <c r="B1534" s="146" t="s">
        <v>1067</v>
      </c>
      <c r="C1534" s="142" t="s">
        <v>1060</v>
      </c>
      <c r="D1534" s="147" t="s">
        <v>1066</v>
      </c>
      <c r="E1534" s="142" t="s">
        <v>1065</v>
      </c>
    </row>
    <row r="1535" spans="1:5" x14ac:dyDescent="0.15">
      <c r="A1535" s="143" t="str">
        <f t="shared" si="23"/>
        <v>徳島県美馬郡つるぎ町</v>
      </c>
      <c r="B1535" s="146" t="s">
        <v>1064</v>
      </c>
      <c r="C1535" s="142" t="s">
        <v>1060</v>
      </c>
      <c r="D1535" s="147" t="s">
        <v>1063</v>
      </c>
      <c r="E1535" s="142" t="s">
        <v>1062</v>
      </c>
    </row>
    <row r="1536" spans="1:5" x14ac:dyDescent="0.15">
      <c r="A1536" s="143" t="str">
        <f t="shared" si="23"/>
        <v>徳島県三好郡東みよし町</v>
      </c>
      <c r="B1536" s="146" t="s">
        <v>1061</v>
      </c>
      <c r="C1536" s="142" t="s">
        <v>1060</v>
      </c>
      <c r="D1536" s="147" t="s">
        <v>1059</v>
      </c>
      <c r="E1536" s="142" t="s">
        <v>1058</v>
      </c>
    </row>
    <row r="1537" spans="1:5" x14ac:dyDescent="0.15">
      <c r="A1537" s="143" t="str">
        <f t="shared" si="23"/>
        <v>香川県高松市</v>
      </c>
      <c r="B1537" s="146" t="s">
        <v>1057</v>
      </c>
      <c r="C1537" s="142" t="s">
        <v>1020</v>
      </c>
      <c r="D1537" s="147" t="s">
        <v>1056</v>
      </c>
      <c r="E1537" s="142"/>
    </row>
    <row r="1538" spans="1:5" x14ac:dyDescent="0.15">
      <c r="A1538" s="143" t="str">
        <f t="shared" ref="A1538:A1601" si="24">C1538&amp;D1538&amp;E1538</f>
        <v>香川県丸亀市</v>
      </c>
      <c r="B1538" s="146" t="s">
        <v>1055</v>
      </c>
      <c r="C1538" s="142" t="s">
        <v>1020</v>
      </c>
      <c r="D1538" s="147" t="s">
        <v>1054</v>
      </c>
      <c r="E1538" s="142"/>
    </row>
    <row r="1539" spans="1:5" x14ac:dyDescent="0.15">
      <c r="A1539" s="143" t="str">
        <f t="shared" si="24"/>
        <v>香川県坂出市</v>
      </c>
      <c r="B1539" s="146" t="s">
        <v>1053</v>
      </c>
      <c r="C1539" s="142" t="s">
        <v>1020</v>
      </c>
      <c r="D1539" s="147" t="s">
        <v>1052</v>
      </c>
      <c r="E1539" s="142"/>
    </row>
    <row r="1540" spans="1:5" x14ac:dyDescent="0.15">
      <c r="A1540" s="143" t="str">
        <f t="shared" si="24"/>
        <v>香川県善通寺市</v>
      </c>
      <c r="B1540" s="146" t="s">
        <v>1051</v>
      </c>
      <c r="C1540" s="142" t="s">
        <v>1020</v>
      </c>
      <c r="D1540" s="147" t="s">
        <v>1050</v>
      </c>
      <c r="E1540" s="142"/>
    </row>
    <row r="1541" spans="1:5" x14ac:dyDescent="0.15">
      <c r="A1541" s="143" t="str">
        <f t="shared" si="24"/>
        <v>香川県観音寺市</v>
      </c>
      <c r="B1541" s="146" t="s">
        <v>1049</v>
      </c>
      <c r="C1541" s="142" t="s">
        <v>1020</v>
      </c>
      <c r="D1541" s="147" t="s">
        <v>1048</v>
      </c>
      <c r="E1541" s="142"/>
    </row>
    <row r="1542" spans="1:5" x14ac:dyDescent="0.15">
      <c r="A1542" s="143" t="str">
        <f t="shared" si="24"/>
        <v>香川県さぬき市</v>
      </c>
      <c r="B1542" s="146" t="s">
        <v>1047</v>
      </c>
      <c r="C1542" s="142" t="s">
        <v>1020</v>
      </c>
      <c r="D1542" s="147" t="s">
        <v>1046</v>
      </c>
      <c r="E1542" s="142"/>
    </row>
    <row r="1543" spans="1:5" x14ac:dyDescent="0.15">
      <c r="A1543" s="143" t="str">
        <f t="shared" si="24"/>
        <v>香川県東かがわ市</v>
      </c>
      <c r="B1543" s="146" t="s">
        <v>1045</v>
      </c>
      <c r="C1543" s="142" t="s">
        <v>1020</v>
      </c>
      <c r="D1543" s="147" t="s">
        <v>1044</v>
      </c>
      <c r="E1543" s="142"/>
    </row>
    <row r="1544" spans="1:5" x14ac:dyDescent="0.15">
      <c r="A1544" s="143" t="str">
        <f t="shared" si="24"/>
        <v>香川県三豊市</v>
      </c>
      <c r="B1544" s="146" t="s">
        <v>1043</v>
      </c>
      <c r="C1544" s="142" t="s">
        <v>1020</v>
      </c>
      <c r="D1544" s="147" t="s">
        <v>1042</v>
      </c>
      <c r="E1544" s="142"/>
    </row>
    <row r="1545" spans="1:5" x14ac:dyDescent="0.15">
      <c r="A1545" s="143" t="str">
        <f t="shared" si="24"/>
        <v>香川県小豆郡土庄町</v>
      </c>
      <c r="B1545" s="146" t="s">
        <v>1041</v>
      </c>
      <c r="C1545" s="142" t="s">
        <v>1020</v>
      </c>
      <c r="D1545" s="147" t="s">
        <v>1038</v>
      </c>
      <c r="E1545" s="142" t="s">
        <v>1040</v>
      </c>
    </row>
    <row r="1546" spans="1:5" x14ac:dyDescent="0.15">
      <c r="A1546" s="143" t="str">
        <f t="shared" si="24"/>
        <v>香川県小豆郡小豆島町</v>
      </c>
      <c r="B1546" s="146" t="s">
        <v>1039</v>
      </c>
      <c r="C1546" s="142" t="s">
        <v>1020</v>
      </c>
      <c r="D1546" s="147" t="s">
        <v>1038</v>
      </c>
      <c r="E1546" s="142" t="s">
        <v>1037</v>
      </c>
    </row>
    <row r="1547" spans="1:5" x14ac:dyDescent="0.15">
      <c r="A1547" s="143" t="str">
        <f t="shared" si="24"/>
        <v>香川県木田郡三木町</v>
      </c>
      <c r="B1547" s="146" t="s">
        <v>1036</v>
      </c>
      <c r="C1547" s="142" t="s">
        <v>1020</v>
      </c>
      <c r="D1547" s="147" t="s">
        <v>1035</v>
      </c>
      <c r="E1547" s="142" t="s">
        <v>1034</v>
      </c>
    </row>
    <row r="1548" spans="1:5" x14ac:dyDescent="0.15">
      <c r="A1548" s="143" t="str">
        <f t="shared" si="24"/>
        <v>香川県香川郡直島町</v>
      </c>
      <c r="B1548" s="146" t="s">
        <v>1033</v>
      </c>
      <c r="C1548" s="142" t="s">
        <v>1020</v>
      </c>
      <c r="D1548" s="147" t="s">
        <v>1032</v>
      </c>
      <c r="E1548" s="142" t="s">
        <v>1031</v>
      </c>
    </row>
    <row r="1549" spans="1:5" x14ac:dyDescent="0.15">
      <c r="A1549" s="143" t="str">
        <f t="shared" si="24"/>
        <v>香川県綾歌郡宇多津町</v>
      </c>
      <c r="B1549" s="146" t="s">
        <v>1030</v>
      </c>
      <c r="C1549" s="142" t="s">
        <v>1020</v>
      </c>
      <c r="D1549" s="147" t="s">
        <v>1027</v>
      </c>
      <c r="E1549" s="142" t="s">
        <v>1029</v>
      </c>
    </row>
    <row r="1550" spans="1:5" x14ac:dyDescent="0.15">
      <c r="A1550" s="143" t="str">
        <f t="shared" si="24"/>
        <v>香川県綾歌郡綾川町</v>
      </c>
      <c r="B1550" s="146" t="s">
        <v>1028</v>
      </c>
      <c r="C1550" s="142" t="s">
        <v>1020</v>
      </c>
      <c r="D1550" s="147" t="s">
        <v>1027</v>
      </c>
      <c r="E1550" s="142" t="s">
        <v>1026</v>
      </c>
    </row>
    <row r="1551" spans="1:5" x14ac:dyDescent="0.15">
      <c r="A1551" s="143" t="str">
        <f t="shared" si="24"/>
        <v>香川県仲多度郡琴平町</v>
      </c>
      <c r="B1551" s="146" t="s">
        <v>1025</v>
      </c>
      <c r="C1551" s="142" t="s">
        <v>1020</v>
      </c>
      <c r="D1551" s="147" t="s">
        <v>1019</v>
      </c>
      <c r="E1551" s="142" t="s">
        <v>1024</v>
      </c>
    </row>
    <row r="1552" spans="1:5" x14ac:dyDescent="0.15">
      <c r="A1552" s="143" t="str">
        <f t="shared" si="24"/>
        <v>香川県仲多度郡多度津町</v>
      </c>
      <c r="B1552" s="146" t="s">
        <v>1023</v>
      </c>
      <c r="C1552" s="142" t="s">
        <v>1020</v>
      </c>
      <c r="D1552" s="147" t="s">
        <v>1019</v>
      </c>
      <c r="E1552" s="142" t="s">
        <v>1022</v>
      </c>
    </row>
    <row r="1553" spans="1:5" x14ac:dyDescent="0.15">
      <c r="A1553" s="143" t="str">
        <f t="shared" si="24"/>
        <v>香川県仲多度郡まんのう町</v>
      </c>
      <c r="B1553" s="146" t="s">
        <v>1021</v>
      </c>
      <c r="C1553" s="142" t="s">
        <v>1020</v>
      </c>
      <c r="D1553" s="147" t="s">
        <v>1019</v>
      </c>
      <c r="E1553" s="142" t="s">
        <v>1018</v>
      </c>
    </row>
    <row r="1554" spans="1:5" x14ac:dyDescent="0.15">
      <c r="A1554" s="143" t="str">
        <f t="shared" si="24"/>
        <v>愛媛県松山市</v>
      </c>
      <c r="B1554" s="146" t="s">
        <v>1017</v>
      </c>
      <c r="C1554" s="142" t="s">
        <v>972</v>
      </c>
      <c r="D1554" s="147" t="s">
        <v>1016</v>
      </c>
      <c r="E1554" s="142"/>
    </row>
    <row r="1555" spans="1:5" x14ac:dyDescent="0.15">
      <c r="A1555" s="143" t="str">
        <f t="shared" si="24"/>
        <v>愛媛県今治市</v>
      </c>
      <c r="B1555" s="146" t="s">
        <v>1015</v>
      </c>
      <c r="C1555" s="142" t="s">
        <v>972</v>
      </c>
      <c r="D1555" s="147" t="s">
        <v>1014</v>
      </c>
      <c r="E1555" s="142"/>
    </row>
    <row r="1556" spans="1:5" x14ac:dyDescent="0.15">
      <c r="A1556" s="143" t="str">
        <f t="shared" si="24"/>
        <v>愛媛県宇和島市</v>
      </c>
      <c r="B1556" s="146" t="s">
        <v>1013</v>
      </c>
      <c r="C1556" s="142" t="s">
        <v>972</v>
      </c>
      <c r="D1556" s="147" t="s">
        <v>1012</v>
      </c>
      <c r="E1556" s="142"/>
    </row>
    <row r="1557" spans="1:5" x14ac:dyDescent="0.15">
      <c r="A1557" s="143" t="str">
        <f t="shared" si="24"/>
        <v>愛媛県八幡浜市</v>
      </c>
      <c r="B1557" s="146" t="s">
        <v>1011</v>
      </c>
      <c r="C1557" s="142" t="s">
        <v>972</v>
      </c>
      <c r="D1557" s="147" t="s">
        <v>1010</v>
      </c>
      <c r="E1557" s="142"/>
    </row>
    <row r="1558" spans="1:5" x14ac:dyDescent="0.15">
      <c r="A1558" s="143" t="str">
        <f t="shared" si="24"/>
        <v>愛媛県新居浜市</v>
      </c>
      <c r="B1558" s="146" t="s">
        <v>1009</v>
      </c>
      <c r="C1558" s="142" t="s">
        <v>972</v>
      </c>
      <c r="D1558" s="147" t="s">
        <v>1008</v>
      </c>
      <c r="E1558" s="142"/>
    </row>
    <row r="1559" spans="1:5" x14ac:dyDescent="0.15">
      <c r="A1559" s="143" t="str">
        <f t="shared" si="24"/>
        <v>愛媛県西条市</v>
      </c>
      <c r="B1559" s="146" t="s">
        <v>1007</v>
      </c>
      <c r="C1559" s="142" t="s">
        <v>972</v>
      </c>
      <c r="D1559" s="147" t="s">
        <v>1006</v>
      </c>
      <c r="E1559" s="142"/>
    </row>
    <row r="1560" spans="1:5" x14ac:dyDescent="0.15">
      <c r="A1560" s="143" t="str">
        <f t="shared" si="24"/>
        <v>愛媛県大洲市</v>
      </c>
      <c r="B1560" s="146" t="s">
        <v>1005</v>
      </c>
      <c r="C1560" s="142" t="s">
        <v>972</v>
      </c>
      <c r="D1560" s="147" t="s">
        <v>1004</v>
      </c>
      <c r="E1560" s="142"/>
    </row>
    <row r="1561" spans="1:5" x14ac:dyDescent="0.15">
      <c r="A1561" s="143" t="str">
        <f t="shared" si="24"/>
        <v>愛媛県伊予市</v>
      </c>
      <c r="B1561" s="146" t="s">
        <v>1003</v>
      </c>
      <c r="C1561" s="142" t="s">
        <v>972</v>
      </c>
      <c r="D1561" s="147" t="s">
        <v>1002</v>
      </c>
      <c r="E1561" s="142"/>
    </row>
    <row r="1562" spans="1:5" x14ac:dyDescent="0.15">
      <c r="A1562" s="143" t="str">
        <f t="shared" si="24"/>
        <v>愛媛県四国中央市</v>
      </c>
      <c r="B1562" s="146" t="s">
        <v>1001</v>
      </c>
      <c r="C1562" s="142" t="s">
        <v>972</v>
      </c>
      <c r="D1562" s="147" t="s">
        <v>1000</v>
      </c>
      <c r="E1562" s="142"/>
    </row>
    <row r="1563" spans="1:5" x14ac:dyDescent="0.15">
      <c r="A1563" s="143" t="str">
        <f t="shared" si="24"/>
        <v>愛媛県西予市</v>
      </c>
      <c r="B1563" s="146" t="s">
        <v>999</v>
      </c>
      <c r="C1563" s="142" t="s">
        <v>972</v>
      </c>
      <c r="D1563" s="147" t="s">
        <v>998</v>
      </c>
      <c r="E1563" s="142"/>
    </row>
    <row r="1564" spans="1:5" x14ac:dyDescent="0.15">
      <c r="A1564" s="143" t="str">
        <f t="shared" si="24"/>
        <v>愛媛県東温市</v>
      </c>
      <c r="B1564" s="146" t="s">
        <v>997</v>
      </c>
      <c r="C1564" s="142" t="s">
        <v>972</v>
      </c>
      <c r="D1564" s="147" t="s">
        <v>996</v>
      </c>
      <c r="E1564" s="142"/>
    </row>
    <row r="1565" spans="1:5" x14ac:dyDescent="0.15">
      <c r="A1565" s="143" t="str">
        <f t="shared" si="24"/>
        <v>愛媛県越智郡上島町</v>
      </c>
      <c r="B1565" s="146" t="s">
        <v>995</v>
      </c>
      <c r="C1565" s="142" t="s">
        <v>972</v>
      </c>
      <c r="D1565" s="147" t="s">
        <v>994</v>
      </c>
      <c r="E1565" s="142" t="s">
        <v>993</v>
      </c>
    </row>
    <row r="1566" spans="1:5" x14ac:dyDescent="0.15">
      <c r="A1566" s="143" t="str">
        <f t="shared" si="24"/>
        <v>愛媛県上浮穴郡久万高原町</v>
      </c>
      <c r="B1566" s="146" t="s">
        <v>992</v>
      </c>
      <c r="C1566" s="142" t="s">
        <v>972</v>
      </c>
      <c r="D1566" s="147" t="s">
        <v>991</v>
      </c>
      <c r="E1566" s="142" t="s">
        <v>990</v>
      </c>
    </row>
    <row r="1567" spans="1:5" x14ac:dyDescent="0.15">
      <c r="A1567" s="143" t="str">
        <f t="shared" si="24"/>
        <v>愛媛県伊予郡松前町</v>
      </c>
      <c r="B1567" s="146" t="s">
        <v>989</v>
      </c>
      <c r="C1567" s="142" t="s">
        <v>972</v>
      </c>
      <c r="D1567" s="147" t="s">
        <v>986</v>
      </c>
      <c r="E1567" s="142" t="s">
        <v>988</v>
      </c>
    </row>
    <row r="1568" spans="1:5" x14ac:dyDescent="0.15">
      <c r="A1568" s="143" t="str">
        <f t="shared" si="24"/>
        <v>愛媛県伊予郡砥部町</v>
      </c>
      <c r="B1568" s="146" t="s">
        <v>987</v>
      </c>
      <c r="C1568" s="142" t="s">
        <v>972</v>
      </c>
      <c r="D1568" s="147" t="s">
        <v>986</v>
      </c>
      <c r="E1568" s="142" t="s">
        <v>985</v>
      </c>
    </row>
    <row r="1569" spans="1:5" x14ac:dyDescent="0.15">
      <c r="A1569" s="143" t="str">
        <f t="shared" si="24"/>
        <v>愛媛県喜多郡内子町</v>
      </c>
      <c r="B1569" s="146" t="s">
        <v>984</v>
      </c>
      <c r="C1569" s="142" t="s">
        <v>972</v>
      </c>
      <c r="D1569" s="147" t="s">
        <v>983</v>
      </c>
      <c r="E1569" s="142" t="s">
        <v>982</v>
      </c>
    </row>
    <row r="1570" spans="1:5" x14ac:dyDescent="0.15">
      <c r="A1570" s="143" t="str">
        <f t="shared" si="24"/>
        <v>愛媛県西宇和郡伊方町</v>
      </c>
      <c r="B1570" s="146" t="s">
        <v>981</v>
      </c>
      <c r="C1570" s="142" t="s">
        <v>972</v>
      </c>
      <c r="D1570" s="147" t="s">
        <v>980</v>
      </c>
      <c r="E1570" s="142" t="s">
        <v>979</v>
      </c>
    </row>
    <row r="1571" spans="1:5" x14ac:dyDescent="0.15">
      <c r="A1571" s="143" t="str">
        <f t="shared" si="24"/>
        <v>愛媛県北宇和郡松野町</v>
      </c>
      <c r="B1571" s="146" t="s">
        <v>978</v>
      </c>
      <c r="C1571" s="142" t="s">
        <v>972</v>
      </c>
      <c r="D1571" s="147" t="s">
        <v>975</v>
      </c>
      <c r="E1571" s="142" t="s">
        <v>977</v>
      </c>
    </row>
    <row r="1572" spans="1:5" x14ac:dyDescent="0.15">
      <c r="A1572" s="143" t="str">
        <f t="shared" si="24"/>
        <v>愛媛県北宇和郡鬼北町</v>
      </c>
      <c r="B1572" s="146" t="s">
        <v>976</v>
      </c>
      <c r="C1572" s="142" t="s">
        <v>972</v>
      </c>
      <c r="D1572" s="147" t="s">
        <v>975</v>
      </c>
      <c r="E1572" s="142" t="s">
        <v>974</v>
      </c>
    </row>
    <row r="1573" spans="1:5" x14ac:dyDescent="0.15">
      <c r="A1573" s="143" t="str">
        <f t="shared" si="24"/>
        <v>愛媛県南宇和郡愛南町</v>
      </c>
      <c r="B1573" s="146" t="s">
        <v>973</v>
      </c>
      <c r="C1573" s="142" t="s">
        <v>972</v>
      </c>
      <c r="D1573" s="147" t="s">
        <v>971</v>
      </c>
      <c r="E1573" s="142" t="s">
        <v>970</v>
      </c>
    </row>
    <row r="1574" spans="1:5" x14ac:dyDescent="0.15">
      <c r="A1574" s="143" t="str">
        <f t="shared" si="24"/>
        <v>高知県高知市</v>
      </c>
      <c r="B1574" s="146" t="s">
        <v>969</v>
      </c>
      <c r="C1574" s="142" t="s">
        <v>897</v>
      </c>
      <c r="D1574" s="147" t="s">
        <v>968</v>
      </c>
      <c r="E1574" s="142"/>
    </row>
    <row r="1575" spans="1:5" x14ac:dyDescent="0.15">
      <c r="A1575" s="143" t="str">
        <f t="shared" si="24"/>
        <v>高知県室戸市</v>
      </c>
      <c r="B1575" s="146" t="s">
        <v>967</v>
      </c>
      <c r="C1575" s="142" t="s">
        <v>897</v>
      </c>
      <c r="D1575" s="147" t="s">
        <v>966</v>
      </c>
      <c r="E1575" s="142"/>
    </row>
    <row r="1576" spans="1:5" x14ac:dyDescent="0.15">
      <c r="A1576" s="143" t="str">
        <f t="shared" si="24"/>
        <v>高知県安芸市</v>
      </c>
      <c r="B1576" s="146" t="s">
        <v>965</v>
      </c>
      <c r="C1576" s="142" t="s">
        <v>897</v>
      </c>
      <c r="D1576" s="147" t="s">
        <v>964</v>
      </c>
      <c r="E1576" s="142"/>
    </row>
    <row r="1577" spans="1:5" x14ac:dyDescent="0.15">
      <c r="A1577" s="143" t="str">
        <f t="shared" si="24"/>
        <v>高知県南国市</v>
      </c>
      <c r="B1577" s="146" t="s">
        <v>963</v>
      </c>
      <c r="C1577" s="142" t="s">
        <v>897</v>
      </c>
      <c r="D1577" s="147" t="s">
        <v>962</v>
      </c>
      <c r="E1577" s="142"/>
    </row>
    <row r="1578" spans="1:5" x14ac:dyDescent="0.15">
      <c r="A1578" s="143" t="str">
        <f t="shared" si="24"/>
        <v>高知県土佐市</v>
      </c>
      <c r="B1578" s="146" t="s">
        <v>961</v>
      </c>
      <c r="C1578" s="142" t="s">
        <v>897</v>
      </c>
      <c r="D1578" s="147" t="s">
        <v>960</v>
      </c>
      <c r="E1578" s="142"/>
    </row>
    <row r="1579" spans="1:5" x14ac:dyDescent="0.15">
      <c r="A1579" s="143" t="str">
        <f t="shared" si="24"/>
        <v>高知県須崎市</v>
      </c>
      <c r="B1579" s="146" t="s">
        <v>959</v>
      </c>
      <c r="C1579" s="142" t="s">
        <v>897</v>
      </c>
      <c r="D1579" s="147" t="s">
        <v>958</v>
      </c>
      <c r="E1579" s="142"/>
    </row>
    <row r="1580" spans="1:5" x14ac:dyDescent="0.15">
      <c r="A1580" s="143" t="str">
        <f t="shared" si="24"/>
        <v>高知県宿毛市</v>
      </c>
      <c r="B1580" s="146" t="s">
        <v>957</v>
      </c>
      <c r="C1580" s="142" t="s">
        <v>897</v>
      </c>
      <c r="D1580" s="147" t="s">
        <v>956</v>
      </c>
      <c r="E1580" s="142"/>
    </row>
    <row r="1581" spans="1:5" x14ac:dyDescent="0.15">
      <c r="A1581" s="143" t="str">
        <f t="shared" si="24"/>
        <v>高知県土佐清水市</v>
      </c>
      <c r="B1581" s="146" t="s">
        <v>955</v>
      </c>
      <c r="C1581" s="142" t="s">
        <v>897</v>
      </c>
      <c r="D1581" s="147" t="s">
        <v>954</v>
      </c>
      <c r="E1581" s="142"/>
    </row>
    <row r="1582" spans="1:5" x14ac:dyDescent="0.15">
      <c r="A1582" s="143" t="str">
        <f t="shared" si="24"/>
        <v>高知県四万十市</v>
      </c>
      <c r="B1582" s="146" t="s">
        <v>953</v>
      </c>
      <c r="C1582" s="142" t="s">
        <v>897</v>
      </c>
      <c r="D1582" s="147" t="s">
        <v>952</v>
      </c>
      <c r="E1582" s="142"/>
    </row>
    <row r="1583" spans="1:5" x14ac:dyDescent="0.15">
      <c r="A1583" s="143" t="str">
        <f t="shared" si="24"/>
        <v>高知県香南市</v>
      </c>
      <c r="B1583" s="146" t="s">
        <v>951</v>
      </c>
      <c r="C1583" s="142" t="s">
        <v>897</v>
      </c>
      <c r="D1583" s="147" t="s">
        <v>950</v>
      </c>
      <c r="E1583" s="142"/>
    </row>
    <row r="1584" spans="1:5" x14ac:dyDescent="0.15">
      <c r="A1584" s="143" t="str">
        <f t="shared" si="24"/>
        <v>高知県香美市</v>
      </c>
      <c r="B1584" s="146" t="s">
        <v>949</v>
      </c>
      <c r="C1584" s="142" t="s">
        <v>897</v>
      </c>
      <c r="D1584" s="147" t="s">
        <v>948</v>
      </c>
      <c r="E1584" s="142"/>
    </row>
    <row r="1585" spans="1:5" x14ac:dyDescent="0.15">
      <c r="A1585" s="143" t="str">
        <f t="shared" si="24"/>
        <v>高知県安芸郡東洋町</v>
      </c>
      <c r="B1585" s="146" t="s">
        <v>947</v>
      </c>
      <c r="C1585" s="142" t="s">
        <v>897</v>
      </c>
      <c r="D1585" s="147" t="s">
        <v>934</v>
      </c>
      <c r="E1585" s="142" t="s">
        <v>946</v>
      </c>
    </row>
    <row r="1586" spans="1:5" x14ac:dyDescent="0.15">
      <c r="A1586" s="143" t="str">
        <f t="shared" si="24"/>
        <v>高知県安芸郡奈半利町</v>
      </c>
      <c r="B1586" s="146" t="s">
        <v>945</v>
      </c>
      <c r="C1586" s="142" t="s">
        <v>897</v>
      </c>
      <c r="D1586" s="147" t="s">
        <v>934</v>
      </c>
      <c r="E1586" s="142" t="s">
        <v>944</v>
      </c>
    </row>
    <row r="1587" spans="1:5" x14ac:dyDescent="0.15">
      <c r="A1587" s="143" t="str">
        <f t="shared" si="24"/>
        <v>高知県安芸郡田野町</v>
      </c>
      <c r="B1587" s="146" t="s">
        <v>943</v>
      </c>
      <c r="C1587" s="142" t="s">
        <v>897</v>
      </c>
      <c r="D1587" s="147" t="s">
        <v>934</v>
      </c>
      <c r="E1587" s="142" t="s">
        <v>942</v>
      </c>
    </row>
    <row r="1588" spans="1:5" x14ac:dyDescent="0.15">
      <c r="A1588" s="143" t="str">
        <f t="shared" si="24"/>
        <v>高知県安芸郡安田町</v>
      </c>
      <c r="B1588" s="146" t="s">
        <v>941</v>
      </c>
      <c r="C1588" s="142" t="s">
        <v>897</v>
      </c>
      <c r="D1588" s="147" t="s">
        <v>934</v>
      </c>
      <c r="E1588" s="142" t="s">
        <v>940</v>
      </c>
    </row>
    <row r="1589" spans="1:5" x14ac:dyDescent="0.15">
      <c r="A1589" s="143" t="str">
        <f t="shared" si="24"/>
        <v>高知県安芸郡北川村</v>
      </c>
      <c r="B1589" s="146" t="s">
        <v>939</v>
      </c>
      <c r="C1589" s="142" t="s">
        <v>897</v>
      </c>
      <c r="D1589" s="147" t="s">
        <v>934</v>
      </c>
      <c r="E1589" s="142" t="s">
        <v>938</v>
      </c>
    </row>
    <row r="1590" spans="1:5" x14ac:dyDescent="0.15">
      <c r="A1590" s="143" t="str">
        <f t="shared" si="24"/>
        <v>高知県安芸郡馬路村</v>
      </c>
      <c r="B1590" s="146" t="s">
        <v>937</v>
      </c>
      <c r="C1590" s="142" t="s">
        <v>897</v>
      </c>
      <c r="D1590" s="147" t="s">
        <v>934</v>
      </c>
      <c r="E1590" s="142" t="s">
        <v>936</v>
      </c>
    </row>
    <row r="1591" spans="1:5" x14ac:dyDescent="0.15">
      <c r="A1591" s="143" t="str">
        <f t="shared" si="24"/>
        <v>高知県安芸郡芸西村</v>
      </c>
      <c r="B1591" s="146" t="s">
        <v>935</v>
      </c>
      <c r="C1591" s="142" t="s">
        <v>897</v>
      </c>
      <c r="D1591" s="147" t="s">
        <v>934</v>
      </c>
      <c r="E1591" s="142" t="s">
        <v>933</v>
      </c>
    </row>
    <row r="1592" spans="1:5" x14ac:dyDescent="0.15">
      <c r="A1592" s="143" t="str">
        <f t="shared" si="24"/>
        <v>高知県長岡郡本山町</v>
      </c>
      <c r="B1592" s="146" t="s">
        <v>932</v>
      </c>
      <c r="C1592" s="142" t="s">
        <v>897</v>
      </c>
      <c r="D1592" s="147" t="s">
        <v>929</v>
      </c>
      <c r="E1592" s="142" t="s">
        <v>931</v>
      </c>
    </row>
    <row r="1593" spans="1:5" x14ac:dyDescent="0.15">
      <c r="A1593" s="143" t="str">
        <f t="shared" si="24"/>
        <v>高知県長岡郡大豊町</v>
      </c>
      <c r="B1593" s="146" t="s">
        <v>930</v>
      </c>
      <c r="C1593" s="142" t="s">
        <v>897</v>
      </c>
      <c r="D1593" s="147" t="s">
        <v>929</v>
      </c>
      <c r="E1593" s="142" t="s">
        <v>928</v>
      </c>
    </row>
    <row r="1594" spans="1:5" x14ac:dyDescent="0.15">
      <c r="A1594" s="143" t="str">
        <f t="shared" si="24"/>
        <v>高知県土佐郡土佐町</v>
      </c>
      <c r="B1594" s="146" t="s">
        <v>927</v>
      </c>
      <c r="C1594" s="142" t="s">
        <v>897</v>
      </c>
      <c r="D1594" s="147" t="s">
        <v>924</v>
      </c>
      <c r="E1594" s="142" t="s">
        <v>926</v>
      </c>
    </row>
    <row r="1595" spans="1:5" x14ac:dyDescent="0.15">
      <c r="A1595" s="143" t="str">
        <f t="shared" si="24"/>
        <v>高知県土佐郡大川村</v>
      </c>
      <c r="B1595" s="146" t="s">
        <v>925</v>
      </c>
      <c r="C1595" s="142" t="s">
        <v>897</v>
      </c>
      <c r="D1595" s="147" t="s">
        <v>924</v>
      </c>
      <c r="E1595" s="142" t="s">
        <v>923</v>
      </c>
    </row>
    <row r="1596" spans="1:5" x14ac:dyDescent="0.15">
      <c r="A1596" s="143" t="str">
        <f t="shared" si="24"/>
        <v>高知県吾川郡いの町</v>
      </c>
      <c r="B1596" s="146" t="s">
        <v>922</v>
      </c>
      <c r="C1596" s="142" t="s">
        <v>897</v>
      </c>
      <c r="D1596" s="147" t="s">
        <v>919</v>
      </c>
      <c r="E1596" s="142" t="s">
        <v>921</v>
      </c>
    </row>
    <row r="1597" spans="1:5" x14ac:dyDescent="0.15">
      <c r="A1597" s="143" t="str">
        <f t="shared" si="24"/>
        <v>高知県吾川郡仁淀川町</v>
      </c>
      <c r="B1597" s="146" t="s">
        <v>920</v>
      </c>
      <c r="C1597" s="142" t="s">
        <v>897</v>
      </c>
      <c r="D1597" s="147" t="s">
        <v>919</v>
      </c>
      <c r="E1597" s="142" t="s">
        <v>918</v>
      </c>
    </row>
    <row r="1598" spans="1:5" x14ac:dyDescent="0.15">
      <c r="A1598" s="143" t="str">
        <f t="shared" si="24"/>
        <v>高知県高岡郡中土佐町</v>
      </c>
      <c r="B1598" s="146" t="s">
        <v>917</v>
      </c>
      <c r="C1598" s="142" t="s">
        <v>897</v>
      </c>
      <c r="D1598" s="147" t="s">
        <v>904</v>
      </c>
      <c r="E1598" s="142" t="s">
        <v>916</v>
      </c>
    </row>
    <row r="1599" spans="1:5" x14ac:dyDescent="0.15">
      <c r="A1599" s="143" t="str">
        <f t="shared" si="24"/>
        <v>高知県高岡郡佐川町</v>
      </c>
      <c r="B1599" s="146" t="s">
        <v>915</v>
      </c>
      <c r="C1599" s="142" t="s">
        <v>897</v>
      </c>
      <c r="D1599" s="147" t="s">
        <v>904</v>
      </c>
      <c r="E1599" s="142" t="s">
        <v>914</v>
      </c>
    </row>
    <row r="1600" spans="1:5" x14ac:dyDescent="0.15">
      <c r="A1600" s="143" t="str">
        <f t="shared" si="24"/>
        <v>高知県高岡郡越知町</v>
      </c>
      <c r="B1600" s="146" t="s">
        <v>913</v>
      </c>
      <c r="C1600" s="142" t="s">
        <v>897</v>
      </c>
      <c r="D1600" s="147" t="s">
        <v>904</v>
      </c>
      <c r="E1600" s="142" t="s">
        <v>912</v>
      </c>
    </row>
    <row r="1601" spans="1:5" x14ac:dyDescent="0.15">
      <c r="A1601" s="143" t="str">
        <f t="shared" si="24"/>
        <v>高知県高岡郡梼原町</v>
      </c>
      <c r="B1601" s="146" t="s">
        <v>911</v>
      </c>
      <c r="C1601" s="142" t="s">
        <v>897</v>
      </c>
      <c r="D1601" s="147" t="s">
        <v>904</v>
      </c>
      <c r="E1601" s="142" t="s">
        <v>910</v>
      </c>
    </row>
    <row r="1602" spans="1:5" x14ac:dyDescent="0.15">
      <c r="A1602" s="143" t="str">
        <f t="shared" ref="A1602:A1665" si="25">C1602&amp;D1602&amp;E1602</f>
        <v>高知県高岡郡日高村</v>
      </c>
      <c r="B1602" s="146" t="s">
        <v>909</v>
      </c>
      <c r="C1602" s="142" t="s">
        <v>897</v>
      </c>
      <c r="D1602" s="147" t="s">
        <v>904</v>
      </c>
      <c r="E1602" s="142" t="s">
        <v>908</v>
      </c>
    </row>
    <row r="1603" spans="1:5" x14ac:dyDescent="0.15">
      <c r="A1603" s="143" t="str">
        <f t="shared" si="25"/>
        <v>高知県高岡郡津野町</v>
      </c>
      <c r="B1603" s="146" t="s">
        <v>907</v>
      </c>
      <c r="C1603" s="142" t="s">
        <v>897</v>
      </c>
      <c r="D1603" s="147" t="s">
        <v>904</v>
      </c>
      <c r="E1603" s="142" t="s">
        <v>906</v>
      </c>
    </row>
    <row r="1604" spans="1:5" x14ac:dyDescent="0.15">
      <c r="A1604" s="143" t="str">
        <f t="shared" si="25"/>
        <v>高知県高岡郡四万十町</v>
      </c>
      <c r="B1604" s="146" t="s">
        <v>905</v>
      </c>
      <c r="C1604" s="142" t="s">
        <v>897</v>
      </c>
      <c r="D1604" s="147" t="s">
        <v>904</v>
      </c>
      <c r="E1604" s="142" t="s">
        <v>903</v>
      </c>
    </row>
    <row r="1605" spans="1:5" x14ac:dyDescent="0.15">
      <c r="A1605" s="143" t="str">
        <f t="shared" si="25"/>
        <v>高知県幡多郡大月町</v>
      </c>
      <c r="B1605" s="146" t="s">
        <v>902</v>
      </c>
      <c r="C1605" s="142" t="s">
        <v>897</v>
      </c>
      <c r="D1605" s="147" t="s">
        <v>896</v>
      </c>
      <c r="E1605" s="142" t="s">
        <v>901</v>
      </c>
    </row>
    <row r="1606" spans="1:5" x14ac:dyDescent="0.15">
      <c r="A1606" s="143" t="str">
        <f t="shared" si="25"/>
        <v>高知県幡多郡三原村</v>
      </c>
      <c r="B1606" s="146" t="s">
        <v>900</v>
      </c>
      <c r="C1606" s="142" t="s">
        <v>897</v>
      </c>
      <c r="D1606" s="147" t="s">
        <v>896</v>
      </c>
      <c r="E1606" s="142" t="s">
        <v>899</v>
      </c>
    </row>
    <row r="1607" spans="1:5" x14ac:dyDescent="0.15">
      <c r="A1607" s="143" t="str">
        <f t="shared" si="25"/>
        <v>高知県幡多郡黒潮町</v>
      </c>
      <c r="B1607" s="146" t="s">
        <v>898</v>
      </c>
      <c r="C1607" s="142" t="s">
        <v>897</v>
      </c>
      <c r="D1607" s="147" t="s">
        <v>896</v>
      </c>
      <c r="E1607" s="142" t="s">
        <v>895</v>
      </c>
    </row>
    <row r="1608" spans="1:5" x14ac:dyDescent="0.15">
      <c r="A1608" s="143" t="str">
        <f t="shared" si="25"/>
        <v>福岡県北九州市門司区</v>
      </c>
      <c r="B1608" s="148" t="s">
        <v>894</v>
      </c>
      <c r="C1608" s="149" t="s">
        <v>742</v>
      </c>
      <c r="D1608" s="145" t="s">
        <v>881</v>
      </c>
      <c r="E1608" s="143" t="s">
        <v>893</v>
      </c>
    </row>
    <row r="1609" spans="1:5" x14ac:dyDescent="0.15">
      <c r="A1609" s="143" t="str">
        <f t="shared" si="25"/>
        <v>福岡県北九州市若松区</v>
      </c>
      <c r="B1609" s="148" t="s">
        <v>892</v>
      </c>
      <c r="C1609" s="149" t="s">
        <v>742</v>
      </c>
      <c r="D1609" s="145" t="s">
        <v>881</v>
      </c>
      <c r="E1609" s="143" t="s">
        <v>891</v>
      </c>
    </row>
    <row r="1610" spans="1:5" x14ac:dyDescent="0.15">
      <c r="A1610" s="143" t="str">
        <f t="shared" si="25"/>
        <v>福岡県北九州市戸畑区</v>
      </c>
      <c r="B1610" s="148" t="s">
        <v>890</v>
      </c>
      <c r="C1610" s="149" t="s">
        <v>742</v>
      </c>
      <c r="D1610" s="145" t="s">
        <v>881</v>
      </c>
      <c r="E1610" s="143" t="s">
        <v>889</v>
      </c>
    </row>
    <row r="1611" spans="1:5" x14ac:dyDescent="0.15">
      <c r="A1611" s="143" t="str">
        <f t="shared" si="25"/>
        <v>福岡県北九州市小倉北区</v>
      </c>
      <c r="B1611" s="148" t="s">
        <v>888</v>
      </c>
      <c r="C1611" s="149" t="s">
        <v>742</v>
      </c>
      <c r="D1611" s="145" t="s">
        <v>881</v>
      </c>
      <c r="E1611" s="143" t="s">
        <v>887</v>
      </c>
    </row>
    <row r="1612" spans="1:5" x14ac:dyDescent="0.15">
      <c r="A1612" s="143" t="str">
        <f t="shared" si="25"/>
        <v>福岡県北九州市小倉南区</v>
      </c>
      <c r="B1612" s="148" t="s">
        <v>886</v>
      </c>
      <c r="C1612" s="149" t="s">
        <v>742</v>
      </c>
      <c r="D1612" s="145" t="s">
        <v>881</v>
      </c>
      <c r="E1612" s="143" t="s">
        <v>885</v>
      </c>
    </row>
    <row r="1613" spans="1:5" x14ac:dyDescent="0.15">
      <c r="A1613" s="143" t="str">
        <f t="shared" si="25"/>
        <v>福岡県北九州市八幡東区</v>
      </c>
      <c r="B1613" s="148" t="s">
        <v>884</v>
      </c>
      <c r="C1613" s="149" t="s">
        <v>742</v>
      </c>
      <c r="D1613" s="145" t="s">
        <v>881</v>
      </c>
      <c r="E1613" s="143" t="s">
        <v>883</v>
      </c>
    </row>
    <row r="1614" spans="1:5" x14ac:dyDescent="0.15">
      <c r="A1614" s="143" t="str">
        <f t="shared" si="25"/>
        <v>福岡県北九州市八幡西区</v>
      </c>
      <c r="B1614" s="148" t="s">
        <v>882</v>
      </c>
      <c r="C1614" s="149" t="s">
        <v>742</v>
      </c>
      <c r="D1614" s="145" t="s">
        <v>881</v>
      </c>
      <c r="E1614" s="143" t="s">
        <v>880</v>
      </c>
    </row>
    <row r="1615" spans="1:5" x14ac:dyDescent="0.15">
      <c r="A1615" s="143" t="str">
        <f t="shared" si="25"/>
        <v>福岡県福岡市東区</v>
      </c>
      <c r="B1615" s="148" t="s">
        <v>879</v>
      </c>
      <c r="C1615" s="149" t="s">
        <v>742</v>
      </c>
      <c r="D1615" s="145" t="s">
        <v>870</v>
      </c>
      <c r="E1615" s="143" t="s">
        <v>644</v>
      </c>
    </row>
    <row r="1616" spans="1:5" x14ac:dyDescent="0.15">
      <c r="A1616" s="143" t="str">
        <f t="shared" si="25"/>
        <v>福岡県福岡市博多区</v>
      </c>
      <c r="B1616" s="148" t="s">
        <v>878</v>
      </c>
      <c r="C1616" s="149" t="s">
        <v>742</v>
      </c>
      <c r="D1616" s="145" t="s">
        <v>870</v>
      </c>
      <c r="E1616" s="143" t="s">
        <v>877</v>
      </c>
    </row>
    <row r="1617" spans="1:5" x14ac:dyDescent="0.15">
      <c r="A1617" s="143" t="str">
        <f t="shared" si="25"/>
        <v>福岡県福岡市中央区</v>
      </c>
      <c r="B1617" s="148" t="s">
        <v>876</v>
      </c>
      <c r="C1617" s="149" t="s">
        <v>742</v>
      </c>
      <c r="D1617" s="145" t="s">
        <v>870</v>
      </c>
      <c r="E1617" s="143" t="s">
        <v>645</v>
      </c>
    </row>
    <row r="1618" spans="1:5" x14ac:dyDescent="0.15">
      <c r="A1618" s="143" t="str">
        <f t="shared" si="25"/>
        <v>福岡県福岡市南区</v>
      </c>
      <c r="B1618" s="148" t="s">
        <v>875</v>
      </c>
      <c r="C1618" s="149" t="s">
        <v>742</v>
      </c>
      <c r="D1618" s="145" t="s">
        <v>870</v>
      </c>
      <c r="E1618" s="143" t="s">
        <v>642</v>
      </c>
    </row>
    <row r="1619" spans="1:5" x14ac:dyDescent="0.15">
      <c r="A1619" s="143" t="str">
        <f t="shared" si="25"/>
        <v>福岡県福岡市西区</v>
      </c>
      <c r="B1619" s="148" t="s">
        <v>874</v>
      </c>
      <c r="C1619" s="149" t="s">
        <v>742</v>
      </c>
      <c r="D1619" s="145" t="s">
        <v>870</v>
      </c>
      <c r="E1619" s="143" t="s">
        <v>643</v>
      </c>
    </row>
    <row r="1620" spans="1:5" x14ac:dyDescent="0.15">
      <c r="A1620" s="143" t="str">
        <f t="shared" si="25"/>
        <v>福岡県福岡市城南区</v>
      </c>
      <c r="B1620" s="148" t="s">
        <v>873</v>
      </c>
      <c r="C1620" s="149" t="s">
        <v>742</v>
      </c>
      <c r="D1620" s="145" t="s">
        <v>870</v>
      </c>
      <c r="E1620" s="143" t="s">
        <v>872</v>
      </c>
    </row>
    <row r="1621" spans="1:5" x14ac:dyDescent="0.15">
      <c r="A1621" s="143" t="str">
        <f t="shared" si="25"/>
        <v>福岡県福岡市早良区</v>
      </c>
      <c r="B1621" s="148" t="s">
        <v>871</v>
      </c>
      <c r="C1621" s="149" t="s">
        <v>742</v>
      </c>
      <c r="D1621" s="145" t="s">
        <v>870</v>
      </c>
      <c r="E1621" s="143" t="s">
        <v>869</v>
      </c>
    </row>
    <row r="1622" spans="1:5" x14ac:dyDescent="0.15">
      <c r="A1622" s="143" t="str">
        <f t="shared" si="25"/>
        <v>福岡県大牟田市</v>
      </c>
      <c r="B1622" s="146" t="s">
        <v>868</v>
      </c>
      <c r="C1622" s="142" t="s">
        <v>742</v>
      </c>
      <c r="D1622" s="147" t="s">
        <v>867</v>
      </c>
      <c r="E1622" s="142"/>
    </row>
    <row r="1623" spans="1:5" x14ac:dyDescent="0.15">
      <c r="A1623" s="143" t="str">
        <f t="shared" si="25"/>
        <v>福岡県久留米市</v>
      </c>
      <c r="B1623" s="146" t="s">
        <v>866</v>
      </c>
      <c r="C1623" s="142" t="s">
        <v>742</v>
      </c>
      <c r="D1623" s="147" t="s">
        <v>865</v>
      </c>
      <c r="E1623" s="142"/>
    </row>
    <row r="1624" spans="1:5" x14ac:dyDescent="0.15">
      <c r="A1624" s="143" t="str">
        <f t="shared" si="25"/>
        <v>福岡県直方市</v>
      </c>
      <c r="B1624" s="146" t="s">
        <v>864</v>
      </c>
      <c r="C1624" s="142" t="s">
        <v>742</v>
      </c>
      <c r="D1624" s="147" t="s">
        <v>863</v>
      </c>
      <c r="E1624" s="142"/>
    </row>
    <row r="1625" spans="1:5" x14ac:dyDescent="0.15">
      <c r="A1625" s="143" t="str">
        <f t="shared" si="25"/>
        <v>福岡県飯塚市</v>
      </c>
      <c r="B1625" s="146" t="s">
        <v>862</v>
      </c>
      <c r="C1625" s="142" t="s">
        <v>742</v>
      </c>
      <c r="D1625" s="147" t="s">
        <v>861</v>
      </c>
      <c r="E1625" s="142"/>
    </row>
    <row r="1626" spans="1:5" x14ac:dyDescent="0.15">
      <c r="A1626" s="143" t="str">
        <f t="shared" si="25"/>
        <v>福岡県田川市</v>
      </c>
      <c r="B1626" s="146" t="s">
        <v>860</v>
      </c>
      <c r="C1626" s="142" t="s">
        <v>742</v>
      </c>
      <c r="D1626" s="147" t="s">
        <v>859</v>
      </c>
      <c r="E1626" s="142"/>
    </row>
    <row r="1627" spans="1:5" x14ac:dyDescent="0.15">
      <c r="A1627" s="143" t="str">
        <f t="shared" si="25"/>
        <v>福岡県柳川市</v>
      </c>
      <c r="B1627" s="146" t="s">
        <v>858</v>
      </c>
      <c r="C1627" s="142" t="s">
        <v>742</v>
      </c>
      <c r="D1627" s="147" t="s">
        <v>857</v>
      </c>
      <c r="E1627" s="142"/>
    </row>
    <row r="1628" spans="1:5" x14ac:dyDescent="0.15">
      <c r="A1628" s="143" t="str">
        <f t="shared" si="25"/>
        <v>福岡県八女市</v>
      </c>
      <c r="B1628" s="146" t="s">
        <v>856</v>
      </c>
      <c r="C1628" s="142" t="s">
        <v>742</v>
      </c>
      <c r="D1628" s="147" t="s">
        <v>855</v>
      </c>
      <c r="E1628" s="142"/>
    </row>
    <row r="1629" spans="1:5" x14ac:dyDescent="0.15">
      <c r="A1629" s="143" t="str">
        <f t="shared" si="25"/>
        <v>福岡県筑後市</v>
      </c>
      <c r="B1629" s="146" t="s">
        <v>854</v>
      </c>
      <c r="C1629" s="142" t="s">
        <v>742</v>
      </c>
      <c r="D1629" s="147" t="s">
        <v>853</v>
      </c>
      <c r="E1629" s="142"/>
    </row>
    <row r="1630" spans="1:5" x14ac:dyDescent="0.15">
      <c r="A1630" s="143" t="str">
        <f t="shared" si="25"/>
        <v>福岡県大川市</v>
      </c>
      <c r="B1630" s="146" t="s">
        <v>852</v>
      </c>
      <c r="C1630" s="142" t="s">
        <v>742</v>
      </c>
      <c r="D1630" s="147" t="s">
        <v>851</v>
      </c>
      <c r="E1630" s="142"/>
    </row>
    <row r="1631" spans="1:5" x14ac:dyDescent="0.15">
      <c r="A1631" s="143" t="str">
        <f t="shared" si="25"/>
        <v>福岡県行橋市</v>
      </c>
      <c r="B1631" s="146" t="s">
        <v>850</v>
      </c>
      <c r="C1631" s="142" t="s">
        <v>742</v>
      </c>
      <c r="D1631" s="147" t="s">
        <v>849</v>
      </c>
      <c r="E1631" s="142"/>
    </row>
    <row r="1632" spans="1:5" x14ac:dyDescent="0.15">
      <c r="A1632" s="143" t="str">
        <f t="shared" si="25"/>
        <v>福岡県豊前市</v>
      </c>
      <c r="B1632" s="146" t="s">
        <v>848</v>
      </c>
      <c r="C1632" s="142" t="s">
        <v>742</v>
      </c>
      <c r="D1632" s="147" t="s">
        <v>847</v>
      </c>
      <c r="E1632" s="142"/>
    </row>
    <row r="1633" spans="1:5" x14ac:dyDescent="0.15">
      <c r="A1633" s="143" t="str">
        <f t="shared" si="25"/>
        <v>福岡県中間市</v>
      </c>
      <c r="B1633" s="146" t="s">
        <v>846</v>
      </c>
      <c r="C1633" s="142" t="s">
        <v>742</v>
      </c>
      <c r="D1633" s="147" t="s">
        <v>845</v>
      </c>
      <c r="E1633" s="142"/>
    </row>
    <row r="1634" spans="1:5" x14ac:dyDescent="0.15">
      <c r="A1634" s="143" t="str">
        <f t="shared" si="25"/>
        <v>福岡県小郡市</v>
      </c>
      <c r="B1634" s="146" t="s">
        <v>844</v>
      </c>
      <c r="C1634" s="142" t="s">
        <v>742</v>
      </c>
      <c r="D1634" s="147" t="s">
        <v>843</v>
      </c>
      <c r="E1634" s="142"/>
    </row>
    <row r="1635" spans="1:5" x14ac:dyDescent="0.15">
      <c r="A1635" s="143" t="str">
        <f t="shared" si="25"/>
        <v>福岡県筑紫野市</v>
      </c>
      <c r="B1635" s="146" t="s">
        <v>842</v>
      </c>
      <c r="C1635" s="142" t="s">
        <v>742</v>
      </c>
      <c r="D1635" s="147" t="s">
        <v>841</v>
      </c>
      <c r="E1635" s="142"/>
    </row>
    <row r="1636" spans="1:5" x14ac:dyDescent="0.15">
      <c r="A1636" s="143" t="str">
        <f t="shared" si="25"/>
        <v>福岡県春日市</v>
      </c>
      <c r="B1636" s="146" t="s">
        <v>840</v>
      </c>
      <c r="C1636" s="142" t="s">
        <v>742</v>
      </c>
      <c r="D1636" s="147" t="s">
        <v>839</v>
      </c>
      <c r="E1636" s="142"/>
    </row>
    <row r="1637" spans="1:5" x14ac:dyDescent="0.15">
      <c r="A1637" s="143" t="str">
        <f t="shared" si="25"/>
        <v>福岡県大野城市</v>
      </c>
      <c r="B1637" s="146" t="s">
        <v>838</v>
      </c>
      <c r="C1637" s="142" t="s">
        <v>742</v>
      </c>
      <c r="D1637" s="147" t="s">
        <v>837</v>
      </c>
      <c r="E1637" s="142"/>
    </row>
    <row r="1638" spans="1:5" x14ac:dyDescent="0.15">
      <c r="A1638" s="143" t="str">
        <f t="shared" si="25"/>
        <v>福岡県宗像市</v>
      </c>
      <c r="B1638" s="146" t="s">
        <v>836</v>
      </c>
      <c r="C1638" s="142" t="s">
        <v>742</v>
      </c>
      <c r="D1638" s="147" t="s">
        <v>835</v>
      </c>
      <c r="E1638" s="142"/>
    </row>
    <row r="1639" spans="1:5" x14ac:dyDescent="0.15">
      <c r="A1639" s="143" t="str">
        <f t="shared" si="25"/>
        <v>福岡県太宰府市</v>
      </c>
      <c r="B1639" s="146" t="s">
        <v>834</v>
      </c>
      <c r="C1639" s="142" t="s">
        <v>742</v>
      </c>
      <c r="D1639" s="147" t="s">
        <v>833</v>
      </c>
      <c r="E1639" s="142"/>
    </row>
    <row r="1640" spans="1:5" x14ac:dyDescent="0.15">
      <c r="A1640" s="143" t="str">
        <f t="shared" si="25"/>
        <v>福岡県古賀市</v>
      </c>
      <c r="B1640" s="146" t="s">
        <v>832</v>
      </c>
      <c r="C1640" s="142" t="s">
        <v>742</v>
      </c>
      <c r="D1640" s="147" t="s">
        <v>831</v>
      </c>
      <c r="E1640" s="142"/>
    </row>
    <row r="1641" spans="1:5" x14ac:dyDescent="0.15">
      <c r="A1641" s="143" t="str">
        <f t="shared" si="25"/>
        <v>福岡県福津市</v>
      </c>
      <c r="B1641" s="146" t="s">
        <v>830</v>
      </c>
      <c r="C1641" s="142" t="s">
        <v>742</v>
      </c>
      <c r="D1641" s="147" t="s">
        <v>829</v>
      </c>
      <c r="E1641" s="142"/>
    </row>
    <row r="1642" spans="1:5" x14ac:dyDescent="0.15">
      <c r="A1642" s="143" t="str">
        <f t="shared" si="25"/>
        <v>福岡県うきは市</v>
      </c>
      <c r="B1642" s="146" t="s">
        <v>828</v>
      </c>
      <c r="C1642" s="142" t="s">
        <v>742</v>
      </c>
      <c r="D1642" s="147" t="s">
        <v>827</v>
      </c>
      <c r="E1642" s="142"/>
    </row>
    <row r="1643" spans="1:5" x14ac:dyDescent="0.15">
      <c r="A1643" s="143" t="str">
        <f t="shared" si="25"/>
        <v>福岡県宮若市</v>
      </c>
      <c r="B1643" s="146" t="s">
        <v>826</v>
      </c>
      <c r="C1643" s="142" t="s">
        <v>742</v>
      </c>
      <c r="D1643" s="147" t="s">
        <v>825</v>
      </c>
      <c r="E1643" s="142"/>
    </row>
    <row r="1644" spans="1:5" x14ac:dyDescent="0.15">
      <c r="A1644" s="143" t="str">
        <f t="shared" si="25"/>
        <v>福岡県嘉麻市</v>
      </c>
      <c r="B1644" s="146" t="s">
        <v>824</v>
      </c>
      <c r="C1644" s="142" t="s">
        <v>742</v>
      </c>
      <c r="D1644" s="147" t="s">
        <v>823</v>
      </c>
      <c r="E1644" s="142"/>
    </row>
    <row r="1645" spans="1:5" x14ac:dyDescent="0.15">
      <c r="A1645" s="143" t="str">
        <f t="shared" si="25"/>
        <v>福岡県朝倉市</v>
      </c>
      <c r="B1645" s="146" t="s">
        <v>822</v>
      </c>
      <c r="C1645" s="142" t="s">
        <v>742</v>
      </c>
      <c r="D1645" s="147" t="s">
        <v>821</v>
      </c>
      <c r="E1645" s="142"/>
    </row>
    <row r="1646" spans="1:5" x14ac:dyDescent="0.15">
      <c r="A1646" s="143" t="str">
        <f t="shared" si="25"/>
        <v>福岡県みやま市</v>
      </c>
      <c r="B1646" s="146" t="s">
        <v>820</v>
      </c>
      <c r="C1646" s="142" t="s">
        <v>742</v>
      </c>
      <c r="D1646" s="147" t="s">
        <v>819</v>
      </c>
      <c r="E1646" s="142"/>
    </row>
    <row r="1647" spans="1:5" x14ac:dyDescent="0.15">
      <c r="A1647" s="143" t="str">
        <f t="shared" si="25"/>
        <v>福岡県糸島市</v>
      </c>
      <c r="B1647" s="146" t="s">
        <v>818</v>
      </c>
      <c r="C1647" s="142" t="s">
        <v>742</v>
      </c>
      <c r="D1647" s="147" t="s">
        <v>817</v>
      </c>
      <c r="E1647" s="142"/>
    </row>
    <row r="1648" spans="1:5" x14ac:dyDescent="0.15">
      <c r="A1648" s="143" t="str">
        <f t="shared" si="25"/>
        <v>福岡県那珂川市</v>
      </c>
      <c r="B1648" s="146" t="s">
        <v>816</v>
      </c>
      <c r="C1648" s="142" t="s">
        <v>815</v>
      </c>
      <c r="D1648" s="147" t="s">
        <v>814</v>
      </c>
      <c r="E1648" s="142"/>
    </row>
    <row r="1649" spans="1:5" x14ac:dyDescent="0.15">
      <c r="A1649" s="143" t="str">
        <f t="shared" si="25"/>
        <v>福岡県糟屋郡宇美町</v>
      </c>
      <c r="B1649" s="146" t="s">
        <v>813</v>
      </c>
      <c r="C1649" s="142" t="s">
        <v>742</v>
      </c>
      <c r="D1649" s="147" t="s">
        <v>800</v>
      </c>
      <c r="E1649" s="142" t="s">
        <v>812</v>
      </c>
    </row>
    <row r="1650" spans="1:5" x14ac:dyDescent="0.15">
      <c r="A1650" s="143" t="str">
        <f t="shared" si="25"/>
        <v>福岡県糟屋郡篠栗町</v>
      </c>
      <c r="B1650" s="146" t="s">
        <v>811</v>
      </c>
      <c r="C1650" s="142" t="s">
        <v>742</v>
      </c>
      <c r="D1650" s="147" t="s">
        <v>800</v>
      </c>
      <c r="E1650" s="142" t="s">
        <v>810</v>
      </c>
    </row>
    <row r="1651" spans="1:5" x14ac:dyDescent="0.15">
      <c r="A1651" s="143" t="str">
        <f t="shared" si="25"/>
        <v>福岡県糟屋郡志免町</v>
      </c>
      <c r="B1651" s="146" t="s">
        <v>809</v>
      </c>
      <c r="C1651" s="142" t="s">
        <v>742</v>
      </c>
      <c r="D1651" s="147" t="s">
        <v>800</v>
      </c>
      <c r="E1651" s="142" t="s">
        <v>808</v>
      </c>
    </row>
    <row r="1652" spans="1:5" x14ac:dyDescent="0.15">
      <c r="A1652" s="143" t="str">
        <f t="shared" si="25"/>
        <v>福岡県糟屋郡須恵町</v>
      </c>
      <c r="B1652" s="146" t="s">
        <v>807</v>
      </c>
      <c r="C1652" s="142" t="s">
        <v>742</v>
      </c>
      <c r="D1652" s="147" t="s">
        <v>800</v>
      </c>
      <c r="E1652" s="142" t="s">
        <v>806</v>
      </c>
    </row>
    <row r="1653" spans="1:5" x14ac:dyDescent="0.15">
      <c r="A1653" s="143" t="str">
        <f t="shared" si="25"/>
        <v>福岡県糟屋郡新宮町</v>
      </c>
      <c r="B1653" s="146" t="s">
        <v>805</v>
      </c>
      <c r="C1653" s="142" t="s">
        <v>742</v>
      </c>
      <c r="D1653" s="147" t="s">
        <v>800</v>
      </c>
      <c r="E1653" s="142" t="s">
        <v>804</v>
      </c>
    </row>
    <row r="1654" spans="1:5" x14ac:dyDescent="0.15">
      <c r="A1654" s="143" t="str">
        <f t="shared" si="25"/>
        <v>福岡県糟屋郡久山町</v>
      </c>
      <c r="B1654" s="146" t="s">
        <v>803</v>
      </c>
      <c r="C1654" s="142" t="s">
        <v>742</v>
      </c>
      <c r="D1654" s="147" t="s">
        <v>800</v>
      </c>
      <c r="E1654" s="142" t="s">
        <v>802</v>
      </c>
    </row>
    <row r="1655" spans="1:5" x14ac:dyDescent="0.15">
      <c r="A1655" s="143" t="str">
        <f t="shared" si="25"/>
        <v>福岡県糟屋郡粕屋町</v>
      </c>
      <c r="B1655" s="146" t="s">
        <v>801</v>
      </c>
      <c r="C1655" s="142" t="s">
        <v>742</v>
      </c>
      <c r="D1655" s="147" t="s">
        <v>800</v>
      </c>
      <c r="E1655" s="142" t="s">
        <v>799</v>
      </c>
    </row>
    <row r="1656" spans="1:5" x14ac:dyDescent="0.15">
      <c r="A1656" s="143" t="str">
        <f t="shared" si="25"/>
        <v>福岡県遠賀郡芦屋町</v>
      </c>
      <c r="B1656" s="146" t="s">
        <v>798</v>
      </c>
      <c r="C1656" s="142" t="s">
        <v>742</v>
      </c>
      <c r="D1656" s="147" t="s">
        <v>791</v>
      </c>
      <c r="E1656" s="142" t="s">
        <v>797</v>
      </c>
    </row>
    <row r="1657" spans="1:5" x14ac:dyDescent="0.15">
      <c r="A1657" s="143" t="str">
        <f t="shared" si="25"/>
        <v>福岡県遠賀郡水巻町</v>
      </c>
      <c r="B1657" s="146" t="s">
        <v>796</v>
      </c>
      <c r="C1657" s="142" t="s">
        <v>742</v>
      </c>
      <c r="D1657" s="147" t="s">
        <v>791</v>
      </c>
      <c r="E1657" s="142" t="s">
        <v>795</v>
      </c>
    </row>
    <row r="1658" spans="1:5" x14ac:dyDescent="0.15">
      <c r="A1658" s="143" t="str">
        <f t="shared" si="25"/>
        <v>福岡県遠賀郡岡垣町</v>
      </c>
      <c r="B1658" s="146" t="s">
        <v>794</v>
      </c>
      <c r="C1658" s="142" t="s">
        <v>742</v>
      </c>
      <c r="D1658" s="147" t="s">
        <v>791</v>
      </c>
      <c r="E1658" s="142" t="s">
        <v>793</v>
      </c>
    </row>
    <row r="1659" spans="1:5" x14ac:dyDescent="0.15">
      <c r="A1659" s="143" t="str">
        <f t="shared" si="25"/>
        <v>福岡県遠賀郡遠賀町</v>
      </c>
      <c r="B1659" s="146" t="s">
        <v>792</v>
      </c>
      <c r="C1659" s="142" t="s">
        <v>742</v>
      </c>
      <c r="D1659" s="147" t="s">
        <v>791</v>
      </c>
      <c r="E1659" s="142" t="s">
        <v>790</v>
      </c>
    </row>
    <row r="1660" spans="1:5" x14ac:dyDescent="0.15">
      <c r="A1660" s="143" t="str">
        <f t="shared" si="25"/>
        <v>福岡県鞍手郡小竹町</v>
      </c>
      <c r="B1660" s="146" t="s">
        <v>789</v>
      </c>
      <c r="C1660" s="142" t="s">
        <v>742</v>
      </c>
      <c r="D1660" s="147" t="s">
        <v>786</v>
      </c>
      <c r="E1660" s="142" t="s">
        <v>788</v>
      </c>
    </row>
    <row r="1661" spans="1:5" x14ac:dyDescent="0.15">
      <c r="A1661" s="143" t="str">
        <f t="shared" si="25"/>
        <v>福岡県鞍手郡鞍手町</v>
      </c>
      <c r="B1661" s="146" t="s">
        <v>787</v>
      </c>
      <c r="C1661" s="142" t="s">
        <v>742</v>
      </c>
      <c r="D1661" s="147" t="s">
        <v>786</v>
      </c>
      <c r="E1661" s="142" t="s">
        <v>785</v>
      </c>
    </row>
    <row r="1662" spans="1:5" x14ac:dyDescent="0.15">
      <c r="A1662" s="143" t="str">
        <f t="shared" si="25"/>
        <v>福岡県嘉穂郡桂川町</v>
      </c>
      <c r="B1662" s="146" t="s">
        <v>784</v>
      </c>
      <c r="C1662" s="142" t="s">
        <v>742</v>
      </c>
      <c r="D1662" s="147" t="s">
        <v>783</v>
      </c>
      <c r="E1662" s="142" t="s">
        <v>782</v>
      </c>
    </row>
    <row r="1663" spans="1:5" x14ac:dyDescent="0.15">
      <c r="A1663" s="143" t="str">
        <f t="shared" si="25"/>
        <v>福岡県朝倉郡筑前町</v>
      </c>
      <c r="B1663" s="146" t="s">
        <v>781</v>
      </c>
      <c r="C1663" s="142" t="s">
        <v>742</v>
      </c>
      <c r="D1663" s="147" t="s">
        <v>778</v>
      </c>
      <c r="E1663" s="142" t="s">
        <v>780</v>
      </c>
    </row>
    <row r="1664" spans="1:5" x14ac:dyDescent="0.15">
      <c r="A1664" s="143" t="str">
        <f t="shared" si="25"/>
        <v>福岡県朝倉郡東峰村</v>
      </c>
      <c r="B1664" s="146" t="s">
        <v>779</v>
      </c>
      <c r="C1664" s="142" t="s">
        <v>742</v>
      </c>
      <c r="D1664" s="147" t="s">
        <v>778</v>
      </c>
      <c r="E1664" s="142" t="s">
        <v>777</v>
      </c>
    </row>
    <row r="1665" spans="1:5" x14ac:dyDescent="0.15">
      <c r="A1665" s="143" t="str">
        <f t="shared" si="25"/>
        <v>福岡県三井郡大刀洗町</v>
      </c>
      <c r="B1665" s="146" t="s">
        <v>776</v>
      </c>
      <c r="C1665" s="142" t="s">
        <v>742</v>
      </c>
      <c r="D1665" s="147" t="s">
        <v>775</v>
      </c>
      <c r="E1665" s="142" t="s">
        <v>774</v>
      </c>
    </row>
    <row r="1666" spans="1:5" x14ac:dyDescent="0.15">
      <c r="A1666" s="143" t="str">
        <f t="shared" ref="A1666:A1729" si="26">C1666&amp;D1666&amp;E1666</f>
        <v>福岡県三潴郡大木町</v>
      </c>
      <c r="B1666" s="146" t="s">
        <v>773</v>
      </c>
      <c r="C1666" s="142" t="s">
        <v>742</v>
      </c>
      <c r="D1666" s="147" t="s">
        <v>772</v>
      </c>
      <c r="E1666" s="142" t="s">
        <v>771</v>
      </c>
    </row>
    <row r="1667" spans="1:5" x14ac:dyDescent="0.15">
      <c r="A1667" s="143" t="str">
        <f t="shared" si="26"/>
        <v>福岡県八女郡広川町</v>
      </c>
      <c r="B1667" s="146" t="s">
        <v>770</v>
      </c>
      <c r="C1667" s="142" t="s">
        <v>742</v>
      </c>
      <c r="D1667" s="147" t="s">
        <v>769</v>
      </c>
      <c r="E1667" s="142" t="s">
        <v>768</v>
      </c>
    </row>
    <row r="1668" spans="1:5" x14ac:dyDescent="0.15">
      <c r="A1668" s="143" t="str">
        <f t="shared" si="26"/>
        <v>福岡県田川郡香春町</v>
      </c>
      <c r="B1668" s="146" t="s">
        <v>767</v>
      </c>
      <c r="C1668" s="142" t="s">
        <v>742</v>
      </c>
      <c r="D1668" s="147" t="s">
        <v>754</v>
      </c>
      <c r="E1668" s="142" t="s">
        <v>766</v>
      </c>
    </row>
    <row r="1669" spans="1:5" x14ac:dyDescent="0.15">
      <c r="A1669" s="143" t="str">
        <f t="shared" si="26"/>
        <v>福岡県田川郡添田町</v>
      </c>
      <c r="B1669" s="146" t="s">
        <v>765</v>
      </c>
      <c r="C1669" s="142" t="s">
        <v>742</v>
      </c>
      <c r="D1669" s="147" t="s">
        <v>754</v>
      </c>
      <c r="E1669" s="142" t="s">
        <v>764</v>
      </c>
    </row>
    <row r="1670" spans="1:5" x14ac:dyDescent="0.15">
      <c r="A1670" s="143" t="str">
        <f t="shared" si="26"/>
        <v>福岡県田川郡糸田町</v>
      </c>
      <c r="B1670" s="146" t="s">
        <v>763</v>
      </c>
      <c r="C1670" s="142" t="s">
        <v>742</v>
      </c>
      <c r="D1670" s="147" t="s">
        <v>754</v>
      </c>
      <c r="E1670" s="142" t="s">
        <v>762</v>
      </c>
    </row>
    <row r="1671" spans="1:5" x14ac:dyDescent="0.15">
      <c r="A1671" s="143" t="str">
        <f t="shared" si="26"/>
        <v>福岡県田川郡川崎町</v>
      </c>
      <c r="B1671" s="146" t="s">
        <v>761</v>
      </c>
      <c r="C1671" s="142" t="s">
        <v>742</v>
      </c>
      <c r="D1671" s="147" t="s">
        <v>754</v>
      </c>
      <c r="E1671" s="142" t="s">
        <v>760</v>
      </c>
    </row>
    <row r="1672" spans="1:5" x14ac:dyDescent="0.15">
      <c r="A1672" s="143" t="str">
        <f t="shared" si="26"/>
        <v>福岡県田川郡大任町</v>
      </c>
      <c r="B1672" s="146" t="s">
        <v>759</v>
      </c>
      <c r="C1672" s="142" t="s">
        <v>742</v>
      </c>
      <c r="D1672" s="147" t="s">
        <v>754</v>
      </c>
      <c r="E1672" s="142" t="s">
        <v>758</v>
      </c>
    </row>
    <row r="1673" spans="1:5" x14ac:dyDescent="0.15">
      <c r="A1673" s="143" t="str">
        <f t="shared" si="26"/>
        <v>福岡県田川郡赤村</v>
      </c>
      <c r="B1673" s="146" t="s">
        <v>757</v>
      </c>
      <c r="C1673" s="142" t="s">
        <v>742</v>
      </c>
      <c r="D1673" s="147" t="s">
        <v>754</v>
      </c>
      <c r="E1673" s="142" t="s">
        <v>756</v>
      </c>
    </row>
    <row r="1674" spans="1:5" x14ac:dyDescent="0.15">
      <c r="A1674" s="143" t="str">
        <f t="shared" si="26"/>
        <v>福岡県田川郡福智町</v>
      </c>
      <c r="B1674" s="146" t="s">
        <v>755</v>
      </c>
      <c r="C1674" s="142" t="s">
        <v>742</v>
      </c>
      <c r="D1674" s="147" t="s">
        <v>754</v>
      </c>
      <c r="E1674" s="142" t="s">
        <v>753</v>
      </c>
    </row>
    <row r="1675" spans="1:5" x14ac:dyDescent="0.15">
      <c r="A1675" s="143" t="str">
        <f t="shared" si="26"/>
        <v>福岡県京都郡苅田町</v>
      </c>
      <c r="B1675" s="146" t="s">
        <v>752</v>
      </c>
      <c r="C1675" s="142" t="s">
        <v>742</v>
      </c>
      <c r="D1675" s="147" t="s">
        <v>749</v>
      </c>
      <c r="E1675" s="142" t="s">
        <v>751</v>
      </c>
    </row>
    <row r="1676" spans="1:5" x14ac:dyDescent="0.15">
      <c r="A1676" s="143" t="str">
        <f t="shared" si="26"/>
        <v>福岡県京都郡みやこ町</v>
      </c>
      <c r="B1676" s="146" t="s">
        <v>750</v>
      </c>
      <c r="C1676" s="142" t="s">
        <v>742</v>
      </c>
      <c r="D1676" s="147" t="s">
        <v>749</v>
      </c>
      <c r="E1676" s="142" t="s">
        <v>748</v>
      </c>
    </row>
    <row r="1677" spans="1:5" x14ac:dyDescent="0.15">
      <c r="A1677" s="143" t="str">
        <f t="shared" si="26"/>
        <v>福岡県築上郡吉富町</v>
      </c>
      <c r="B1677" s="146" t="s">
        <v>747</v>
      </c>
      <c r="C1677" s="142" t="s">
        <v>742</v>
      </c>
      <c r="D1677" s="147" t="s">
        <v>741</v>
      </c>
      <c r="E1677" s="142" t="s">
        <v>746</v>
      </c>
    </row>
    <row r="1678" spans="1:5" x14ac:dyDescent="0.15">
      <c r="A1678" s="143" t="str">
        <f t="shared" si="26"/>
        <v>福岡県築上郡上毛町</v>
      </c>
      <c r="B1678" s="146" t="s">
        <v>745</v>
      </c>
      <c r="C1678" s="142" t="s">
        <v>742</v>
      </c>
      <c r="D1678" s="147" t="s">
        <v>741</v>
      </c>
      <c r="E1678" s="142" t="s">
        <v>744</v>
      </c>
    </row>
    <row r="1679" spans="1:5" x14ac:dyDescent="0.15">
      <c r="A1679" s="143" t="str">
        <f t="shared" si="26"/>
        <v>福岡県築上郡築上町</v>
      </c>
      <c r="B1679" s="146" t="s">
        <v>743</v>
      </c>
      <c r="C1679" s="142" t="s">
        <v>742</v>
      </c>
      <c r="D1679" s="147" t="s">
        <v>741</v>
      </c>
      <c r="E1679" s="142" t="s">
        <v>740</v>
      </c>
    </row>
    <row r="1680" spans="1:5" x14ac:dyDescent="0.15">
      <c r="A1680" s="143" t="str">
        <f t="shared" si="26"/>
        <v>佐賀県佐賀市</v>
      </c>
      <c r="B1680" s="146" t="s">
        <v>739</v>
      </c>
      <c r="C1680" s="142" t="s">
        <v>695</v>
      </c>
      <c r="D1680" s="147" t="s">
        <v>738</v>
      </c>
      <c r="E1680" s="142"/>
    </row>
    <row r="1681" spans="1:5" x14ac:dyDescent="0.15">
      <c r="A1681" s="143" t="str">
        <f t="shared" si="26"/>
        <v>佐賀県唐津市</v>
      </c>
      <c r="B1681" s="146" t="s">
        <v>737</v>
      </c>
      <c r="C1681" s="142" t="s">
        <v>695</v>
      </c>
      <c r="D1681" s="147" t="s">
        <v>736</v>
      </c>
      <c r="E1681" s="142"/>
    </row>
    <row r="1682" spans="1:5" x14ac:dyDescent="0.15">
      <c r="A1682" s="143" t="str">
        <f t="shared" si="26"/>
        <v>佐賀県鳥栖市</v>
      </c>
      <c r="B1682" s="146" t="s">
        <v>735</v>
      </c>
      <c r="C1682" s="142" t="s">
        <v>695</v>
      </c>
      <c r="D1682" s="147" t="s">
        <v>734</v>
      </c>
      <c r="E1682" s="142"/>
    </row>
    <row r="1683" spans="1:5" x14ac:dyDescent="0.15">
      <c r="A1683" s="143" t="str">
        <f t="shared" si="26"/>
        <v>佐賀県多久市</v>
      </c>
      <c r="B1683" s="146" t="s">
        <v>733</v>
      </c>
      <c r="C1683" s="142" t="s">
        <v>695</v>
      </c>
      <c r="D1683" s="147" t="s">
        <v>732</v>
      </c>
      <c r="E1683" s="142"/>
    </row>
    <row r="1684" spans="1:5" x14ac:dyDescent="0.15">
      <c r="A1684" s="143" t="str">
        <f t="shared" si="26"/>
        <v>佐賀県伊万里市</v>
      </c>
      <c r="B1684" s="146" t="s">
        <v>731</v>
      </c>
      <c r="C1684" s="142" t="s">
        <v>695</v>
      </c>
      <c r="D1684" s="147" t="s">
        <v>730</v>
      </c>
      <c r="E1684" s="142"/>
    </row>
    <row r="1685" spans="1:5" x14ac:dyDescent="0.15">
      <c r="A1685" s="143" t="str">
        <f t="shared" si="26"/>
        <v>佐賀県武雄市</v>
      </c>
      <c r="B1685" s="146" t="s">
        <v>729</v>
      </c>
      <c r="C1685" s="142" t="s">
        <v>695</v>
      </c>
      <c r="D1685" s="147" t="s">
        <v>728</v>
      </c>
      <c r="E1685" s="142"/>
    </row>
    <row r="1686" spans="1:5" x14ac:dyDescent="0.15">
      <c r="A1686" s="143" t="str">
        <f t="shared" si="26"/>
        <v>佐賀県鹿島市</v>
      </c>
      <c r="B1686" s="146" t="s">
        <v>727</v>
      </c>
      <c r="C1686" s="142" t="s">
        <v>695</v>
      </c>
      <c r="D1686" s="147" t="s">
        <v>726</v>
      </c>
      <c r="E1686" s="142"/>
    </row>
    <row r="1687" spans="1:5" x14ac:dyDescent="0.15">
      <c r="A1687" s="143" t="str">
        <f t="shared" si="26"/>
        <v>佐賀県小城市</v>
      </c>
      <c r="B1687" s="146" t="s">
        <v>725</v>
      </c>
      <c r="C1687" s="142" t="s">
        <v>695</v>
      </c>
      <c r="D1687" s="147" t="s">
        <v>724</v>
      </c>
      <c r="E1687" s="142"/>
    </row>
    <row r="1688" spans="1:5" x14ac:dyDescent="0.15">
      <c r="A1688" s="143" t="str">
        <f t="shared" si="26"/>
        <v>佐賀県嬉野市</v>
      </c>
      <c r="B1688" s="146" t="s">
        <v>723</v>
      </c>
      <c r="C1688" s="142" t="s">
        <v>695</v>
      </c>
      <c r="D1688" s="147" t="s">
        <v>722</v>
      </c>
      <c r="E1688" s="142"/>
    </row>
    <row r="1689" spans="1:5" x14ac:dyDescent="0.15">
      <c r="A1689" s="143" t="str">
        <f t="shared" si="26"/>
        <v>佐賀県神埼市</v>
      </c>
      <c r="B1689" s="146" t="s">
        <v>721</v>
      </c>
      <c r="C1689" s="142" t="s">
        <v>695</v>
      </c>
      <c r="D1689" s="147" t="s">
        <v>720</v>
      </c>
      <c r="E1689" s="142"/>
    </row>
    <row r="1690" spans="1:5" x14ac:dyDescent="0.15">
      <c r="A1690" s="143" t="str">
        <f t="shared" si="26"/>
        <v>佐賀県神埼郡吉野ヶ里町</v>
      </c>
      <c r="B1690" s="146" t="s">
        <v>719</v>
      </c>
      <c r="C1690" s="142" t="s">
        <v>695</v>
      </c>
      <c r="D1690" s="147" t="s">
        <v>718</v>
      </c>
      <c r="E1690" s="142" t="s">
        <v>717</v>
      </c>
    </row>
    <row r="1691" spans="1:5" x14ac:dyDescent="0.15">
      <c r="A1691" s="143" t="str">
        <f t="shared" si="26"/>
        <v>佐賀県三養基郡基山町</v>
      </c>
      <c r="B1691" s="146" t="s">
        <v>716</v>
      </c>
      <c r="C1691" s="142" t="s">
        <v>695</v>
      </c>
      <c r="D1691" s="147" t="s">
        <v>711</v>
      </c>
      <c r="E1691" s="142" t="s">
        <v>715</v>
      </c>
    </row>
    <row r="1692" spans="1:5" x14ac:dyDescent="0.15">
      <c r="A1692" s="143" t="str">
        <f t="shared" si="26"/>
        <v>佐賀県三養基郡上峰町</v>
      </c>
      <c r="B1692" s="146" t="s">
        <v>714</v>
      </c>
      <c r="C1692" s="142" t="s">
        <v>695</v>
      </c>
      <c r="D1692" s="147" t="s">
        <v>711</v>
      </c>
      <c r="E1692" s="142" t="s">
        <v>713</v>
      </c>
    </row>
    <row r="1693" spans="1:5" x14ac:dyDescent="0.15">
      <c r="A1693" s="143" t="str">
        <f t="shared" si="26"/>
        <v>佐賀県三養基郡みやき町</v>
      </c>
      <c r="B1693" s="146" t="s">
        <v>712</v>
      </c>
      <c r="C1693" s="142" t="s">
        <v>695</v>
      </c>
      <c r="D1693" s="147" t="s">
        <v>711</v>
      </c>
      <c r="E1693" s="142" t="s">
        <v>710</v>
      </c>
    </row>
    <row r="1694" spans="1:5" x14ac:dyDescent="0.15">
      <c r="A1694" s="143" t="str">
        <f t="shared" si="26"/>
        <v>佐賀県東松浦郡玄海町</v>
      </c>
      <c r="B1694" s="146" t="s">
        <v>709</v>
      </c>
      <c r="C1694" s="142" t="s">
        <v>695</v>
      </c>
      <c r="D1694" s="147" t="s">
        <v>708</v>
      </c>
      <c r="E1694" s="142" t="s">
        <v>707</v>
      </c>
    </row>
    <row r="1695" spans="1:5" x14ac:dyDescent="0.15">
      <c r="A1695" s="143" t="str">
        <f t="shared" si="26"/>
        <v>佐賀県西松浦郡有田町</v>
      </c>
      <c r="B1695" s="146" t="s">
        <v>706</v>
      </c>
      <c r="C1695" s="142" t="s">
        <v>695</v>
      </c>
      <c r="D1695" s="147" t="s">
        <v>705</v>
      </c>
      <c r="E1695" s="142" t="s">
        <v>704</v>
      </c>
    </row>
    <row r="1696" spans="1:5" x14ac:dyDescent="0.15">
      <c r="A1696" s="143" t="str">
        <f t="shared" si="26"/>
        <v>佐賀県杵島郡大町町</v>
      </c>
      <c r="B1696" s="146" t="s">
        <v>703</v>
      </c>
      <c r="C1696" s="142" t="s">
        <v>695</v>
      </c>
      <c r="D1696" s="147" t="s">
        <v>698</v>
      </c>
      <c r="E1696" s="142" t="s">
        <v>702</v>
      </c>
    </row>
    <row r="1697" spans="1:5" x14ac:dyDescent="0.15">
      <c r="A1697" s="143" t="str">
        <f t="shared" si="26"/>
        <v>佐賀県杵島郡江北町</v>
      </c>
      <c r="B1697" s="146" t="s">
        <v>701</v>
      </c>
      <c r="C1697" s="142" t="s">
        <v>695</v>
      </c>
      <c r="D1697" s="147" t="s">
        <v>698</v>
      </c>
      <c r="E1697" s="142" t="s">
        <v>700</v>
      </c>
    </row>
    <row r="1698" spans="1:5" x14ac:dyDescent="0.15">
      <c r="A1698" s="143" t="str">
        <f t="shared" si="26"/>
        <v>佐賀県杵島郡白石町</v>
      </c>
      <c r="B1698" s="146" t="s">
        <v>699</v>
      </c>
      <c r="C1698" s="142" t="s">
        <v>695</v>
      </c>
      <c r="D1698" s="147" t="s">
        <v>698</v>
      </c>
      <c r="E1698" s="142" t="s">
        <v>697</v>
      </c>
    </row>
    <row r="1699" spans="1:5" x14ac:dyDescent="0.15">
      <c r="A1699" s="143" t="str">
        <f t="shared" si="26"/>
        <v>佐賀県藤津郡太良町</v>
      </c>
      <c r="B1699" s="146" t="s">
        <v>696</v>
      </c>
      <c r="C1699" s="142" t="s">
        <v>695</v>
      </c>
      <c r="D1699" s="147" t="s">
        <v>694</v>
      </c>
      <c r="E1699" s="142" t="s">
        <v>693</v>
      </c>
    </row>
    <row r="1700" spans="1:5" x14ac:dyDescent="0.15">
      <c r="A1700" s="143" t="str">
        <f t="shared" si="26"/>
        <v>長崎県長崎市</v>
      </c>
      <c r="B1700" s="146" t="s">
        <v>692</v>
      </c>
      <c r="C1700" s="142" t="s">
        <v>648</v>
      </c>
      <c r="D1700" s="147" t="s">
        <v>691</v>
      </c>
      <c r="E1700" s="142"/>
    </row>
    <row r="1701" spans="1:5" x14ac:dyDescent="0.15">
      <c r="A1701" s="143" t="str">
        <f t="shared" si="26"/>
        <v>長崎県佐世保市</v>
      </c>
      <c r="B1701" s="146" t="s">
        <v>690</v>
      </c>
      <c r="C1701" s="142" t="s">
        <v>648</v>
      </c>
      <c r="D1701" s="147" t="s">
        <v>689</v>
      </c>
      <c r="E1701" s="142"/>
    </row>
    <row r="1702" spans="1:5" x14ac:dyDescent="0.15">
      <c r="A1702" s="143" t="str">
        <f t="shared" si="26"/>
        <v>長崎県島原市</v>
      </c>
      <c r="B1702" s="146" t="s">
        <v>688</v>
      </c>
      <c r="C1702" s="142" t="s">
        <v>648</v>
      </c>
      <c r="D1702" s="147" t="s">
        <v>687</v>
      </c>
      <c r="E1702" s="142"/>
    </row>
    <row r="1703" spans="1:5" x14ac:dyDescent="0.15">
      <c r="A1703" s="143" t="str">
        <f t="shared" si="26"/>
        <v>長崎県諫早市</v>
      </c>
      <c r="B1703" s="146" t="s">
        <v>686</v>
      </c>
      <c r="C1703" s="142" t="s">
        <v>648</v>
      </c>
      <c r="D1703" s="147" t="s">
        <v>685</v>
      </c>
      <c r="E1703" s="142"/>
    </row>
    <row r="1704" spans="1:5" x14ac:dyDescent="0.15">
      <c r="A1704" s="143" t="str">
        <f t="shared" si="26"/>
        <v>長崎県大村市</v>
      </c>
      <c r="B1704" s="146" t="s">
        <v>684</v>
      </c>
      <c r="C1704" s="142" t="s">
        <v>648</v>
      </c>
      <c r="D1704" s="147" t="s">
        <v>683</v>
      </c>
      <c r="E1704" s="142"/>
    </row>
    <row r="1705" spans="1:5" x14ac:dyDescent="0.15">
      <c r="A1705" s="143" t="str">
        <f t="shared" si="26"/>
        <v>長崎県平戸市</v>
      </c>
      <c r="B1705" s="146" t="s">
        <v>682</v>
      </c>
      <c r="C1705" s="142" t="s">
        <v>648</v>
      </c>
      <c r="D1705" s="147" t="s">
        <v>681</v>
      </c>
      <c r="E1705" s="142"/>
    </row>
    <row r="1706" spans="1:5" x14ac:dyDescent="0.15">
      <c r="A1706" s="143" t="str">
        <f t="shared" si="26"/>
        <v>長崎県松浦市</v>
      </c>
      <c r="B1706" s="146" t="s">
        <v>680</v>
      </c>
      <c r="C1706" s="142" t="s">
        <v>648</v>
      </c>
      <c r="D1706" s="147" t="s">
        <v>679</v>
      </c>
      <c r="E1706" s="142"/>
    </row>
    <row r="1707" spans="1:5" x14ac:dyDescent="0.15">
      <c r="A1707" s="143" t="str">
        <f t="shared" si="26"/>
        <v>長崎県対馬市</v>
      </c>
      <c r="B1707" s="146" t="s">
        <v>678</v>
      </c>
      <c r="C1707" s="142" t="s">
        <v>648</v>
      </c>
      <c r="D1707" s="147" t="s">
        <v>677</v>
      </c>
      <c r="E1707" s="142"/>
    </row>
    <row r="1708" spans="1:5" x14ac:dyDescent="0.15">
      <c r="A1708" s="143" t="str">
        <f t="shared" si="26"/>
        <v>長崎県壱岐市</v>
      </c>
      <c r="B1708" s="146" t="s">
        <v>676</v>
      </c>
      <c r="C1708" s="142" t="s">
        <v>648</v>
      </c>
      <c r="D1708" s="147" t="s">
        <v>675</v>
      </c>
      <c r="E1708" s="142"/>
    </row>
    <row r="1709" spans="1:5" x14ac:dyDescent="0.15">
      <c r="A1709" s="143" t="str">
        <f t="shared" si="26"/>
        <v>長崎県五島市</v>
      </c>
      <c r="B1709" s="146" t="s">
        <v>674</v>
      </c>
      <c r="C1709" s="142" t="s">
        <v>648</v>
      </c>
      <c r="D1709" s="147" t="s">
        <v>673</v>
      </c>
      <c r="E1709" s="142"/>
    </row>
    <row r="1710" spans="1:5" x14ac:dyDescent="0.15">
      <c r="A1710" s="143" t="str">
        <f t="shared" si="26"/>
        <v>長崎県西海市</v>
      </c>
      <c r="B1710" s="146" t="s">
        <v>672</v>
      </c>
      <c r="C1710" s="142" t="s">
        <v>648</v>
      </c>
      <c r="D1710" s="147" t="s">
        <v>671</v>
      </c>
      <c r="E1710" s="142"/>
    </row>
    <row r="1711" spans="1:5" x14ac:dyDescent="0.15">
      <c r="A1711" s="143" t="str">
        <f t="shared" si="26"/>
        <v>長崎県雲仙市</v>
      </c>
      <c r="B1711" s="146" t="s">
        <v>670</v>
      </c>
      <c r="C1711" s="142" t="s">
        <v>648</v>
      </c>
      <c r="D1711" s="147" t="s">
        <v>669</v>
      </c>
      <c r="E1711" s="142"/>
    </row>
    <row r="1712" spans="1:5" x14ac:dyDescent="0.15">
      <c r="A1712" s="143" t="str">
        <f t="shared" si="26"/>
        <v>長崎県南島原市</v>
      </c>
      <c r="B1712" s="146" t="s">
        <v>668</v>
      </c>
      <c r="C1712" s="142" t="s">
        <v>648</v>
      </c>
      <c r="D1712" s="147" t="s">
        <v>667</v>
      </c>
      <c r="E1712" s="142"/>
    </row>
    <row r="1713" spans="1:5" x14ac:dyDescent="0.15">
      <c r="A1713" s="143" t="str">
        <f t="shared" si="26"/>
        <v>長崎県西彼杵郡長与町</v>
      </c>
      <c r="B1713" s="146" t="s">
        <v>666</v>
      </c>
      <c r="C1713" s="142" t="s">
        <v>648</v>
      </c>
      <c r="D1713" s="147" t="s">
        <v>663</v>
      </c>
      <c r="E1713" s="142" t="s">
        <v>665</v>
      </c>
    </row>
    <row r="1714" spans="1:5" x14ac:dyDescent="0.15">
      <c r="A1714" s="143" t="str">
        <f t="shared" si="26"/>
        <v>長崎県西彼杵郡時津町</v>
      </c>
      <c r="B1714" s="146" t="s">
        <v>664</v>
      </c>
      <c r="C1714" s="142" t="s">
        <v>648</v>
      </c>
      <c r="D1714" s="147" t="s">
        <v>663</v>
      </c>
      <c r="E1714" s="142" t="s">
        <v>662</v>
      </c>
    </row>
    <row r="1715" spans="1:5" x14ac:dyDescent="0.15">
      <c r="A1715" s="143" t="str">
        <f t="shared" si="26"/>
        <v>長崎県東彼杵郡東彼杵町</v>
      </c>
      <c r="B1715" s="146" t="s">
        <v>661</v>
      </c>
      <c r="C1715" s="142" t="s">
        <v>648</v>
      </c>
      <c r="D1715" s="147" t="s">
        <v>656</v>
      </c>
      <c r="E1715" s="142" t="s">
        <v>660</v>
      </c>
    </row>
    <row r="1716" spans="1:5" x14ac:dyDescent="0.15">
      <c r="A1716" s="143" t="str">
        <f t="shared" si="26"/>
        <v>長崎県東彼杵郡川棚町</v>
      </c>
      <c r="B1716" s="146" t="s">
        <v>659</v>
      </c>
      <c r="C1716" s="142" t="s">
        <v>648</v>
      </c>
      <c r="D1716" s="147" t="s">
        <v>656</v>
      </c>
      <c r="E1716" s="142" t="s">
        <v>658</v>
      </c>
    </row>
    <row r="1717" spans="1:5" x14ac:dyDescent="0.15">
      <c r="A1717" s="143" t="str">
        <f t="shared" si="26"/>
        <v>長崎県東彼杵郡波佐見町</v>
      </c>
      <c r="B1717" s="146" t="s">
        <v>657</v>
      </c>
      <c r="C1717" s="142" t="s">
        <v>648</v>
      </c>
      <c r="D1717" s="147" t="s">
        <v>656</v>
      </c>
      <c r="E1717" s="142" t="s">
        <v>655</v>
      </c>
    </row>
    <row r="1718" spans="1:5" x14ac:dyDescent="0.15">
      <c r="A1718" s="143" t="str">
        <f t="shared" si="26"/>
        <v>長崎県北松浦郡小値賀町</v>
      </c>
      <c r="B1718" s="146" t="s">
        <v>654</v>
      </c>
      <c r="C1718" s="142" t="s">
        <v>648</v>
      </c>
      <c r="D1718" s="147" t="s">
        <v>651</v>
      </c>
      <c r="E1718" s="142" t="s">
        <v>653</v>
      </c>
    </row>
    <row r="1719" spans="1:5" x14ac:dyDescent="0.15">
      <c r="A1719" s="143" t="str">
        <f t="shared" si="26"/>
        <v>長崎県北松浦郡佐々町</v>
      </c>
      <c r="B1719" s="146" t="s">
        <v>652</v>
      </c>
      <c r="C1719" s="142" t="s">
        <v>648</v>
      </c>
      <c r="D1719" s="147" t="s">
        <v>651</v>
      </c>
      <c r="E1719" s="142" t="s">
        <v>650</v>
      </c>
    </row>
    <row r="1720" spans="1:5" x14ac:dyDescent="0.15">
      <c r="A1720" s="143" t="str">
        <f t="shared" si="26"/>
        <v>長崎県南松浦郡新上五島町</v>
      </c>
      <c r="B1720" s="146" t="s">
        <v>649</v>
      </c>
      <c r="C1720" s="142" t="s">
        <v>648</v>
      </c>
      <c r="D1720" s="147" t="s">
        <v>647</v>
      </c>
      <c r="E1720" s="142" t="s">
        <v>646</v>
      </c>
    </row>
    <row r="1721" spans="1:5" x14ac:dyDescent="0.15">
      <c r="A1721" s="143" t="str">
        <f t="shared" si="26"/>
        <v>熊本県熊本市中央区</v>
      </c>
      <c r="B1721" s="151">
        <v>431010</v>
      </c>
      <c r="C1721" s="149" t="s">
        <v>544</v>
      </c>
      <c r="D1721" s="145" t="s">
        <v>641</v>
      </c>
      <c r="E1721" s="143" t="s">
        <v>645</v>
      </c>
    </row>
    <row r="1722" spans="1:5" x14ac:dyDescent="0.15">
      <c r="A1722" s="143" t="str">
        <f t="shared" si="26"/>
        <v>熊本県熊本市東区</v>
      </c>
      <c r="B1722" s="151">
        <v>431028</v>
      </c>
      <c r="C1722" s="149" t="s">
        <v>544</v>
      </c>
      <c r="D1722" s="145" t="s">
        <v>641</v>
      </c>
      <c r="E1722" s="143" t="s">
        <v>644</v>
      </c>
    </row>
    <row r="1723" spans="1:5" x14ac:dyDescent="0.15">
      <c r="A1723" s="143" t="str">
        <f t="shared" si="26"/>
        <v>熊本県熊本市西区</v>
      </c>
      <c r="B1723" s="151">
        <v>431036</v>
      </c>
      <c r="C1723" s="149" t="s">
        <v>544</v>
      </c>
      <c r="D1723" s="145" t="s">
        <v>641</v>
      </c>
      <c r="E1723" s="143" t="s">
        <v>643</v>
      </c>
    </row>
    <row r="1724" spans="1:5" x14ac:dyDescent="0.15">
      <c r="A1724" s="143" t="str">
        <f t="shared" si="26"/>
        <v>熊本県熊本市南区</v>
      </c>
      <c r="B1724" s="151">
        <v>431044</v>
      </c>
      <c r="C1724" s="149" t="s">
        <v>544</v>
      </c>
      <c r="D1724" s="145" t="s">
        <v>641</v>
      </c>
      <c r="E1724" s="143" t="s">
        <v>642</v>
      </c>
    </row>
    <row r="1725" spans="1:5" x14ac:dyDescent="0.15">
      <c r="A1725" s="143" t="str">
        <f t="shared" si="26"/>
        <v>熊本県熊本市北区</v>
      </c>
      <c r="B1725" s="151">
        <v>431052</v>
      </c>
      <c r="C1725" s="149" t="s">
        <v>544</v>
      </c>
      <c r="D1725" s="145" t="s">
        <v>641</v>
      </c>
      <c r="E1725" s="143" t="s">
        <v>640</v>
      </c>
    </row>
    <row r="1726" spans="1:5" x14ac:dyDescent="0.15">
      <c r="A1726" s="143" t="str">
        <f t="shared" si="26"/>
        <v>熊本県八代市</v>
      </c>
      <c r="B1726" s="146" t="s">
        <v>639</v>
      </c>
      <c r="C1726" s="142" t="s">
        <v>544</v>
      </c>
      <c r="D1726" s="147" t="s">
        <v>638</v>
      </c>
      <c r="E1726" s="142"/>
    </row>
    <row r="1727" spans="1:5" x14ac:dyDescent="0.15">
      <c r="A1727" s="143" t="str">
        <f t="shared" si="26"/>
        <v>熊本県人吉市</v>
      </c>
      <c r="B1727" s="146" t="s">
        <v>637</v>
      </c>
      <c r="C1727" s="142" t="s">
        <v>544</v>
      </c>
      <c r="D1727" s="147" t="s">
        <v>636</v>
      </c>
      <c r="E1727" s="142"/>
    </row>
    <row r="1728" spans="1:5" x14ac:dyDescent="0.15">
      <c r="A1728" s="143" t="str">
        <f t="shared" si="26"/>
        <v>熊本県荒尾市</v>
      </c>
      <c r="B1728" s="146" t="s">
        <v>635</v>
      </c>
      <c r="C1728" s="142" t="s">
        <v>544</v>
      </c>
      <c r="D1728" s="147" t="s">
        <v>634</v>
      </c>
      <c r="E1728" s="142"/>
    </row>
    <row r="1729" spans="1:5" x14ac:dyDescent="0.15">
      <c r="A1729" s="143" t="str">
        <f t="shared" si="26"/>
        <v>熊本県水俣市</v>
      </c>
      <c r="B1729" s="146" t="s">
        <v>633</v>
      </c>
      <c r="C1729" s="142" t="s">
        <v>544</v>
      </c>
      <c r="D1729" s="147" t="s">
        <v>632</v>
      </c>
      <c r="E1729" s="142"/>
    </row>
    <row r="1730" spans="1:5" x14ac:dyDescent="0.15">
      <c r="A1730" s="143" t="str">
        <f t="shared" ref="A1730:A1793" si="27">C1730&amp;D1730&amp;E1730</f>
        <v>熊本県玉名市</v>
      </c>
      <c r="B1730" s="146" t="s">
        <v>631</v>
      </c>
      <c r="C1730" s="142" t="s">
        <v>544</v>
      </c>
      <c r="D1730" s="147" t="s">
        <v>630</v>
      </c>
      <c r="E1730" s="142"/>
    </row>
    <row r="1731" spans="1:5" x14ac:dyDescent="0.15">
      <c r="A1731" s="143" t="str">
        <f t="shared" si="27"/>
        <v>熊本県山鹿市</v>
      </c>
      <c r="B1731" s="146" t="s">
        <v>629</v>
      </c>
      <c r="C1731" s="142" t="s">
        <v>544</v>
      </c>
      <c r="D1731" s="147" t="s">
        <v>628</v>
      </c>
      <c r="E1731" s="142"/>
    </row>
    <row r="1732" spans="1:5" x14ac:dyDescent="0.15">
      <c r="A1732" s="143" t="str">
        <f t="shared" si="27"/>
        <v>熊本県菊池市</v>
      </c>
      <c r="B1732" s="146" t="s">
        <v>627</v>
      </c>
      <c r="C1732" s="142" t="s">
        <v>544</v>
      </c>
      <c r="D1732" s="147" t="s">
        <v>626</v>
      </c>
      <c r="E1732" s="142"/>
    </row>
    <row r="1733" spans="1:5" x14ac:dyDescent="0.15">
      <c r="A1733" s="143" t="str">
        <f t="shared" si="27"/>
        <v>熊本県宇土市</v>
      </c>
      <c r="B1733" s="146" t="s">
        <v>625</v>
      </c>
      <c r="C1733" s="142" t="s">
        <v>544</v>
      </c>
      <c r="D1733" s="147" t="s">
        <v>624</v>
      </c>
      <c r="E1733" s="142"/>
    </row>
    <row r="1734" spans="1:5" x14ac:dyDescent="0.15">
      <c r="A1734" s="143" t="str">
        <f t="shared" si="27"/>
        <v>熊本県上天草市</v>
      </c>
      <c r="B1734" s="146" t="s">
        <v>623</v>
      </c>
      <c r="C1734" s="142" t="s">
        <v>544</v>
      </c>
      <c r="D1734" s="147" t="s">
        <v>622</v>
      </c>
      <c r="E1734" s="142"/>
    </row>
    <row r="1735" spans="1:5" x14ac:dyDescent="0.15">
      <c r="A1735" s="143" t="str">
        <f t="shared" si="27"/>
        <v>熊本県宇城市</v>
      </c>
      <c r="B1735" s="146" t="s">
        <v>621</v>
      </c>
      <c r="C1735" s="142" t="s">
        <v>544</v>
      </c>
      <c r="D1735" s="147" t="s">
        <v>620</v>
      </c>
      <c r="E1735" s="142"/>
    </row>
    <row r="1736" spans="1:5" x14ac:dyDescent="0.15">
      <c r="A1736" s="143" t="str">
        <f t="shared" si="27"/>
        <v>熊本県阿蘇市</v>
      </c>
      <c r="B1736" s="146" t="s">
        <v>619</v>
      </c>
      <c r="C1736" s="142" t="s">
        <v>544</v>
      </c>
      <c r="D1736" s="147" t="s">
        <v>618</v>
      </c>
      <c r="E1736" s="142"/>
    </row>
    <row r="1737" spans="1:5" x14ac:dyDescent="0.15">
      <c r="A1737" s="143" t="str">
        <f t="shared" si="27"/>
        <v>熊本県天草市</v>
      </c>
      <c r="B1737" s="146" t="s">
        <v>617</v>
      </c>
      <c r="C1737" s="142" t="s">
        <v>544</v>
      </c>
      <c r="D1737" s="147" t="s">
        <v>616</v>
      </c>
      <c r="E1737" s="142"/>
    </row>
    <row r="1738" spans="1:5" x14ac:dyDescent="0.15">
      <c r="A1738" s="143" t="str">
        <f t="shared" si="27"/>
        <v>熊本県合志市</v>
      </c>
      <c r="B1738" s="146" t="s">
        <v>615</v>
      </c>
      <c r="C1738" s="142" t="s">
        <v>544</v>
      </c>
      <c r="D1738" s="147" t="s">
        <v>614</v>
      </c>
      <c r="E1738" s="142"/>
    </row>
    <row r="1739" spans="1:5" x14ac:dyDescent="0.15">
      <c r="A1739" s="143" t="str">
        <f t="shared" si="27"/>
        <v>熊本県下益城郡美里町</v>
      </c>
      <c r="B1739" s="146" t="s">
        <v>613</v>
      </c>
      <c r="C1739" s="142" t="s">
        <v>544</v>
      </c>
      <c r="D1739" s="147" t="s">
        <v>612</v>
      </c>
      <c r="E1739" s="142" t="s">
        <v>611</v>
      </c>
    </row>
    <row r="1740" spans="1:5" x14ac:dyDescent="0.15">
      <c r="A1740" s="143" t="str">
        <f t="shared" si="27"/>
        <v>熊本県玉名郡玉東町</v>
      </c>
      <c r="B1740" s="146" t="s">
        <v>610</v>
      </c>
      <c r="C1740" s="142" t="s">
        <v>544</v>
      </c>
      <c r="D1740" s="147" t="s">
        <v>603</v>
      </c>
      <c r="E1740" s="142" t="s">
        <v>609</v>
      </c>
    </row>
    <row r="1741" spans="1:5" x14ac:dyDescent="0.15">
      <c r="A1741" s="143" t="str">
        <f t="shared" si="27"/>
        <v>熊本県玉名郡南関町</v>
      </c>
      <c r="B1741" s="146" t="s">
        <v>608</v>
      </c>
      <c r="C1741" s="142" t="s">
        <v>544</v>
      </c>
      <c r="D1741" s="147" t="s">
        <v>603</v>
      </c>
      <c r="E1741" s="142" t="s">
        <v>607</v>
      </c>
    </row>
    <row r="1742" spans="1:5" x14ac:dyDescent="0.15">
      <c r="A1742" s="143" t="str">
        <f t="shared" si="27"/>
        <v>熊本県玉名郡長洲町</v>
      </c>
      <c r="B1742" s="146" t="s">
        <v>606</v>
      </c>
      <c r="C1742" s="142" t="s">
        <v>544</v>
      </c>
      <c r="D1742" s="147" t="s">
        <v>603</v>
      </c>
      <c r="E1742" s="142" t="s">
        <v>605</v>
      </c>
    </row>
    <row r="1743" spans="1:5" x14ac:dyDescent="0.15">
      <c r="A1743" s="143" t="str">
        <f t="shared" si="27"/>
        <v>熊本県玉名郡和水町</v>
      </c>
      <c r="B1743" s="146" t="s">
        <v>604</v>
      </c>
      <c r="C1743" s="142" t="s">
        <v>544</v>
      </c>
      <c r="D1743" s="147" t="s">
        <v>603</v>
      </c>
      <c r="E1743" s="142" t="s">
        <v>602</v>
      </c>
    </row>
    <row r="1744" spans="1:5" x14ac:dyDescent="0.15">
      <c r="A1744" s="143" t="str">
        <f t="shared" si="27"/>
        <v>熊本県菊池郡大津町</v>
      </c>
      <c r="B1744" s="146" t="s">
        <v>601</v>
      </c>
      <c r="C1744" s="142" t="s">
        <v>544</v>
      </c>
      <c r="D1744" s="147" t="s">
        <v>598</v>
      </c>
      <c r="E1744" s="142" t="s">
        <v>600</v>
      </c>
    </row>
    <row r="1745" spans="1:5" x14ac:dyDescent="0.15">
      <c r="A1745" s="143" t="str">
        <f t="shared" si="27"/>
        <v>熊本県菊池郡菊陽町</v>
      </c>
      <c r="B1745" s="146" t="s">
        <v>599</v>
      </c>
      <c r="C1745" s="142" t="s">
        <v>544</v>
      </c>
      <c r="D1745" s="147" t="s">
        <v>598</v>
      </c>
      <c r="E1745" s="142" t="s">
        <v>597</v>
      </c>
    </row>
    <row r="1746" spans="1:5" x14ac:dyDescent="0.15">
      <c r="A1746" s="143" t="str">
        <f t="shared" si="27"/>
        <v>熊本県阿蘇郡南小国町</v>
      </c>
      <c r="B1746" s="146" t="s">
        <v>596</v>
      </c>
      <c r="C1746" s="142" t="s">
        <v>544</v>
      </c>
      <c r="D1746" s="147" t="s">
        <v>585</v>
      </c>
      <c r="E1746" s="142" t="s">
        <v>595</v>
      </c>
    </row>
    <row r="1747" spans="1:5" x14ac:dyDescent="0.15">
      <c r="A1747" s="143" t="str">
        <f t="shared" si="27"/>
        <v>熊本県阿蘇郡小国町</v>
      </c>
      <c r="B1747" s="146" t="s">
        <v>594</v>
      </c>
      <c r="C1747" s="142" t="s">
        <v>544</v>
      </c>
      <c r="D1747" s="147" t="s">
        <v>585</v>
      </c>
      <c r="E1747" s="142" t="s">
        <v>593</v>
      </c>
    </row>
    <row r="1748" spans="1:5" x14ac:dyDescent="0.15">
      <c r="A1748" s="143" t="str">
        <f t="shared" si="27"/>
        <v>熊本県阿蘇郡産山村</v>
      </c>
      <c r="B1748" s="146" t="s">
        <v>592</v>
      </c>
      <c r="C1748" s="142" t="s">
        <v>544</v>
      </c>
      <c r="D1748" s="147" t="s">
        <v>585</v>
      </c>
      <c r="E1748" s="142" t="s">
        <v>591</v>
      </c>
    </row>
    <row r="1749" spans="1:5" x14ac:dyDescent="0.15">
      <c r="A1749" s="143" t="str">
        <f t="shared" si="27"/>
        <v>熊本県阿蘇郡高森町</v>
      </c>
      <c r="B1749" s="146" t="s">
        <v>590</v>
      </c>
      <c r="C1749" s="142" t="s">
        <v>544</v>
      </c>
      <c r="D1749" s="147" t="s">
        <v>585</v>
      </c>
      <c r="E1749" s="142" t="s">
        <v>589</v>
      </c>
    </row>
    <row r="1750" spans="1:5" x14ac:dyDescent="0.15">
      <c r="A1750" s="143" t="str">
        <f t="shared" si="27"/>
        <v>熊本県阿蘇郡西原村</v>
      </c>
      <c r="B1750" s="146" t="s">
        <v>588</v>
      </c>
      <c r="C1750" s="142" t="s">
        <v>544</v>
      </c>
      <c r="D1750" s="147" t="s">
        <v>585</v>
      </c>
      <c r="E1750" s="142" t="s">
        <v>587</v>
      </c>
    </row>
    <row r="1751" spans="1:5" x14ac:dyDescent="0.15">
      <c r="A1751" s="143" t="str">
        <f t="shared" si="27"/>
        <v>熊本県阿蘇郡南阿蘇村</v>
      </c>
      <c r="B1751" s="146" t="s">
        <v>586</v>
      </c>
      <c r="C1751" s="142" t="s">
        <v>544</v>
      </c>
      <c r="D1751" s="147" t="s">
        <v>585</v>
      </c>
      <c r="E1751" s="142" t="s">
        <v>584</v>
      </c>
    </row>
    <row r="1752" spans="1:5" x14ac:dyDescent="0.15">
      <c r="A1752" s="143" t="str">
        <f t="shared" si="27"/>
        <v>熊本県上益城郡御船町</v>
      </c>
      <c r="B1752" s="146" t="s">
        <v>583</v>
      </c>
      <c r="C1752" s="142" t="s">
        <v>544</v>
      </c>
      <c r="D1752" s="147" t="s">
        <v>574</v>
      </c>
      <c r="E1752" s="142" t="s">
        <v>582</v>
      </c>
    </row>
    <row r="1753" spans="1:5" x14ac:dyDescent="0.15">
      <c r="A1753" s="143" t="str">
        <f t="shared" si="27"/>
        <v>熊本県上益城郡嘉島町</v>
      </c>
      <c r="B1753" s="146" t="s">
        <v>581</v>
      </c>
      <c r="C1753" s="142" t="s">
        <v>544</v>
      </c>
      <c r="D1753" s="147" t="s">
        <v>574</v>
      </c>
      <c r="E1753" s="142" t="s">
        <v>580</v>
      </c>
    </row>
    <row r="1754" spans="1:5" x14ac:dyDescent="0.15">
      <c r="A1754" s="143" t="str">
        <f t="shared" si="27"/>
        <v>熊本県上益城郡益城町</v>
      </c>
      <c r="B1754" s="146" t="s">
        <v>579</v>
      </c>
      <c r="C1754" s="142" t="s">
        <v>544</v>
      </c>
      <c r="D1754" s="147" t="s">
        <v>574</v>
      </c>
      <c r="E1754" s="142" t="s">
        <v>578</v>
      </c>
    </row>
    <row r="1755" spans="1:5" x14ac:dyDescent="0.15">
      <c r="A1755" s="143" t="str">
        <f t="shared" si="27"/>
        <v>熊本県上益城郡甲佐町</v>
      </c>
      <c r="B1755" s="146" t="s">
        <v>577</v>
      </c>
      <c r="C1755" s="142" t="s">
        <v>544</v>
      </c>
      <c r="D1755" s="147" t="s">
        <v>574</v>
      </c>
      <c r="E1755" s="142" t="s">
        <v>576</v>
      </c>
    </row>
    <row r="1756" spans="1:5" x14ac:dyDescent="0.15">
      <c r="A1756" s="143" t="str">
        <f t="shared" si="27"/>
        <v>熊本県上益城郡山都町</v>
      </c>
      <c r="B1756" s="146" t="s">
        <v>575</v>
      </c>
      <c r="C1756" s="142" t="s">
        <v>544</v>
      </c>
      <c r="D1756" s="147" t="s">
        <v>574</v>
      </c>
      <c r="E1756" s="142" t="s">
        <v>573</v>
      </c>
    </row>
    <row r="1757" spans="1:5" x14ac:dyDescent="0.15">
      <c r="A1757" s="143" t="str">
        <f t="shared" si="27"/>
        <v>熊本県八代郡氷川町</v>
      </c>
      <c r="B1757" s="146" t="s">
        <v>572</v>
      </c>
      <c r="C1757" s="142" t="s">
        <v>544</v>
      </c>
      <c r="D1757" s="147" t="s">
        <v>571</v>
      </c>
      <c r="E1757" s="142" t="s">
        <v>570</v>
      </c>
    </row>
    <row r="1758" spans="1:5" x14ac:dyDescent="0.15">
      <c r="A1758" s="143" t="str">
        <f t="shared" si="27"/>
        <v>熊本県葦北郡芦北町</v>
      </c>
      <c r="B1758" s="146" t="s">
        <v>569</v>
      </c>
      <c r="C1758" s="142" t="s">
        <v>544</v>
      </c>
      <c r="D1758" s="147" t="s">
        <v>566</v>
      </c>
      <c r="E1758" s="142" t="s">
        <v>568</v>
      </c>
    </row>
    <row r="1759" spans="1:5" x14ac:dyDescent="0.15">
      <c r="A1759" s="143" t="str">
        <f t="shared" si="27"/>
        <v>熊本県葦北郡津奈木町</v>
      </c>
      <c r="B1759" s="146" t="s">
        <v>567</v>
      </c>
      <c r="C1759" s="142" t="s">
        <v>544</v>
      </c>
      <c r="D1759" s="147" t="s">
        <v>566</v>
      </c>
      <c r="E1759" s="142" t="s">
        <v>565</v>
      </c>
    </row>
    <row r="1760" spans="1:5" x14ac:dyDescent="0.15">
      <c r="A1760" s="143" t="str">
        <f t="shared" si="27"/>
        <v>熊本県球磨郡錦町</v>
      </c>
      <c r="B1760" s="146" t="s">
        <v>564</v>
      </c>
      <c r="C1760" s="142" t="s">
        <v>544</v>
      </c>
      <c r="D1760" s="147" t="s">
        <v>547</v>
      </c>
      <c r="E1760" s="142" t="s">
        <v>563</v>
      </c>
    </row>
    <row r="1761" spans="1:5" x14ac:dyDescent="0.15">
      <c r="A1761" s="143" t="str">
        <f t="shared" si="27"/>
        <v>熊本県球磨郡多良木町</v>
      </c>
      <c r="B1761" s="146" t="s">
        <v>562</v>
      </c>
      <c r="C1761" s="142" t="s">
        <v>544</v>
      </c>
      <c r="D1761" s="147" t="s">
        <v>547</v>
      </c>
      <c r="E1761" s="142" t="s">
        <v>561</v>
      </c>
    </row>
    <row r="1762" spans="1:5" x14ac:dyDescent="0.15">
      <c r="A1762" s="143" t="str">
        <f t="shared" si="27"/>
        <v>熊本県球磨郡湯前町</v>
      </c>
      <c r="B1762" s="146" t="s">
        <v>560</v>
      </c>
      <c r="C1762" s="142" t="s">
        <v>544</v>
      </c>
      <c r="D1762" s="147" t="s">
        <v>547</v>
      </c>
      <c r="E1762" s="142" t="s">
        <v>559</v>
      </c>
    </row>
    <row r="1763" spans="1:5" x14ac:dyDescent="0.15">
      <c r="A1763" s="143" t="str">
        <f t="shared" si="27"/>
        <v>熊本県球磨郡水上村</v>
      </c>
      <c r="B1763" s="146" t="s">
        <v>558</v>
      </c>
      <c r="C1763" s="142" t="s">
        <v>544</v>
      </c>
      <c r="D1763" s="147" t="s">
        <v>547</v>
      </c>
      <c r="E1763" s="142" t="s">
        <v>557</v>
      </c>
    </row>
    <row r="1764" spans="1:5" x14ac:dyDescent="0.15">
      <c r="A1764" s="143" t="str">
        <f t="shared" si="27"/>
        <v>熊本県球磨郡相良村</v>
      </c>
      <c r="B1764" s="146" t="s">
        <v>556</v>
      </c>
      <c r="C1764" s="142" t="s">
        <v>544</v>
      </c>
      <c r="D1764" s="147" t="s">
        <v>547</v>
      </c>
      <c r="E1764" s="142" t="s">
        <v>555</v>
      </c>
    </row>
    <row r="1765" spans="1:5" x14ac:dyDescent="0.15">
      <c r="A1765" s="143" t="str">
        <f t="shared" si="27"/>
        <v>熊本県球磨郡五木村</v>
      </c>
      <c r="B1765" s="146" t="s">
        <v>554</v>
      </c>
      <c r="C1765" s="142" t="s">
        <v>544</v>
      </c>
      <c r="D1765" s="147" t="s">
        <v>547</v>
      </c>
      <c r="E1765" s="142" t="s">
        <v>553</v>
      </c>
    </row>
    <row r="1766" spans="1:5" x14ac:dyDescent="0.15">
      <c r="A1766" s="143" t="str">
        <f t="shared" si="27"/>
        <v>熊本県球磨郡山江村</v>
      </c>
      <c r="B1766" s="146" t="s">
        <v>552</v>
      </c>
      <c r="C1766" s="142" t="s">
        <v>544</v>
      </c>
      <c r="D1766" s="147" t="s">
        <v>547</v>
      </c>
      <c r="E1766" s="142" t="s">
        <v>551</v>
      </c>
    </row>
    <row r="1767" spans="1:5" x14ac:dyDescent="0.15">
      <c r="A1767" s="143" t="str">
        <f t="shared" si="27"/>
        <v>熊本県球磨郡球磨村</v>
      </c>
      <c r="B1767" s="146" t="s">
        <v>550</v>
      </c>
      <c r="C1767" s="142" t="s">
        <v>544</v>
      </c>
      <c r="D1767" s="147" t="s">
        <v>547</v>
      </c>
      <c r="E1767" s="142" t="s">
        <v>549</v>
      </c>
    </row>
    <row r="1768" spans="1:5" x14ac:dyDescent="0.15">
      <c r="A1768" s="143" t="str">
        <f t="shared" si="27"/>
        <v>熊本県球磨郡あさぎり町</v>
      </c>
      <c r="B1768" s="146" t="s">
        <v>548</v>
      </c>
      <c r="C1768" s="142" t="s">
        <v>544</v>
      </c>
      <c r="D1768" s="147" t="s">
        <v>547</v>
      </c>
      <c r="E1768" s="142" t="s">
        <v>546</v>
      </c>
    </row>
    <row r="1769" spans="1:5" x14ac:dyDescent="0.15">
      <c r="A1769" s="143" t="str">
        <f t="shared" si="27"/>
        <v>熊本県天草郡苓北町</v>
      </c>
      <c r="B1769" s="146" t="s">
        <v>545</v>
      </c>
      <c r="C1769" s="142" t="s">
        <v>544</v>
      </c>
      <c r="D1769" s="147" t="s">
        <v>543</v>
      </c>
      <c r="E1769" s="142" t="s">
        <v>542</v>
      </c>
    </row>
    <row r="1770" spans="1:5" x14ac:dyDescent="0.15">
      <c r="A1770" s="143" t="str">
        <f t="shared" si="27"/>
        <v>大分県大分市</v>
      </c>
      <c r="B1770" s="146" t="s">
        <v>541</v>
      </c>
      <c r="C1770" s="142" t="s">
        <v>504</v>
      </c>
      <c r="D1770" s="147" t="s">
        <v>540</v>
      </c>
      <c r="E1770" s="142"/>
    </row>
    <row r="1771" spans="1:5" x14ac:dyDescent="0.15">
      <c r="A1771" s="143" t="str">
        <f t="shared" si="27"/>
        <v>大分県別府市</v>
      </c>
      <c r="B1771" s="146" t="s">
        <v>539</v>
      </c>
      <c r="C1771" s="142" t="s">
        <v>504</v>
      </c>
      <c r="D1771" s="147" t="s">
        <v>538</v>
      </c>
      <c r="E1771" s="142"/>
    </row>
    <row r="1772" spans="1:5" x14ac:dyDescent="0.15">
      <c r="A1772" s="143" t="str">
        <f t="shared" si="27"/>
        <v>大分県中津市</v>
      </c>
      <c r="B1772" s="146" t="s">
        <v>537</v>
      </c>
      <c r="C1772" s="142" t="s">
        <v>504</v>
      </c>
      <c r="D1772" s="147" t="s">
        <v>536</v>
      </c>
      <c r="E1772" s="142"/>
    </row>
    <row r="1773" spans="1:5" x14ac:dyDescent="0.15">
      <c r="A1773" s="143" t="str">
        <f t="shared" si="27"/>
        <v>大分県日田市</v>
      </c>
      <c r="B1773" s="146" t="s">
        <v>535</v>
      </c>
      <c r="C1773" s="142" t="s">
        <v>504</v>
      </c>
      <c r="D1773" s="147" t="s">
        <v>534</v>
      </c>
      <c r="E1773" s="142"/>
    </row>
    <row r="1774" spans="1:5" x14ac:dyDescent="0.15">
      <c r="A1774" s="143" t="str">
        <f t="shared" si="27"/>
        <v>大分県佐伯市</v>
      </c>
      <c r="B1774" s="146" t="s">
        <v>533</v>
      </c>
      <c r="C1774" s="142" t="s">
        <v>504</v>
      </c>
      <c r="D1774" s="147" t="s">
        <v>532</v>
      </c>
      <c r="E1774" s="142"/>
    </row>
    <row r="1775" spans="1:5" x14ac:dyDescent="0.15">
      <c r="A1775" s="143" t="str">
        <f t="shared" si="27"/>
        <v>大分県臼杵市</v>
      </c>
      <c r="B1775" s="146" t="s">
        <v>531</v>
      </c>
      <c r="C1775" s="142" t="s">
        <v>504</v>
      </c>
      <c r="D1775" s="147" t="s">
        <v>530</v>
      </c>
      <c r="E1775" s="142"/>
    </row>
    <row r="1776" spans="1:5" x14ac:dyDescent="0.15">
      <c r="A1776" s="143" t="str">
        <f t="shared" si="27"/>
        <v>大分県津久見市</v>
      </c>
      <c r="B1776" s="146" t="s">
        <v>529</v>
      </c>
      <c r="C1776" s="142" t="s">
        <v>504</v>
      </c>
      <c r="D1776" s="147" t="s">
        <v>528</v>
      </c>
      <c r="E1776" s="142"/>
    </row>
    <row r="1777" spans="1:5" x14ac:dyDescent="0.15">
      <c r="A1777" s="143" t="str">
        <f t="shared" si="27"/>
        <v>大分県竹田市</v>
      </c>
      <c r="B1777" s="146" t="s">
        <v>527</v>
      </c>
      <c r="C1777" s="142" t="s">
        <v>504</v>
      </c>
      <c r="D1777" s="147" t="s">
        <v>526</v>
      </c>
      <c r="E1777" s="142"/>
    </row>
    <row r="1778" spans="1:5" x14ac:dyDescent="0.15">
      <c r="A1778" s="143" t="str">
        <f t="shared" si="27"/>
        <v>大分県豊後高田市</v>
      </c>
      <c r="B1778" s="146" t="s">
        <v>525</v>
      </c>
      <c r="C1778" s="142" t="s">
        <v>504</v>
      </c>
      <c r="D1778" s="147" t="s">
        <v>524</v>
      </c>
      <c r="E1778" s="142"/>
    </row>
    <row r="1779" spans="1:5" x14ac:dyDescent="0.15">
      <c r="A1779" s="143" t="str">
        <f t="shared" si="27"/>
        <v>大分県杵築市</v>
      </c>
      <c r="B1779" s="146" t="s">
        <v>523</v>
      </c>
      <c r="C1779" s="142" t="s">
        <v>504</v>
      </c>
      <c r="D1779" s="147" t="s">
        <v>522</v>
      </c>
      <c r="E1779" s="142"/>
    </row>
    <row r="1780" spans="1:5" x14ac:dyDescent="0.15">
      <c r="A1780" s="143" t="str">
        <f t="shared" si="27"/>
        <v>大分県宇佐市</v>
      </c>
      <c r="B1780" s="146" t="s">
        <v>521</v>
      </c>
      <c r="C1780" s="142" t="s">
        <v>504</v>
      </c>
      <c r="D1780" s="147" t="s">
        <v>520</v>
      </c>
      <c r="E1780" s="142"/>
    </row>
    <row r="1781" spans="1:5" x14ac:dyDescent="0.15">
      <c r="A1781" s="143" t="str">
        <f t="shared" si="27"/>
        <v>大分県豊後大野市</v>
      </c>
      <c r="B1781" s="146" t="s">
        <v>519</v>
      </c>
      <c r="C1781" s="142" t="s">
        <v>504</v>
      </c>
      <c r="D1781" s="147" t="s">
        <v>518</v>
      </c>
      <c r="E1781" s="142"/>
    </row>
    <row r="1782" spans="1:5" x14ac:dyDescent="0.15">
      <c r="A1782" s="143" t="str">
        <f t="shared" si="27"/>
        <v>大分県由布市</v>
      </c>
      <c r="B1782" s="146" t="s">
        <v>517</v>
      </c>
      <c r="C1782" s="142" t="s">
        <v>504</v>
      </c>
      <c r="D1782" s="147" t="s">
        <v>516</v>
      </c>
      <c r="E1782" s="142"/>
    </row>
    <row r="1783" spans="1:5" x14ac:dyDescent="0.15">
      <c r="A1783" s="143" t="str">
        <f t="shared" si="27"/>
        <v>大分県国東市</v>
      </c>
      <c r="B1783" s="146" t="s">
        <v>515</v>
      </c>
      <c r="C1783" s="142" t="s">
        <v>504</v>
      </c>
      <c r="D1783" s="147" t="s">
        <v>514</v>
      </c>
      <c r="E1783" s="142"/>
    </row>
    <row r="1784" spans="1:5" x14ac:dyDescent="0.15">
      <c r="A1784" s="143" t="str">
        <f t="shared" si="27"/>
        <v>大分県東国東郡姫島村</v>
      </c>
      <c r="B1784" s="146" t="s">
        <v>513</v>
      </c>
      <c r="C1784" s="142" t="s">
        <v>504</v>
      </c>
      <c r="D1784" s="147" t="s">
        <v>512</v>
      </c>
      <c r="E1784" s="142" t="s">
        <v>511</v>
      </c>
    </row>
    <row r="1785" spans="1:5" x14ac:dyDescent="0.15">
      <c r="A1785" s="143" t="str">
        <f t="shared" si="27"/>
        <v>大分県速見郡日出町</v>
      </c>
      <c r="B1785" s="146" t="s">
        <v>510</v>
      </c>
      <c r="C1785" s="142" t="s">
        <v>504</v>
      </c>
      <c r="D1785" s="147" t="s">
        <v>509</v>
      </c>
      <c r="E1785" s="142" t="s">
        <v>508</v>
      </c>
    </row>
    <row r="1786" spans="1:5" x14ac:dyDescent="0.15">
      <c r="A1786" s="143" t="str">
        <f t="shared" si="27"/>
        <v>大分県玖珠郡九重町</v>
      </c>
      <c r="B1786" s="146" t="s">
        <v>507</v>
      </c>
      <c r="C1786" s="142" t="s">
        <v>504</v>
      </c>
      <c r="D1786" s="147" t="s">
        <v>503</v>
      </c>
      <c r="E1786" s="142" t="s">
        <v>506</v>
      </c>
    </row>
    <row r="1787" spans="1:5" x14ac:dyDescent="0.15">
      <c r="A1787" s="143" t="str">
        <f t="shared" si="27"/>
        <v>大分県玖珠郡玖珠町</v>
      </c>
      <c r="B1787" s="146" t="s">
        <v>505</v>
      </c>
      <c r="C1787" s="142" t="s">
        <v>504</v>
      </c>
      <c r="D1787" s="147" t="s">
        <v>503</v>
      </c>
      <c r="E1787" s="142" t="s">
        <v>502</v>
      </c>
    </row>
    <row r="1788" spans="1:5" x14ac:dyDescent="0.15">
      <c r="A1788" s="143" t="str">
        <f t="shared" si="27"/>
        <v>宮崎県宮崎市</v>
      </c>
      <c r="B1788" s="146" t="s">
        <v>501</v>
      </c>
      <c r="C1788" s="142" t="s">
        <v>445</v>
      </c>
      <c r="D1788" s="147" t="s">
        <v>500</v>
      </c>
      <c r="E1788" s="142"/>
    </row>
    <row r="1789" spans="1:5" x14ac:dyDescent="0.15">
      <c r="A1789" s="143" t="str">
        <f t="shared" si="27"/>
        <v>宮崎県都城市</v>
      </c>
      <c r="B1789" s="146" t="s">
        <v>499</v>
      </c>
      <c r="C1789" s="142" t="s">
        <v>445</v>
      </c>
      <c r="D1789" s="147" t="s">
        <v>498</v>
      </c>
      <c r="E1789" s="142"/>
    </row>
    <row r="1790" spans="1:5" x14ac:dyDescent="0.15">
      <c r="A1790" s="143" t="str">
        <f t="shared" si="27"/>
        <v>宮崎県延岡市</v>
      </c>
      <c r="B1790" s="146" t="s">
        <v>497</v>
      </c>
      <c r="C1790" s="142" t="s">
        <v>445</v>
      </c>
      <c r="D1790" s="147" t="s">
        <v>496</v>
      </c>
      <c r="E1790" s="142"/>
    </row>
    <row r="1791" spans="1:5" x14ac:dyDescent="0.15">
      <c r="A1791" s="143" t="str">
        <f t="shared" si="27"/>
        <v>宮崎県日南市</v>
      </c>
      <c r="B1791" s="146" t="s">
        <v>495</v>
      </c>
      <c r="C1791" s="142" t="s">
        <v>445</v>
      </c>
      <c r="D1791" s="147" t="s">
        <v>494</v>
      </c>
      <c r="E1791" s="142"/>
    </row>
    <row r="1792" spans="1:5" x14ac:dyDescent="0.15">
      <c r="A1792" s="143" t="str">
        <f t="shared" si="27"/>
        <v>宮崎県小林市</v>
      </c>
      <c r="B1792" s="146" t="s">
        <v>493</v>
      </c>
      <c r="C1792" s="142" t="s">
        <v>445</v>
      </c>
      <c r="D1792" s="147" t="s">
        <v>492</v>
      </c>
      <c r="E1792" s="142"/>
    </row>
    <row r="1793" spans="1:5" x14ac:dyDescent="0.15">
      <c r="A1793" s="143" t="str">
        <f t="shared" si="27"/>
        <v>宮崎県日向市</v>
      </c>
      <c r="B1793" s="146" t="s">
        <v>491</v>
      </c>
      <c r="C1793" s="142" t="s">
        <v>445</v>
      </c>
      <c r="D1793" s="147" t="s">
        <v>490</v>
      </c>
      <c r="E1793" s="142"/>
    </row>
    <row r="1794" spans="1:5" x14ac:dyDescent="0.15">
      <c r="A1794" s="143" t="str">
        <f t="shared" ref="A1794:A1857" si="28">C1794&amp;D1794&amp;E1794</f>
        <v>宮崎県串間市</v>
      </c>
      <c r="B1794" s="146" t="s">
        <v>489</v>
      </c>
      <c r="C1794" s="142" t="s">
        <v>445</v>
      </c>
      <c r="D1794" s="147" t="s">
        <v>488</v>
      </c>
      <c r="E1794" s="142"/>
    </row>
    <row r="1795" spans="1:5" x14ac:dyDescent="0.15">
      <c r="A1795" s="143" t="str">
        <f t="shared" si="28"/>
        <v>宮崎県西都市</v>
      </c>
      <c r="B1795" s="146" t="s">
        <v>487</v>
      </c>
      <c r="C1795" s="142" t="s">
        <v>445</v>
      </c>
      <c r="D1795" s="147" t="s">
        <v>486</v>
      </c>
      <c r="E1795" s="142"/>
    </row>
    <row r="1796" spans="1:5" x14ac:dyDescent="0.15">
      <c r="A1796" s="143" t="str">
        <f t="shared" si="28"/>
        <v>宮崎県えびの市</v>
      </c>
      <c r="B1796" s="146" t="s">
        <v>485</v>
      </c>
      <c r="C1796" s="142" t="s">
        <v>445</v>
      </c>
      <c r="D1796" s="147" t="s">
        <v>484</v>
      </c>
      <c r="E1796" s="142"/>
    </row>
    <row r="1797" spans="1:5" x14ac:dyDescent="0.15">
      <c r="A1797" s="143" t="str">
        <f t="shared" si="28"/>
        <v>宮崎県北諸県郡三股町</v>
      </c>
      <c r="B1797" s="146" t="s">
        <v>483</v>
      </c>
      <c r="C1797" s="142" t="s">
        <v>445</v>
      </c>
      <c r="D1797" s="147" t="s">
        <v>482</v>
      </c>
      <c r="E1797" s="142" t="s">
        <v>481</v>
      </c>
    </row>
    <row r="1798" spans="1:5" x14ac:dyDescent="0.15">
      <c r="A1798" s="143" t="str">
        <f t="shared" si="28"/>
        <v>宮崎県西諸県郡高原町</v>
      </c>
      <c r="B1798" s="146" t="s">
        <v>480</v>
      </c>
      <c r="C1798" s="142" t="s">
        <v>445</v>
      </c>
      <c r="D1798" s="147" t="s">
        <v>479</v>
      </c>
      <c r="E1798" s="142" t="s">
        <v>478</v>
      </c>
    </row>
    <row r="1799" spans="1:5" x14ac:dyDescent="0.15">
      <c r="A1799" s="143" t="str">
        <f t="shared" si="28"/>
        <v>宮崎県東諸県郡国富町</v>
      </c>
      <c r="B1799" s="146" t="s">
        <v>477</v>
      </c>
      <c r="C1799" s="142" t="s">
        <v>445</v>
      </c>
      <c r="D1799" s="147" t="s">
        <v>474</v>
      </c>
      <c r="E1799" s="142" t="s">
        <v>476</v>
      </c>
    </row>
    <row r="1800" spans="1:5" x14ac:dyDescent="0.15">
      <c r="A1800" s="143" t="str">
        <f t="shared" si="28"/>
        <v>宮崎県東諸県郡綾町</v>
      </c>
      <c r="B1800" s="146" t="s">
        <v>475</v>
      </c>
      <c r="C1800" s="142" t="s">
        <v>445</v>
      </c>
      <c r="D1800" s="147" t="s">
        <v>474</v>
      </c>
      <c r="E1800" s="142" t="s">
        <v>473</v>
      </c>
    </row>
    <row r="1801" spans="1:5" x14ac:dyDescent="0.15">
      <c r="A1801" s="143" t="str">
        <f t="shared" si="28"/>
        <v>宮崎県児湯郡高鍋町</v>
      </c>
      <c r="B1801" s="146" t="s">
        <v>472</v>
      </c>
      <c r="C1801" s="142" t="s">
        <v>445</v>
      </c>
      <c r="D1801" s="147" t="s">
        <v>461</v>
      </c>
      <c r="E1801" s="142" t="s">
        <v>471</v>
      </c>
    </row>
    <row r="1802" spans="1:5" x14ac:dyDescent="0.15">
      <c r="A1802" s="143" t="str">
        <f t="shared" si="28"/>
        <v>宮崎県児湯郡新富町</v>
      </c>
      <c r="B1802" s="146" t="s">
        <v>470</v>
      </c>
      <c r="C1802" s="142" t="s">
        <v>445</v>
      </c>
      <c r="D1802" s="147" t="s">
        <v>461</v>
      </c>
      <c r="E1802" s="142" t="s">
        <v>469</v>
      </c>
    </row>
    <row r="1803" spans="1:5" x14ac:dyDescent="0.15">
      <c r="A1803" s="143" t="str">
        <f t="shared" si="28"/>
        <v>宮崎県児湯郡西米良村</v>
      </c>
      <c r="B1803" s="146" t="s">
        <v>468</v>
      </c>
      <c r="C1803" s="142" t="s">
        <v>445</v>
      </c>
      <c r="D1803" s="147" t="s">
        <v>461</v>
      </c>
      <c r="E1803" s="142" t="s">
        <v>467</v>
      </c>
    </row>
    <row r="1804" spans="1:5" x14ac:dyDescent="0.15">
      <c r="A1804" s="143" t="str">
        <f t="shared" si="28"/>
        <v>宮崎県児湯郡木城町</v>
      </c>
      <c r="B1804" s="146" t="s">
        <v>466</v>
      </c>
      <c r="C1804" s="142" t="s">
        <v>445</v>
      </c>
      <c r="D1804" s="147" t="s">
        <v>461</v>
      </c>
      <c r="E1804" s="142" t="s">
        <v>465</v>
      </c>
    </row>
    <row r="1805" spans="1:5" x14ac:dyDescent="0.15">
      <c r="A1805" s="143" t="str">
        <f t="shared" si="28"/>
        <v>宮崎県児湯郡川南町</v>
      </c>
      <c r="B1805" s="146" t="s">
        <v>464</v>
      </c>
      <c r="C1805" s="142" t="s">
        <v>445</v>
      </c>
      <c r="D1805" s="147" t="s">
        <v>461</v>
      </c>
      <c r="E1805" s="142" t="s">
        <v>463</v>
      </c>
    </row>
    <row r="1806" spans="1:5" x14ac:dyDescent="0.15">
      <c r="A1806" s="143" t="str">
        <f t="shared" si="28"/>
        <v>宮崎県児湯郡都農町</v>
      </c>
      <c r="B1806" s="146" t="s">
        <v>462</v>
      </c>
      <c r="C1806" s="142" t="s">
        <v>445</v>
      </c>
      <c r="D1806" s="147" t="s">
        <v>461</v>
      </c>
      <c r="E1806" s="142" t="s">
        <v>460</v>
      </c>
    </row>
    <row r="1807" spans="1:5" x14ac:dyDescent="0.15">
      <c r="A1807" s="143" t="str">
        <f t="shared" si="28"/>
        <v>宮崎県東臼杵郡門川町</v>
      </c>
      <c r="B1807" s="146" t="s">
        <v>459</v>
      </c>
      <c r="C1807" s="142" t="s">
        <v>445</v>
      </c>
      <c r="D1807" s="147" t="s">
        <v>452</v>
      </c>
      <c r="E1807" s="142" t="s">
        <v>458</v>
      </c>
    </row>
    <row r="1808" spans="1:5" x14ac:dyDescent="0.15">
      <c r="A1808" s="143" t="str">
        <f t="shared" si="28"/>
        <v>宮崎県東臼杵郡諸塚村</v>
      </c>
      <c r="B1808" s="146" t="s">
        <v>457</v>
      </c>
      <c r="C1808" s="142" t="s">
        <v>445</v>
      </c>
      <c r="D1808" s="147" t="s">
        <v>452</v>
      </c>
      <c r="E1808" s="142" t="s">
        <v>456</v>
      </c>
    </row>
    <row r="1809" spans="1:5" x14ac:dyDescent="0.15">
      <c r="A1809" s="143" t="str">
        <f t="shared" si="28"/>
        <v>宮崎県東臼杵郡椎葉村</v>
      </c>
      <c r="B1809" s="146" t="s">
        <v>455</v>
      </c>
      <c r="C1809" s="142" t="s">
        <v>445</v>
      </c>
      <c r="D1809" s="147" t="s">
        <v>452</v>
      </c>
      <c r="E1809" s="142" t="s">
        <v>454</v>
      </c>
    </row>
    <row r="1810" spans="1:5" x14ac:dyDescent="0.15">
      <c r="A1810" s="143" t="str">
        <f t="shared" si="28"/>
        <v>宮崎県東臼杵郡美郷町</v>
      </c>
      <c r="B1810" s="146" t="s">
        <v>453</v>
      </c>
      <c r="C1810" s="142" t="s">
        <v>445</v>
      </c>
      <c r="D1810" s="147" t="s">
        <v>452</v>
      </c>
      <c r="E1810" s="142" t="s">
        <v>451</v>
      </c>
    </row>
    <row r="1811" spans="1:5" x14ac:dyDescent="0.15">
      <c r="A1811" s="143" t="str">
        <f t="shared" si="28"/>
        <v>宮崎県西臼杵郡高千穂町</v>
      </c>
      <c r="B1811" s="146" t="s">
        <v>450</v>
      </c>
      <c r="C1811" s="142" t="s">
        <v>445</v>
      </c>
      <c r="D1811" s="147" t="s">
        <v>444</v>
      </c>
      <c r="E1811" s="142" t="s">
        <v>449</v>
      </c>
    </row>
    <row r="1812" spans="1:5" x14ac:dyDescent="0.15">
      <c r="A1812" s="143" t="str">
        <f t="shared" si="28"/>
        <v>宮崎県西臼杵郡日之影町</v>
      </c>
      <c r="B1812" s="146" t="s">
        <v>448</v>
      </c>
      <c r="C1812" s="142" t="s">
        <v>445</v>
      </c>
      <c r="D1812" s="147" t="s">
        <v>444</v>
      </c>
      <c r="E1812" s="142" t="s">
        <v>447</v>
      </c>
    </row>
    <row r="1813" spans="1:5" x14ac:dyDescent="0.15">
      <c r="A1813" s="143" t="str">
        <f t="shared" si="28"/>
        <v>宮崎県西臼杵郡五ヶ瀬町</v>
      </c>
      <c r="B1813" s="146" t="s">
        <v>446</v>
      </c>
      <c r="C1813" s="142" t="s">
        <v>445</v>
      </c>
      <c r="D1813" s="147" t="s">
        <v>444</v>
      </c>
      <c r="E1813" s="142" t="s">
        <v>443</v>
      </c>
    </row>
    <row r="1814" spans="1:5" x14ac:dyDescent="0.15">
      <c r="A1814" s="143" t="str">
        <f t="shared" si="28"/>
        <v>鹿児島県鹿児島市</v>
      </c>
      <c r="B1814" s="146" t="s">
        <v>442</v>
      </c>
      <c r="C1814" s="142" t="s">
        <v>350</v>
      </c>
      <c r="D1814" s="147" t="s">
        <v>441</v>
      </c>
      <c r="E1814" s="142"/>
    </row>
    <row r="1815" spans="1:5" x14ac:dyDescent="0.15">
      <c r="A1815" s="143" t="str">
        <f t="shared" si="28"/>
        <v>鹿児島県鹿屋市</v>
      </c>
      <c r="B1815" s="146" t="s">
        <v>440</v>
      </c>
      <c r="C1815" s="142" t="s">
        <v>350</v>
      </c>
      <c r="D1815" s="147" t="s">
        <v>439</v>
      </c>
      <c r="E1815" s="142"/>
    </row>
    <row r="1816" spans="1:5" x14ac:dyDescent="0.15">
      <c r="A1816" s="143" t="str">
        <f t="shared" si="28"/>
        <v>鹿児島県枕崎市</v>
      </c>
      <c r="B1816" s="146" t="s">
        <v>438</v>
      </c>
      <c r="C1816" s="142" t="s">
        <v>350</v>
      </c>
      <c r="D1816" s="147" t="s">
        <v>437</v>
      </c>
      <c r="E1816" s="142"/>
    </row>
    <row r="1817" spans="1:5" x14ac:dyDescent="0.15">
      <c r="A1817" s="143" t="str">
        <f t="shared" si="28"/>
        <v>鹿児島県阿久根市</v>
      </c>
      <c r="B1817" s="146" t="s">
        <v>436</v>
      </c>
      <c r="C1817" s="142" t="s">
        <v>350</v>
      </c>
      <c r="D1817" s="147" t="s">
        <v>435</v>
      </c>
      <c r="E1817" s="142"/>
    </row>
    <row r="1818" spans="1:5" x14ac:dyDescent="0.15">
      <c r="A1818" s="143" t="str">
        <f t="shared" si="28"/>
        <v>鹿児島県出水市</v>
      </c>
      <c r="B1818" s="146" t="s">
        <v>434</v>
      </c>
      <c r="C1818" s="142" t="s">
        <v>350</v>
      </c>
      <c r="D1818" s="147" t="s">
        <v>433</v>
      </c>
      <c r="E1818" s="142"/>
    </row>
    <row r="1819" spans="1:5" x14ac:dyDescent="0.15">
      <c r="A1819" s="143" t="str">
        <f t="shared" si="28"/>
        <v>鹿児島県指宿市</v>
      </c>
      <c r="B1819" s="146" t="s">
        <v>432</v>
      </c>
      <c r="C1819" s="142" t="s">
        <v>350</v>
      </c>
      <c r="D1819" s="147" t="s">
        <v>431</v>
      </c>
      <c r="E1819" s="142"/>
    </row>
    <row r="1820" spans="1:5" x14ac:dyDescent="0.15">
      <c r="A1820" s="143" t="str">
        <f t="shared" si="28"/>
        <v>鹿児島県西之表市</v>
      </c>
      <c r="B1820" s="146" t="s">
        <v>430</v>
      </c>
      <c r="C1820" s="142" t="s">
        <v>350</v>
      </c>
      <c r="D1820" s="147" t="s">
        <v>429</v>
      </c>
      <c r="E1820" s="142"/>
    </row>
    <row r="1821" spans="1:5" x14ac:dyDescent="0.15">
      <c r="A1821" s="143" t="str">
        <f t="shared" si="28"/>
        <v>鹿児島県垂水市</v>
      </c>
      <c r="B1821" s="146" t="s">
        <v>428</v>
      </c>
      <c r="C1821" s="142" t="s">
        <v>350</v>
      </c>
      <c r="D1821" s="147" t="s">
        <v>427</v>
      </c>
      <c r="E1821" s="142"/>
    </row>
    <row r="1822" spans="1:5" x14ac:dyDescent="0.15">
      <c r="A1822" s="143" t="str">
        <f t="shared" si="28"/>
        <v>鹿児島県薩摩川内市</v>
      </c>
      <c r="B1822" s="146" t="s">
        <v>426</v>
      </c>
      <c r="C1822" s="142" t="s">
        <v>350</v>
      </c>
      <c r="D1822" s="147" t="s">
        <v>425</v>
      </c>
      <c r="E1822" s="142"/>
    </row>
    <row r="1823" spans="1:5" x14ac:dyDescent="0.15">
      <c r="A1823" s="143" t="str">
        <f t="shared" si="28"/>
        <v>鹿児島県日置市</v>
      </c>
      <c r="B1823" s="146" t="s">
        <v>424</v>
      </c>
      <c r="C1823" s="142" t="s">
        <v>350</v>
      </c>
      <c r="D1823" s="147" t="s">
        <v>423</v>
      </c>
      <c r="E1823" s="142"/>
    </row>
    <row r="1824" spans="1:5" x14ac:dyDescent="0.15">
      <c r="A1824" s="143" t="str">
        <f t="shared" si="28"/>
        <v>鹿児島県曽於市</v>
      </c>
      <c r="B1824" s="146" t="s">
        <v>422</v>
      </c>
      <c r="C1824" s="142" t="s">
        <v>350</v>
      </c>
      <c r="D1824" s="147" t="s">
        <v>421</v>
      </c>
      <c r="E1824" s="142"/>
    </row>
    <row r="1825" spans="1:5" x14ac:dyDescent="0.15">
      <c r="A1825" s="143" t="str">
        <f t="shared" si="28"/>
        <v>鹿児島県霧島市</v>
      </c>
      <c r="B1825" s="146" t="s">
        <v>420</v>
      </c>
      <c r="C1825" s="142" t="s">
        <v>350</v>
      </c>
      <c r="D1825" s="147" t="s">
        <v>419</v>
      </c>
      <c r="E1825" s="142"/>
    </row>
    <row r="1826" spans="1:5" x14ac:dyDescent="0.15">
      <c r="A1826" s="143" t="str">
        <f t="shared" si="28"/>
        <v>鹿児島県いちき串木野市</v>
      </c>
      <c r="B1826" s="146" t="s">
        <v>418</v>
      </c>
      <c r="C1826" s="142" t="s">
        <v>350</v>
      </c>
      <c r="D1826" s="147" t="s">
        <v>417</v>
      </c>
      <c r="E1826" s="142"/>
    </row>
    <row r="1827" spans="1:5" x14ac:dyDescent="0.15">
      <c r="A1827" s="143" t="str">
        <f t="shared" si="28"/>
        <v>鹿児島県南さつま市</v>
      </c>
      <c r="B1827" s="146" t="s">
        <v>416</v>
      </c>
      <c r="C1827" s="142" t="s">
        <v>350</v>
      </c>
      <c r="D1827" s="147" t="s">
        <v>415</v>
      </c>
      <c r="E1827" s="142"/>
    </row>
    <row r="1828" spans="1:5" x14ac:dyDescent="0.15">
      <c r="A1828" s="143" t="str">
        <f t="shared" si="28"/>
        <v>鹿児島県志布志市</v>
      </c>
      <c r="B1828" s="146" t="s">
        <v>414</v>
      </c>
      <c r="C1828" s="142" t="s">
        <v>350</v>
      </c>
      <c r="D1828" s="147" t="s">
        <v>413</v>
      </c>
      <c r="E1828" s="142"/>
    </row>
    <row r="1829" spans="1:5" x14ac:dyDescent="0.15">
      <c r="A1829" s="143" t="str">
        <f t="shared" si="28"/>
        <v>鹿児島県奄美市</v>
      </c>
      <c r="B1829" s="146" t="s">
        <v>412</v>
      </c>
      <c r="C1829" s="142" t="s">
        <v>350</v>
      </c>
      <c r="D1829" s="147" t="s">
        <v>411</v>
      </c>
      <c r="E1829" s="142"/>
    </row>
    <row r="1830" spans="1:5" x14ac:dyDescent="0.15">
      <c r="A1830" s="143" t="str">
        <f t="shared" si="28"/>
        <v>鹿児島県南九州市</v>
      </c>
      <c r="B1830" s="146" t="s">
        <v>410</v>
      </c>
      <c r="C1830" s="142" t="s">
        <v>350</v>
      </c>
      <c r="D1830" s="147" t="s">
        <v>409</v>
      </c>
      <c r="E1830" s="142"/>
    </row>
    <row r="1831" spans="1:5" x14ac:dyDescent="0.15">
      <c r="A1831" s="143" t="str">
        <f t="shared" si="28"/>
        <v>鹿児島県伊佐市</v>
      </c>
      <c r="B1831" s="146" t="s">
        <v>408</v>
      </c>
      <c r="C1831" s="142" t="s">
        <v>350</v>
      </c>
      <c r="D1831" s="147" t="s">
        <v>407</v>
      </c>
      <c r="E1831" s="142"/>
    </row>
    <row r="1832" spans="1:5" x14ac:dyDescent="0.15">
      <c r="A1832" s="143" t="str">
        <f t="shared" si="28"/>
        <v>鹿児島県姶良市</v>
      </c>
      <c r="B1832" s="146" t="s">
        <v>406</v>
      </c>
      <c r="C1832" s="142" t="s">
        <v>350</v>
      </c>
      <c r="D1832" s="147" t="s">
        <v>405</v>
      </c>
      <c r="E1832" s="142"/>
    </row>
    <row r="1833" spans="1:5" x14ac:dyDescent="0.15">
      <c r="A1833" s="143" t="str">
        <f t="shared" si="28"/>
        <v>鹿児島県鹿児島郡三島村</v>
      </c>
      <c r="B1833" s="146" t="s">
        <v>404</v>
      </c>
      <c r="C1833" s="142" t="s">
        <v>350</v>
      </c>
      <c r="D1833" s="147" t="s">
        <v>401</v>
      </c>
      <c r="E1833" s="142" t="s">
        <v>403</v>
      </c>
    </row>
    <row r="1834" spans="1:5" x14ac:dyDescent="0.15">
      <c r="A1834" s="143" t="str">
        <f t="shared" si="28"/>
        <v>鹿児島県鹿児島郡十島村</v>
      </c>
      <c r="B1834" s="146" t="s">
        <v>402</v>
      </c>
      <c r="C1834" s="142" t="s">
        <v>350</v>
      </c>
      <c r="D1834" s="147" t="s">
        <v>401</v>
      </c>
      <c r="E1834" s="142" t="s">
        <v>400</v>
      </c>
    </row>
    <row r="1835" spans="1:5" x14ac:dyDescent="0.15">
      <c r="A1835" s="143" t="str">
        <f t="shared" si="28"/>
        <v>鹿児島県薩摩郡さつま町</v>
      </c>
      <c r="B1835" s="146" t="s">
        <v>399</v>
      </c>
      <c r="C1835" s="142" t="s">
        <v>350</v>
      </c>
      <c r="D1835" s="147" t="s">
        <v>398</v>
      </c>
      <c r="E1835" s="142" t="s">
        <v>397</v>
      </c>
    </row>
    <row r="1836" spans="1:5" x14ac:dyDescent="0.15">
      <c r="A1836" s="143" t="str">
        <f t="shared" si="28"/>
        <v>鹿児島県出水郡長島町</v>
      </c>
      <c r="B1836" s="146" t="s">
        <v>396</v>
      </c>
      <c r="C1836" s="142" t="s">
        <v>350</v>
      </c>
      <c r="D1836" s="147" t="s">
        <v>395</v>
      </c>
      <c r="E1836" s="142" t="s">
        <v>394</v>
      </c>
    </row>
    <row r="1837" spans="1:5" x14ac:dyDescent="0.15">
      <c r="A1837" s="143" t="str">
        <f t="shared" si="28"/>
        <v>鹿児島県姶良郡湧水町</v>
      </c>
      <c r="B1837" s="146" t="s">
        <v>393</v>
      </c>
      <c r="C1837" s="142" t="s">
        <v>350</v>
      </c>
      <c r="D1837" s="147" t="s">
        <v>392</v>
      </c>
      <c r="E1837" s="142" t="s">
        <v>391</v>
      </c>
    </row>
    <row r="1838" spans="1:5" x14ac:dyDescent="0.15">
      <c r="A1838" s="143" t="str">
        <f t="shared" si="28"/>
        <v>鹿児島県曽於郡大崎町</v>
      </c>
      <c r="B1838" s="146" t="s">
        <v>390</v>
      </c>
      <c r="C1838" s="142" t="s">
        <v>350</v>
      </c>
      <c r="D1838" s="147" t="s">
        <v>389</v>
      </c>
      <c r="E1838" s="142" t="s">
        <v>388</v>
      </c>
    </row>
    <row r="1839" spans="1:5" x14ac:dyDescent="0.15">
      <c r="A1839" s="143" t="str">
        <f t="shared" si="28"/>
        <v>鹿児島県肝属郡東串良町</v>
      </c>
      <c r="B1839" s="146" t="s">
        <v>387</v>
      </c>
      <c r="C1839" s="142" t="s">
        <v>350</v>
      </c>
      <c r="D1839" s="147" t="s">
        <v>380</v>
      </c>
      <c r="E1839" s="142" t="s">
        <v>386</v>
      </c>
    </row>
    <row r="1840" spans="1:5" x14ac:dyDescent="0.15">
      <c r="A1840" s="143" t="str">
        <f t="shared" si="28"/>
        <v>鹿児島県肝属郡錦江町</v>
      </c>
      <c r="B1840" s="146" t="s">
        <v>385</v>
      </c>
      <c r="C1840" s="142" t="s">
        <v>350</v>
      </c>
      <c r="D1840" s="147" t="s">
        <v>380</v>
      </c>
      <c r="E1840" s="142" t="s">
        <v>384</v>
      </c>
    </row>
    <row r="1841" spans="1:5" x14ac:dyDescent="0.15">
      <c r="A1841" s="143" t="str">
        <f t="shared" si="28"/>
        <v>鹿児島県肝属郡南大隅町</v>
      </c>
      <c r="B1841" s="146" t="s">
        <v>383</v>
      </c>
      <c r="C1841" s="142" t="s">
        <v>350</v>
      </c>
      <c r="D1841" s="147" t="s">
        <v>380</v>
      </c>
      <c r="E1841" s="142" t="s">
        <v>382</v>
      </c>
    </row>
    <row r="1842" spans="1:5" x14ac:dyDescent="0.15">
      <c r="A1842" s="143" t="str">
        <f t="shared" si="28"/>
        <v>鹿児島県肝属郡肝付町</v>
      </c>
      <c r="B1842" s="146" t="s">
        <v>381</v>
      </c>
      <c r="C1842" s="142" t="s">
        <v>350</v>
      </c>
      <c r="D1842" s="147" t="s">
        <v>380</v>
      </c>
      <c r="E1842" s="142" t="s">
        <v>379</v>
      </c>
    </row>
    <row r="1843" spans="1:5" x14ac:dyDescent="0.15">
      <c r="A1843" s="143" t="str">
        <f t="shared" si="28"/>
        <v>鹿児島県熊毛郡中種子町</v>
      </c>
      <c r="B1843" s="146" t="s">
        <v>378</v>
      </c>
      <c r="C1843" s="142" t="s">
        <v>350</v>
      </c>
      <c r="D1843" s="147" t="s">
        <v>373</v>
      </c>
      <c r="E1843" s="142" t="s">
        <v>377</v>
      </c>
    </row>
    <row r="1844" spans="1:5" x14ac:dyDescent="0.15">
      <c r="A1844" s="143" t="str">
        <f t="shared" si="28"/>
        <v>鹿児島県熊毛郡南種子町</v>
      </c>
      <c r="B1844" s="146" t="s">
        <v>376</v>
      </c>
      <c r="C1844" s="142" t="s">
        <v>350</v>
      </c>
      <c r="D1844" s="147" t="s">
        <v>373</v>
      </c>
      <c r="E1844" s="142" t="s">
        <v>375</v>
      </c>
    </row>
    <row r="1845" spans="1:5" x14ac:dyDescent="0.15">
      <c r="A1845" s="143" t="str">
        <f t="shared" si="28"/>
        <v>鹿児島県熊毛郡屋久島町</v>
      </c>
      <c r="B1845" s="146" t="s">
        <v>374</v>
      </c>
      <c r="C1845" s="142" t="s">
        <v>350</v>
      </c>
      <c r="D1845" s="147" t="s">
        <v>373</v>
      </c>
      <c r="E1845" s="142" t="s">
        <v>372</v>
      </c>
    </row>
    <row r="1846" spans="1:5" x14ac:dyDescent="0.15">
      <c r="A1846" s="143" t="str">
        <f t="shared" si="28"/>
        <v>鹿児島県大島郡大和村</v>
      </c>
      <c r="B1846" s="146" t="s">
        <v>371</v>
      </c>
      <c r="C1846" s="142" t="s">
        <v>350</v>
      </c>
      <c r="D1846" s="147" t="s">
        <v>349</v>
      </c>
      <c r="E1846" s="142" t="s">
        <v>370</v>
      </c>
    </row>
    <row r="1847" spans="1:5" x14ac:dyDescent="0.15">
      <c r="A1847" s="143" t="str">
        <f t="shared" si="28"/>
        <v>鹿児島県大島郡宇検村</v>
      </c>
      <c r="B1847" s="146" t="s">
        <v>369</v>
      </c>
      <c r="C1847" s="142" t="s">
        <v>350</v>
      </c>
      <c r="D1847" s="147" t="s">
        <v>349</v>
      </c>
      <c r="E1847" s="142" t="s">
        <v>368</v>
      </c>
    </row>
    <row r="1848" spans="1:5" x14ac:dyDescent="0.15">
      <c r="A1848" s="143" t="str">
        <f t="shared" si="28"/>
        <v>鹿児島県大島郡瀬戸内町</v>
      </c>
      <c r="B1848" s="146" t="s">
        <v>367</v>
      </c>
      <c r="C1848" s="142" t="s">
        <v>350</v>
      </c>
      <c r="D1848" s="147" t="s">
        <v>349</v>
      </c>
      <c r="E1848" s="142" t="s">
        <v>366</v>
      </c>
    </row>
    <row r="1849" spans="1:5" x14ac:dyDescent="0.15">
      <c r="A1849" s="143" t="str">
        <f t="shared" si="28"/>
        <v>鹿児島県大島郡龍郷町</v>
      </c>
      <c r="B1849" s="146" t="s">
        <v>365</v>
      </c>
      <c r="C1849" s="142" t="s">
        <v>350</v>
      </c>
      <c r="D1849" s="147" t="s">
        <v>349</v>
      </c>
      <c r="E1849" s="142" t="s">
        <v>364</v>
      </c>
    </row>
    <row r="1850" spans="1:5" x14ac:dyDescent="0.15">
      <c r="A1850" s="143" t="str">
        <f t="shared" si="28"/>
        <v>鹿児島県大島郡喜界町</v>
      </c>
      <c r="B1850" s="146" t="s">
        <v>363</v>
      </c>
      <c r="C1850" s="142" t="s">
        <v>350</v>
      </c>
      <c r="D1850" s="147" t="s">
        <v>349</v>
      </c>
      <c r="E1850" s="142" t="s">
        <v>362</v>
      </c>
    </row>
    <row r="1851" spans="1:5" x14ac:dyDescent="0.15">
      <c r="A1851" s="143" t="str">
        <f t="shared" si="28"/>
        <v>鹿児島県大島郡徳之島町</v>
      </c>
      <c r="B1851" s="146" t="s">
        <v>361</v>
      </c>
      <c r="C1851" s="142" t="s">
        <v>350</v>
      </c>
      <c r="D1851" s="147" t="s">
        <v>349</v>
      </c>
      <c r="E1851" s="142" t="s">
        <v>360</v>
      </c>
    </row>
    <row r="1852" spans="1:5" x14ac:dyDescent="0.15">
      <c r="A1852" s="143" t="str">
        <f t="shared" si="28"/>
        <v>鹿児島県大島郡天城町</v>
      </c>
      <c r="B1852" s="146" t="s">
        <v>359</v>
      </c>
      <c r="C1852" s="142" t="s">
        <v>350</v>
      </c>
      <c r="D1852" s="147" t="s">
        <v>349</v>
      </c>
      <c r="E1852" s="142" t="s">
        <v>358</v>
      </c>
    </row>
    <row r="1853" spans="1:5" x14ac:dyDescent="0.15">
      <c r="A1853" s="143" t="str">
        <f t="shared" si="28"/>
        <v>鹿児島県大島郡伊仙町</v>
      </c>
      <c r="B1853" s="146" t="s">
        <v>357</v>
      </c>
      <c r="C1853" s="142" t="s">
        <v>350</v>
      </c>
      <c r="D1853" s="147" t="s">
        <v>349</v>
      </c>
      <c r="E1853" s="142" t="s">
        <v>356</v>
      </c>
    </row>
    <row r="1854" spans="1:5" x14ac:dyDescent="0.15">
      <c r="A1854" s="143" t="str">
        <f t="shared" si="28"/>
        <v>鹿児島県大島郡和泊町</v>
      </c>
      <c r="B1854" s="146" t="s">
        <v>355</v>
      </c>
      <c r="C1854" s="142" t="s">
        <v>350</v>
      </c>
      <c r="D1854" s="147" t="s">
        <v>349</v>
      </c>
      <c r="E1854" s="142" t="s">
        <v>354</v>
      </c>
    </row>
    <row r="1855" spans="1:5" x14ac:dyDescent="0.15">
      <c r="A1855" s="143" t="str">
        <f t="shared" si="28"/>
        <v>鹿児島県大島郡知名町</v>
      </c>
      <c r="B1855" s="146" t="s">
        <v>353</v>
      </c>
      <c r="C1855" s="142" t="s">
        <v>350</v>
      </c>
      <c r="D1855" s="147" t="s">
        <v>349</v>
      </c>
      <c r="E1855" s="142" t="s">
        <v>352</v>
      </c>
    </row>
    <row r="1856" spans="1:5" x14ac:dyDescent="0.15">
      <c r="A1856" s="143" t="str">
        <f t="shared" si="28"/>
        <v>鹿児島県大島郡与論町</v>
      </c>
      <c r="B1856" s="146" t="s">
        <v>351</v>
      </c>
      <c r="C1856" s="142" t="s">
        <v>350</v>
      </c>
      <c r="D1856" s="147" t="s">
        <v>349</v>
      </c>
      <c r="E1856" s="142" t="s">
        <v>348</v>
      </c>
    </row>
    <row r="1857" spans="1:5" x14ac:dyDescent="0.15">
      <c r="A1857" s="143" t="str">
        <f t="shared" si="28"/>
        <v>沖縄県那覇市</v>
      </c>
      <c r="B1857" s="146" t="s">
        <v>347</v>
      </c>
      <c r="C1857" s="142" t="s">
        <v>262</v>
      </c>
      <c r="D1857" s="147" t="s">
        <v>346</v>
      </c>
      <c r="E1857" s="142"/>
    </row>
    <row r="1858" spans="1:5" x14ac:dyDescent="0.15">
      <c r="A1858" s="143" t="str">
        <f t="shared" ref="A1858:A1897" si="29">C1858&amp;D1858&amp;E1858</f>
        <v>沖縄県宜野湾市</v>
      </c>
      <c r="B1858" s="146" t="s">
        <v>345</v>
      </c>
      <c r="C1858" s="142" t="s">
        <v>262</v>
      </c>
      <c r="D1858" s="147" t="s">
        <v>344</v>
      </c>
      <c r="E1858" s="142"/>
    </row>
    <row r="1859" spans="1:5" x14ac:dyDescent="0.15">
      <c r="A1859" s="143" t="str">
        <f t="shared" si="29"/>
        <v>沖縄県石垣市</v>
      </c>
      <c r="B1859" s="146" t="s">
        <v>343</v>
      </c>
      <c r="C1859" s="142" t="s">
        <v>262</v>
      </c>
      <c r="D1859" s="147" t="s">
        <v>342</v>
      </c>
      <c r="E1859" s="142"/>
    </row>
    <row r="1860" spans="1:5" x14ac:dyDescent="0.15">
      <c r="A1860" s="143" t="str">
        <f t="shared" si="29"/>
        <v>沖縄県浦添市</v>
      </c>
      <c r="B1860" s="146" t="s">
        <v>341</v>
      </c>
      <c r="C1860" s="142" t="s">
        <v>262</v>
      </c>
      <c r="D1860" s="147" t="s">
        <v>340</v>
      </c>
      <c r="E1860" s="142"/>
    </row>
    <row r="1861" spans="1:5" x14ac:dyDescent="0.15">
      <c r="A1861" s="143" t="str">
        <f t="shared" si="29"/>
        <v>沖縄県名護市</v>
      </c>
      <c r="B1861" s="146" t="s">
        <v>339</v>
      </c>
      <c r="C1861" s="142" t="s">
        <v>262</v>
      </c>
      <c r="D1861" s="147" t="s">
        <v>338</v>
      </c>
      <c r="E1861" s="142"/>
    </row>
    <row r="1862" spans="1:5" x14ac:dyDescent="0.15">
      <c r="A1862" s="143" t="str">
        <f t="shared" si="29"/>
        <v>沖縄県糸満市</v>
      </c>
      <c r="B1862" s="146" t="s">
        <v>337</v>
      </c>
      <c r="C1862" s="142" t="s">
        <v>262</v>
      </c>
      <c r="D1862" s="147" t="s">
        <v>336</v>
      </c>
      <c r="E1862" s="142"/>
    </row>
    <row r="1863" spans="1:5" x14ac:dyDescent="0.15">
      <c r="A1863" s="143" t="str">
        <f t="shared" si="29"/>
        <v>沖縄県沖縄市</v>
      </c>
      <c r="B1863" s="146" t="s">
        <v>335</v>
      </c>
      <c r="C1863" s="142" t="s">
        <v>262</v>
      </c>
      <c r="D1863" s="147" t="s">
        <v>334</v>
      </c>
      <c r="E1863" s="142"/>
    </row>
    <row r="1864" spans="1:5" x14ac:dyDescent="0.15">
      <c r="A1864" s="143" t="str">
        <f t="shared" si="29"/>
        <v>沖縄県豊見城市</v>
      </c>
      <c r="B1864" s="146" t="s">
        <v>333</v>
      </c>
      <c r="C1864" s="142" t="s">
        <v>262</v>
      </c>
      <c r="D1864" s="147" t="s">
        <v>332</v>
      </c>
      <c r="E1864" s="142"/>
    </row>
    <row r="1865" spans="1:5" x14ac:dyDescent="0.15">
      <c r="A1865" s="143" t="str">
        <f t="shared" si="29"/>
        <v>沖縄県うるま市</v>
      </c>
      <c r="B1865" s="146" t="s">
        <v>331</v>
      </c>
      <c r="C1865" s="142" t="s">
        <v>262</v>
      </c>
      <c r="D1865" s="147" t="s">
        <v>330</v>
      </c>
      <c r="E1865" s="142"/>
    </row>
    <row r="1866" spans="1:5" x14ac:dyDescent="0.15">
      <c r="A1866" s="143" t="str">
        <f t="shared" si="29"/>
        <v>沖縄県宮古島市</v>
      </c>
      <c r="B1866" s="146" t="s">
        <v>329</v>
      </c>
      <c r="C1866" s="142" t="s">
        <v>262</v>
      </c>
      <c r="D1866" s="147" t="s">
        <v>328</v>
      </c>
      <c r="E1866" s="142"/>
    </row>
    <row r="1867" spans="1:5" x14ac:dyDescent="0.15">
      <c r="A1867" s="143" t="str">
        <f t="shared" si="29"/>
        <v>沖縄県南城市</v>
      </c>
      <c r="B1867" s="146" t="s">
        <v>327</v>
      </c>
      <c r="C1867" s="142" t="s">
        <v>262</v>
      </c>
      <c r="D1867" s="147" t="s">
        <v>326</v>
      </c>
      <c r="E1867" s="142"/>
    </row>
    <row r="1868" spans="1:5" x14ac:dyDescent="0.15">
      <c r="A1868" s="143" t="str">
        <f t="shared" si="29"/>
        <v>沖縄県国頭郡国頭村</v>
      </c>
      <c r="B1868" s="146" t="s">
        <v>325</v>
      </c>
      <c r="C1868" s="142" t="s">
        <v>262</v>
      </c>
      <c r="D1868" s="147" t="s">
        <v>306</v>
      </c>
      <c r="E1868" s="142" t="s">
        <v>324</v>
      </c>
    </row>
    <row r="1869" spans="1:5" x14ac:dyDescent="0.15">
      <c r="A1869" s="143" t="str">
        <f t="shared" si="29"/>
        <v>沖縄県国頭郡大宜味村</v>
      </c>
      <c r="B1869" s="146" t="s">
        <v>323</v>
      </c>
      <c r="C1869" s="142" t="s">
        <v>262</v>
      </c>
      <c r="D1869" s="147" t="s">
        <v>306</v>
      </c>
      <c r="E1869" s="142" t="s">
        <v>322</v>
      </c>
    </row>
    <row r="1870" spans="1:5" x14ac:dyDescent="0.15">
      <c r="A1870" s="143" t="str">
        <f t="shared" si="29"/>
        <v>沖縄県国頭郡東村</v>
      </c>
      <c r="B1870" s="146" t="s">
        <v>321</v>
      </c>
      <c r="C1870" s="142" t="s">
        <v>262</v>
      </c>
      <c r="D1870" s="147" t="s">
        <v>306</v>
      </c>
      <c r="E1870" s="142" t="s">
        <v>320</v>
      </c>
    </row>
    <row r="1871" spans="1:5" x14ac:dyDescent="0.15">
      <c r="A1871" s="143" t="str">
        <f t="shared" si="29"/>
        <v>沖縄県国頭郡今帰仁村</v>
      </c>
      <c r="B1871" s="146" t="s">
        <v>319</v>
      </c>
      <c r="C1871" s="142" t="s">
        <v>262</v>
      </c>
      <c r="D1871" s="147" t="s">
        <v>306</v>
      </c>
      <c r="E1871" s="142" t="s">
        <v>318</v>
      </c>
    </row>
    <row r="1872" spans="1:5" x14ac:dyDescent="0.15">
      <c r="A1872" s="143" t="str">
        <f t="shared" si="29"/>
        <v>沖縄県国頭郡本部町</v>
      </c>
      <c r="B1872" s="146" t="s">
        <v>317</v>
      </c>
      <c r="C1872" s="142" t="s">
        <v>262</v>
      </c>
      <c r="D1872" s="147" t="s">
        <v>306</v>
      </c>
      <c r="E1872" s="142" t="s">
        <v>316</v>
      </c>
    </row>
    <row r="1873" spans="1:5" x14ac:dyDescent="0.15">
      <c r="A1873" s="143" t="str">
        <f t="shared" si="29"/>
        <v>沖縄県国頭郡恩納村</v>
      </c>
      <c r="B1873" s="146" t="s">
        <v>315</v>
      </c>
      <c r="C1873" s="142" t="s">
        <v>262</v>
      </c>
      <c r="D1873" s="147" t="s">
        <v>306</v>
      </c>
      <c r="E1873" s="142" t="s">
        <v>314</v>
      </c>
    </row>
    <row r="1874" spans="1:5" x14ac:dyDescent="0.15">
      <c r="A1874" s="143" t="str">
        <f t="shared" si="29"/>
        <v>沖縄県国頭郡宜野座村</v>
      </c>
      <c r="B1874" s="146" t="s">
        <v>313</v>
      </c>
      <c r="C1874" s="142" t="s">
        <v>262</v>
      </c>
      <c r="D1874" s="147" t="s">
        <v>306</v>
      </c>
      <c r="E1874" s="142" t="s">
        <v>312</v>
      </c>
    </row>
    <row r="1875" spans="1:5" x14ac:dyDescent="0.15">
      <c r="A1875" s="143" t="str">
        <f t="shared" si="29"/>
        <v>沖縄県国頭郡金武町</v>
      </c>
      <c r="B1875" s="146" t="s">
        <v>311</v>
      </c>
      <c r="C1875" s="142" t="s">
        <v>262</v>
      </c>
      <c r="D1875" s="147" t="s">
        <v>306</v>
      </c>
      <c r="E1875" s="142" t="s">
        <v>310</v>
      </c>
    </row>
    <row r="1876" spans="1:5" x14ac:dyDescent="0.15">
      <c r="A1876" s="143" t="str">
        <f t="shared" si="29"/>
        <v>沖縄県国頭郡伊江村</v>
      </c>
      <c r="B1876" s="146" t="s">
        <v>309</v>
      </c>
      <c r="C1876" s="142" t="s">
        <v>262</v>
      </c>
      <c r="D1876" s="147" t="s">
        <v>306</v>
      </c>
      <c r="E1876" s="142" t="s">
        <v>308</v>
      </c>
    </row>
    <row r="1877" spans="1:5" x14ac:dyDescent="0.15">
      <c r="A1877" s="143" t="str">
        <f t="shared" si="29"/>
        <v>沖縄県国頭郡読谷村</v>
      </c>
      <c r="B1877" s="146" t="s">
        <v>307</v>
      </c>
      <c r="C1877" s="142" t="s">
        <v>262</v>
      </c>
      <c r="D1877" s="147" t="s">
        <v>306</v>
      </c>
      <c r="E1877" s="142" t="s">
        <v>305</v>
      </c>
    </row>
    <row r="1878" spans="1:5" x14ac:dyDescent="0.15">
      <c r="A1878" s="143" t="str">
        <f t="shared" si="29"/>
        <v>沖縄県中頭郡嘉手納町</v>
      </c>
      <c r="B1878" s="146" t="s">
        <v>304</v>
      </c>
      <c r="C1878" s="142" t="s">
        <v>262</v>
      </c>
      <c r="D1878" s="147" t="s">
        <v>295</v>
      </c>
      <c r="E1878" s="142" t="s">
        <v>303</v>
      </c>
    </row>
    <row r="1879" spans="1:5" x14ac:dyDescent="0.15">
      <c r="A1879" s="143" t="str">
        <f t="shared" si="29"/>
        <v>沖縄県中頭郡北谷町</v>
      </c>
      <c r="B1879" s="146" t="s">
        <v>302</v>
      </c>
      <c r="C1879" s="142" t="s">
        <v>262</v>
      </c>
      <c r="D1879" s="147" t="s">
        <v>295</v>
      </c>
      <c r="E1879" s="142" t="s">
        <v>301</v>
      </c>
    </row>
    <row r="1880" spans="1:5" x14ac:dyDescent="0.15">
      <c r="A1880" s="143" t="str">
        <f t="shared" si="29"/>
        <v>沖縄県中頭郡北中城村</v>
      </c>
      <c r="B1880" s="146" t="s">
        <v>300</v>
      </c>
      <c r="C1880" s="142" t="s">
        <v>262</v>
      </c>
      <c r="D1880" s="147" t="s">
        <v>295</v>
      </c>
      <c r="E1880" s="142" t="s">
        <v>299</v>
      </c>
    </row>
    <row r="1881" spans="1:5" x14ac:dyDescent="0.15">
      <c r="A1881" s="143" t="str">
        <f t="shared" si="29"/>
        <v>沖縄県中頭郡中城村</v>
      </c>
      <c r="B1881" s="146" t="s">
        <v>298</v>
      </c>
      <c r="C1881" s="142" t="s">
        <v>262</v>
      </c>
      <c r="D1881" s="147" t="s">
        <v>295</v>
      </c>
      <c r="E1881" s="142" t="s">
        <v>297</v>
      </c>
    </row>
    <row r="1882" spans="1:5" x14ac:dyDescent="0.15">
      <c r="A1882" s="143" t="str">
        <f t="shared" si="29"/>
        <v>沖縄県中頭郡西原町</v>
      </c>
      <c r="B1882" s="146" t="s">
        <v>296</v>
      </c>
      <c r="C1882" s="142" t="s">
        <v>262</v>
      </c>
      <c r="D1882" s="147" t="s">
        <v>295</v>
      </c>
      <c r="E1882" s="142" t="s">
        <v>294</v>
      </c>
    </row>
    <row r="1883" spans="1:5" x14ac:dyDescent="0.15">
      <c r="A1883" s="143" t="str">
        <f t="shared" si="29"/>
        <v>沖縄県島尻郡与那原町</v>
      </c>
      <c r="B1883" s="146" t="s">
        <v>293</v>
      </c>
      <c r="C1883" s="142" t="s">
        <v>262</v>
      </c>
      <c r="D1883" s="147" t="s">
        <v>270</v>
      </c>
      <c r="E1883" s="142" t="s">
        <v>292</v>
      </c>
    </row>
    <row r="1884" spans="1:5" x14ac:dyDescent="0.15">
      <c r="A1884" s="143" t="str">
        <f t="shared" si="29"/>
        <v>沖縄県島尻郡南風原町</v>
      </c>
      <c r="B1884" s="146" t="s">
        <v>291</v>
      </c>
      <c r="C1884" s="142" t="s">
        <v>262</v>
      </c>
      <c r="D1884" s="147" t="s">
        <v>270</v>
      </c>
      <c r="E1884" s="142" t="s">
        <v>290</v>
      </c>
    </row>
    <row r="1885" spans="1:5" x14ac:dyDescent="0.15">
      <c r="A1885" s="143" t="str">
        <f t="shared" si="29"/>
        <v>沖縄県島尻郡渡嘉敷村</v>
      </c>
      <c r="B1885" s="146" t="s">
        <v>289</v>
      </c>
      <c r="C1885" s="142" t="s">
        <v>262</v>
      </c>
      <c r="D1885" s="147" t="s">
        <v>270</v>
      </c>
      <c r="E1885" s="142" t="s">
        <v>288</v>
      </c>
    </row>
    <row r="1886" spans="1:5" x14ac:dyDescent="0.15">
      <c r="A1886" s="143" t="str">
        <f t="shared" si="29"/>
        <v>沖縄県島尻郡座間味村</v>
      </c>
      <c r="B1886" s="146" t="s">
        <v>287</v>
      </c>
      <c r="C1886" s="142" t="s">
        <v>262</v>
      </c>
      <c r="D1886" s="147" t="s">
        <v>270</v>
      </c>
      <c r="E1886" s="142" t="s">
        <v>286</v>
      </c>
    </row>
    <row r="1887" spans="1:5" x14ac:dyDescent="0.15">
      <c r="A1887" s="143" t="str">
        <f t="shared" si="29"/>
        <v>沖縄県島尻郡粟国村</v>
      </c>
      <c r="B1887" s="146" t="s">
        <v>285</v>
      </c>
      <c r="C1887" s="142" t="s">
        <v>262</v>
      </c>
      <c r="D1887" s="147" t="s">
        <v>270</v>
      </c>
      <c r="E1887" s="142" t="s">
        <v>284</v>
      </c>
    </row>
    <row r="1888" spans="1:5" x14ac:dyDescent="0.15">
      <c r="A1888" s="143" t="str">
        <f t="shared" si="29"/>
        <v>沖縄県島尻郡渡名喜村</v>
      </c>
      <c r="B1888" s="146" t="s">
        <v>283</v>
      </c>
      <c r="C1888" s="142" t="s">
        <v>262</v>
      </c>
      <c r="D1888" s="147" t="s">
        <v>270</v>
      </c>
      <c r="E1888" s="142" t="s">
        <v>282</v>
      </c>
    </row>
    <row r="1889" spans="1:5" x14ac:dyDescent="0.15">
      <c r="A1889" s="143" t="str">
        <f t="shared" si="29"/>
        <v>沖縄県島尻郡南大東村</v>
      </c>
      <c r="B1889" s="146" t="s">
        <v>281</v>
      </c>
      <c r="C1889" s="142" t="s">
        <v>262</v>
      </c>
      <c r="D1889" s="147" t="s">
        <v>270</v>
      </c>
      <c r="E1889" s="142" t="s">
        <v>280</v>
      </c>
    </row>
    <row r="1890" spans="1:5" x14ac:dyDescent="0.15">
      <c r="A1890" s="143" t="str">
        <f t="shared" si="29"/>
        <v>沖縄県島尻郡北大東村</v>
      </c>
      <c r="B1890" s="146" t="s">
        <v>279</v>
      </c>
      <c r="C1890" s="142" t="s">
        <v>262</v>
      </c>
      <c r="D1890" s="147" t="s">
        <v>270</v>
      </c>
      <c r="E1890" s="142" t="s">
        <v>278</v>
      </c>
    </row>
    <row r="1891" spans="1:5" x14ac:dyDescent="0.15">
      <c r="A1891" s="143" t="str">
        <f t="shared" si="29"/>
        <v>沖縄県島尻郡伊平屋村</v>
      </c>
      <c r="B1891" s="146" t="s">
        <v>277</v>
      </c>
      <c r="C1891" s="142" t="s">
        <v>262</v>
      </c>
      <c r="D1891" s="147" t="s">
        <v>270</v>
      </c>
      <c r="E1891" s="142" t="s">
        <v>276</v>
      </c>
    </row>
    <row r="1892" spans="1:5" x14ac:dyDescent="0.15">
      <c r="A1892" s="143" t="str">
        <f t="shared" si="29"/>
        <v>沖縄県島尻郡伊是名村</v>
      </c>
      <c r="B1892" s="146" t="s">
        <v>275</v>
      </c>
      <c r="C1892" s="142" t="s">
        <v>262</v>
      </c>
      <c r="D1892" s="147" t="s">
        <v>270</v>
      </c>
      <c r="E1892" s="142" t="s">
        <v>274</v>
      </c>
    </row>
    <row r="1893" spans="1:5" x14ac:dyDescent="0.15">
      <c r="A1893" s="143" t="str">
        <f t="shared" si="29"/>
        <v>沖縄県島尻郡久米島町</v>
      </c>
      <c r="B1893" s="146" t="s">
        <v>273</v>
      </c>
      <c r="C1893" s="142" t="s">
        <v>262</v>
      </c>
      <c r="D1893" s="147" t="s">
        <v>270</v>
      </c>
      <c r="E1893" s="142" t="s">
        <v>272</v>
      </c>
    </row>
    <row r="1894" spans="1:5" x14ac:dyDescent="0.15">
      <c r="A1894" s="143" t="str">
        <f t="shared" si="29"/>
        <v>沖縄県島尻郡八重瀬町</v>
      </c>
      <c r="B1894" s="146" t="s">
        <v>271</v>
      </c>
      <c r="C1894" s="142" t="s">
        <v>262</v>
      </c>
      <c r="D1894" s="147" t="s">
        <v>270</v>
      </c>
      <c r="E1894" s="142" t="s">
        <v>269</v>
      </c>
    </row>
    <row r="1895" spans="1:5" x14ac:dyDescent="0.15">
      <c r="A1895" s="143" t="str">
        <f t="shared" si="29"/>
        <v>沖縄県宮古郡多良間村</v>
      </c>
      <c r="B1895" s="146" t="s">
        <v>268</v>
      </c>
      <c r="C1895" s="142" t="s">
        <v>262</v>
      </c>
      <c r="D1895" s="147" t="s">
        <v>267</v>
      </c>
      <c r="E1895" s="142" t="s">
        <v>266</v>
      </c>
    </row>
    <row r="1896" spans="1:5" x14ac:dyDescent="0.15">
      <c r="A1896" s="143" t="str">
        <f t="shared" si="29"/>
        <v>沖縄県八重山郡竹富町</v>
      </c>
      <c r="B1896" s="146" t="s">
        <v>265</v>
      </c>
      <c r="C1896" s="142" t="s">
        <v>262</v>
      </c>
      <c r="D1896" s="147" t="s">
        <v>261</v>
      </c>
      <c r="E1896" s="142" t="s">
        <v>264</v>
      </c>
    </row>
    <row r="1897" spans="1:5" x14ac:dyDescent="0.15">
      <c r="A1897" s="143" t="str">
        <f t="shared" si="29"/>
        <v>沖縄県八重山郡与那国町</v>
      </c>
      <c r="B1897" s="146" t="s">
        <v>263</v>
      </c>
      <c r="C1897" s="142" t="s">
        <v>262</v>
      </c>
      <c r="D1897" s="147" t="s">
        <v>261</v>
      </c>
      <c r="E1897" s="142" t="s">
        <v>260</v>
      </c>
    </row>
  </sheetData>
  <phoneticPr fontId="2"/>
  <pageMargins left="1.299212598425197" right="0.70866141732283472" top="0.74803149606299213" bottom="0.74803149606299213" header="0.31496062992125984" footer="0.31496062992125984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変更届第１面</vt:lpstr>
      <vt:lpstr>変更届第２面</vt:lpstr>
      <vt:lpstr>変更届第３面</vt:lpstr>
      <vt:lpstr>変更届第４面</vt:lpstr>
      <vt:lpstr>コード１</vt:lpstr>
      <vt:lpstr>コード２</vt:lpstr>
      <vt:lpstr>コード２!Print_Area</vt:lpstr>
      <vt:lpstr>変更届第１面!Print_Area</vt:lpstr>
      <vt:lpstr>変更届第２面!Print_Area</vt:lpstr>
      <vt:lpstr>変更届第３面!Print_Area</vt:lpstr>
      <vt:lpstr>変更届第４面!Print_Area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北﨑　寛崇</cp:lastModifiedBy>
  <dcterms:created xsi:type="dcterms:W3CDTF">2026-02-02T09:32:39Z</dcterms:created>
  <dcterms:modified xsi:type="dcterms:W3CDTF">2026-02-03T06:28:46Z</dcterms:modified>
</cp:coreProperties>
</file>