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R:\S14330_雇用労働室\R07年度\01_共同作業\01_労政福祉班\01_働き方改革推進事業（「おおいた働き方改革」推進優良企業表彰）\R7 要綱改正・実施伺い\02_実施伺い用\"/>
    </mc:Choice>
  </mc:AlternateContent>
  <xr:revisionPtr revIDLastSave="0" documentId="13_ncr:1_{3A5802B1-301D-4987-BEE8-F73D994576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Sheet1!$A$1:$M$107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2" i="1" l="1"/>
  <c r="H13" i="1"/>
  <c r="L12" i="1" s="1"/>
  <c r="L75" i="1"/>
  <c r="L83" i="1"/>
  <c r="L68" i="1" l="1"/>
  <c r="L65" i="1"/>
  <c r="L62" i="1"/>
  <c r="I70" i="1" s="1"/>
  <c r="L33" i="1"/>
  <c r="H39" i="1" l="1"/>
  <c r="L38" i="1" s="1"/>
  <c r="H28" i="1"/>
  <c r="L27" i="1" s="1"/>
  <c r="L95" i="1" l="1"/>
  <c r="L91" i="1"/>
  <c r="L87" i="1"/>
  <c r="L79" i="1"/>
  <c r="L58" i="1"/>
  <c r="H54" i="1"/>
  <c r="L53" i="1" s="1"/>
  <c r="H44" i="1"/>
  <c r="H43" i="1"/>
  <c r="H22" i="1"/>
  <c r="L18" i="1" s="1"/>
  <c r="L30" i="1" s="1"/>
  <c r="H47" i="1" l="1"/>
  <c r="L45" i="1" s="1"/>
  <c r="L49" i="1" s="1"/>
  <c r="L98" i="1" s="1"/>
</calcChain>
</file>

<file path=xl/sharedStrings.xml><?xml version="1.0" encoding="utf-8"?>
<sst xmlns="http://schemas.openxmlformats.org/spreadsheetml/2006/main" count="125" uniqueCount="95">
  <si>
    <t>「おおいた働き方改革」推進優良企業表彰　簡易診断</t>
  </si>
  <si>
    <t>分野（１）　　「おおいた働き方改革共同宣言」の４つの目標達成に向けた取組</t>
  </si>
  <si>
    <t>①-１</t>
    <phoneticPr fontId="2"/>
  </si>
  <si>
    <t>集計可能な最新の期（Ａ）の、従業員1人当たりの年間総実労働時間は何時間ですか。（短時間労働者を除く。）</t>
  </si>
  <si>
    <t>集計可能な最新の期（Ａ）の年間総実労働時間</t>
    <rPh sb="15" eb="16">
      <t>ソウ</t>
    </rPh>
    <rPh sb="16" eb="17">
      <t>ジツ</t>
    </rPh>
    <rPh sb="17" eb="19">
      <t>ロウドウ</t>
    </rPh>
    <phoneticPr fontId="6"/>
  </si>
  <si>
    <t>時間</t>
    <rPh sb="0" eb="2">
      <t>ジカン</t>
    </rPh>
    <phoneticPr fontId="6"/>
  </si>
  <si>
    <t>短時間労働者を除く従業員数</t>
    <rPh sb="0" eb="3">
      <t>タンジカン</t>
    </rPh>
    <rPh sb="3" eb="6">
      <t>ロウドウシャ</t>
    </rPh>
    <rPh sb="7" eb="8">
      <t>ノゾ</t>
    </rPh>
    <rPh sb="9" eb="12">
      <t>ジュウギョウイン</t>
    </rPh>
    <rPh sb="12" eb="13">
      <t>スウ</t>
    </rPh>
    <phoneticPr fontId="6"/>
  </si>
  <si>
    <t>人</t>
    <rPh sb="0" eb="1">
      <t>ニン</t>
    </rPh>
    <phoneticPr fontId="6"/>
  </si>
  <si>
    <t>１人当たりの年間総実労働時間</t>
    <rPh sb="0" eb="3">
      <t>ヒトリア</t>
    </rPh>
    <rPh sb="6" eb="8">
      <t>ネンカン</t>
    </rPh>
    <rPh sb="8" eb="9">
      <t>ソウ</t>
    </rPh>
    <rPh sb="9" eb="10">
      <t>ジツ</t>
    </rPh>
    <rPh sb="10" eb="12">
      <t>ロウドウ</t>
    </rPh>
    <rPh sb="12" eb="14">
      <t>ジカン</t>
    </rPh>
    <phoneticPr fontId="6"/>
  </si>
  <si>
    <t>①－2</t>
    <phoneticPr fontId="6"/>
  </si>
  <si>
    <t>集計可能な最新の期（Ａ）とその前期の、従業員1人当たりの年間総実労働時間の削減割合は何％ですか。（短時間労働者を除く。）</t>
    <rPh sb="0" eb="2">
      <t>シュウケイ</t>
    </rPh>
    <rPh sb="2" eb="4">
      <t>カノウ</t>
    </rPh>
    <rPh sb="5" eb="7">
      <t>サイシン</t>
    </rPh>
    <rPh sb="8" eb="9">
      <t>キ</t>
    </rPh>
    <rPh sb="15" eb="17">
      <t>ゼンキ</t>
    </rPh>
    <rPh sb="28" eb="30">
      <t>ネンカン</t>
    </rPh>
    <rPh sb="30" eb="32">
      <t>ソウジツ</t>
    </rPh>
    <rPh sb="32" eb="34">
      <t>ロウドウ</t>
    </rPh>
    <rPh sb="34" eb="36">
      <t>ジカン</t>
    </rPh>
    <rPh sb="37" eb="39">
      <t>サクゲン</t>
    </rPh>
    <rPh sb="39" eb="41">
      <t>ワリアイ</t>
    </rPh>
    <rPh sb="42" eb="43">
      <t>ナン</t>
    </rPh>
    <phoneticPr fontId="9"/>
  </si>
  <si>
    <t>集計可能な最新の期（Ａ）の短時間労働者を除く従業員の</t>
    <rPh sb="13" eb="16">
      <t>タンジカン</t>
    </rPh>
    <rPh sb="16" eb="19">
      <t>ロウドウシャ</t>
    </rPh>
    <rPh sb="20" eb="21">
      <t>ノゾ</t>
    </rPh>
    <rPh sb="22" eb="25">
      <t>ジュウギョウイン</t>
    </rPh>
    <phoneticPr fontId="6"/>
  </si>
  <si>
    <t>年間総実労働時間</t>
    <rPh sb="0" eb="2">
      <t>ネンカン</t>
    </rPh>
    <phoneticPr fontId="6"/>
  </si>
  <si>
    <t>（Ａ）の前期の短時間労働者を除く従業員の年間総実労働</t>
    <phoneticPr fontId="6"/>
  </si>
  <si>
    <t>時間</t>
    <phoneticPr fontId="6"/>
  </si>
  <si>
    <t>削減率</t>
    <rPh sb="0" eb="3">
      <t>サクゲンリツ</t>
    </rPh>
    <phoneticPr fontId="6"/>
  </si>
  <si>
    <t>%</t>
    <phoneticPr fontId="6"/>
  </si>
  <si>
    <t>配点…10%以上　20点、5%以上10%未満　10点、1%以上5%未満　5点</t>
    <rPh sb="0" eb="2">
      <t>ハイテン</t>
    </rPh>
    <rPh sb="6" eb="8">
      <t>イジョウ</t>
    </rPh>
    <rPh sb="11" eb="12">
      <t>テン</t>
    </rPh>
    <rPh sb="29" eb="31">
      <t>イジョウ</t>
    </rPh>
    <phoneticPr fontId="9"/>
  </si>
  <si>
    <t>①－3</t>
    <phoneticPr fontId="6"/>
  </si>
  <si>
    <t>集計可能な最新の期（Ａ）の、従業員1人当たりの年間所定外労働時間は何時間ですか。（短時間労働者を除く。）</t>
    <rPh sb="0" eb="2">
      <t>シュウケイ</t>
    </rPh>
    <rPh sb="2" eb="4">
      <t>カノウ</t>
    </rPh>
    <rPh sb="5" eb="7">
      <t>サイシン</t>
    </rPh>
    <rPh sb="8" eb="9">
      <t>キ</t>
    </rPh>
    <rPh sb="23" eb="25">
      <t>ネンカン</t>
    </rPh>
    <rPh sb="25" eb="28">
      <t>ショテイガイ</t>
    </rPh>
    <rPh sb="28" eb="30">
      <t>ロウドウ</t>
    </rPh>
    <rPh sb="30" eb="32">
      <t>ジカン</t>
    </rPh>
    <rPh sb="33" eb="34">
      <t>ナン</t>
    </rPh>
    <rPh sb="34" eb="36">
      <t>ジカン</t>
    </rPh>
    <phoneticPr fontId="9"/>
  </si>
  <si>
    <t>集計可能な最新の期（Ａ）の年間所定外労働時間</t>
    <rPh sb="15" eb="18">
      <t>ショテイガイ</t>
    </rPh>
    <phoneticPr fontId="6"/>
  </si>
  <si>
    <t>１人当たりの年間所定外労働時間</t>
    <rPh sb="0" eb="3">
      <t>ヒトリア</t>
    </rPh>
    <rPh sb="6" eb="8">
      <t>ネンカン</t>
    </rPh>
    <rPh sb="8" eb="10">
      <t>ショテイ</t>
    </rPh>
    <rPh sb="10" eb="11">
      <t>ガイ</t>
    </rPh>
    <rPh sb="11" eb="13">
      <t>ロウドウ</t>
    </rPh>
    <rPh sb="13" eb="15">
      <t>ジカン</t>
    </rPh>
    <phoneticPr fontId="6"/>
  </si>
  <si>
    <t>配点…30時間未満　20点、30時間以上60時間未満　10点、60時間以上120時間未満　5点</t>
    <rPh sb="0" eb="2">
      <t>ハイテン</t>
    </rPh>
    <rPh sb="5" eb="7">
      <t>ジカン</t>
    </rPh>
    <rPh sb="7" eb="9">
      <t>ミマン</t>
    </rPh>
    <rPh sb="12" eb="13">
      <t>テン</t>
    </rPh>
    <rPh sb="16" eb="18">
      <t>ジカン</t>
    </rPh>
    <rPh sb="22" eb="24">
      <t>ジカン</t>
    </rPh>
    <rPh sb="33" eb="35">
      <t>ジカン</t>
    </rPh>
    <rPh sb="35" eb="37">
      <t>イジョウ</t>
    </rPh>
    <rPh sb="40" eb="42">
      <t>ジカン</t>
    </rPh>
    <phoneticPr fontId="9"/>
  </si>
  <si>
    <t>①の得点
（いずれか点の高いもの）</t>
    <rPh sb="2" eb="4">
      <t>トクテン</t>
    </rPh>
    <rPh sb="10" eb="11">
      <t>テン</t>
    </rPh>
    <rPh sb="12" eb="13">
      <t>タカ</t>
    </rPh>
    <phoneticPr fontId="9"/>
  </si>
  <si>
    <t>②</t>
    <phoneticPr fontId="6"/>
  </si>
  <si>
    <t>集計可能な最新の期（Ａ）の全ての労働者の年間時間外労働時間が720時間未満ですか。</t>
    <phoneticPr fontId="6"/>
  </si>
  <si>
    <t>選択してください→</t>
    <rPh sb="0" eb="2">
      <t>センタク</t>
    </rPh>
    <phoneticPr fontId="6"/>
  </si>
  <si>
    <t>配点…はい　10点、いいえ　0点</t>
    <rPh sb="0" eb="2">
      <t>ハイテン</t>
    </rPh>
    <phoneticPr fontId="9"/>
  </si>
  <si>
    <t>③－１</t>
    <phoneticPr fontId="6"/>
  </si>
  <si>
    <t>集計可能な最新の期（Ａ）の年次有給休暇の取得率は、企業全体（本社が県外の場合、県内の事業所全体）で平均して何％ですか。</t>
    <rPh sb="0" eb="2">
      <t>シュウケイ</t>
    </rPh>
    <rPh sb="2" eb="4">
      <t>カノウ</t>
    </rPh>
    <rPh sb="5" eb="7">
      <t>サイシン</t>
    </rPh>
    <rPh sb="8" eb="9">
      <t>キ</t>
    </rPh>
    <rPh sb="30" eb="32">
      <t>ホンシャ</t>
    </rPh>
    <rPh sb="33" eb="35">
      <t>ケンガイ</t>
    </rPh>
    <rPh sb="36" eb="38">
      <t>バアイ</t>
    </rPh>
    <rPh sb="39" eb="41">
      <t>ケンナイ</t>
    </rPh>
    <rPh sb="42" eb="45">
      <t>ジギョウショ</t>
    </rPh>
    <rPh sb="45" eb="47">
      <t>ゼンタイ</t>
    </rPh>
    <rPh sb="53" eb="54">
      <t>ナン</t>
    </rPh>
    <phoneticPr fontId="9"/>
  </si>
  <si>
    <t>全取得日数</t>
    <rPh sb="0" eb="1">
      <t>ゼン</t>
    </rPh>
    <rPh sb="1" eb="3">
      <t>シュトク</t>
    </rPh>
    <rPh sb="3" eb="5">
      <t>ニッスウ</t>
    </rPh>
    <phoneticPr fontId="6"/>
  </si>
  <si>
    <t>日</t>
    <rPh sb="0" eb="1">
      <t>ヒ</t>
    </rPh>
    <phoneticPr fontId="6"/>
  </si>
  <si>
    <t>全付与日数(繰越日数を含まない）</t>
    <rPh sb="0" eb="1">
      <t>ゼン</t>
    </rPh>
    <rPh sb="1" eb="3">
      <t>フヨ</t>
    </rPh>
    <rPh sb="3" eb="5">
      <t>ニッスウ</t>
    </rPh>
    <phoneticPr fontId="6"/>
  </si>
  <si>
    <t>取得率</t>
    <rPh sb="0" eb="3">
      <t>シュトクリツ</t>
    </rPh>
    <phoneticPr fontId="6"/>
  </si>
  <si>
    <t>配点…70%以上　30点、50%以上70%未満　20点、40％以上50%未満　10点</t>
    <rPh sb="0" eb="2">
      <t>ハイテン</t>
    </rPh>
    <rPh sb="6" eb="8">
      <t>イジョウ</t>
    </rPh>
    <rPh sb="11" eb="12">
      <t>テン</t>
    </rPh>
    <rPh sb="31" eb="33">
      <t>イジョウ</t>
    </rPh>
    <phoneticPr fontId="9"/>
  </si>
  <si>
    <t>③－２</t>
    <phoneticPr fontId="6"/>
  </si>
  <si>
    <t>集計可能な最新の期（Ａ）とその前期の、従業員1人当たりの年次有給休暇取得率の増加割合は何％ですか。</t>
    <rPh sb="0" eb="2">
      <t>シュウケイ</t>
    </rPh>
    <rPh sb="2" eb="4">
      <t>カノウ</t>
    </rPh>
    <rPh sb="5" eb="7">
      <t>サイシン</t>
    </rPh>
    <rPh sb="8" eb="9">
      <t>キ</t>
    </rPh>
    <rPh sb="15" eb="17">
      <t>ゼンキ</t>
    </rPh>
    <rPh sb="28" eb="30">
      <t>ネンジ</t>
    </rPh>
    <rPh sb="30" eb="32">
      <t>ユウキュウ</t>
    </rPh>
    <rPh sb="32" eb="34">
      <t>キュウカ</t>
    </rPh>
    <rPh sb="34" eb="36">
      <t>シュトク</t>
    </rPh>
    <rPh sb="36" eb="37">
      <t>リツ</t>
    </rPh>
    <rPh sb="38" eb="40">
      <t>ゾウカ</t>
    </rPh>
    <rPh sb="40" eb="42">
      <t>ワリアイ</t>
    </rPh>
    <rPh sb="43" eb="44">
      <t>ナン</t>
    </rPh>
    <phoneticPr fontId="9"/>
  </si>
  <si>
    <t>集計可能な最新の期（Ａ）全取得日数</t>
    <rPh sb="12" eb="13">
      <t>ゼン</t>
    </rPh>
    <rPh sb="13" eb="15">
      <t>シュトク</t>
    </rPh>
    <rPh sb="15" eb="17">
      <t>ニッスウ</t>
    </rPh>
    <phoneticPr fontId="6"/>
  </si>
  <si>
    <t>（Ａ）全付与日数（繰越日数を含まない）</t>
    <rPh sb="3" eb="4">
      <t>ゼン</t>
    </rPh>
    <rPh sb="4" eb="6">
      <t>フヨ</t>
    </rPh>
    <rPh sb="6" eb="8">
      <t>ニッスウ</t>
    </rPh>
    <rPh sb="9" eb="11">
      <t>クリコシ</t>
    </rPh>
    <rPh sb="11" eb="13">
      <t>ニッスウ</t>
    </rPh>
    <rPh sb="14" eb="15">
      <t>フク</t>
    </rPh>
    <phoneticPr fontId="6"/>
  </si>
  <si>
    <t>（Ａ）の前期の全取得日数</t>
    <rPh sb="4" eb="6">
      <t>ゼンキ</t>
    </rPh>
    <rPh sb="7" eb="8">
      <t>ゼン</t>
    </rPh>
    <rPh sb="8" eb="10">
      <t>シュトク</t>
    </rPh>
    <rPh sb="10" eb="12">
      <t>ニッスウ</t>
    </rPh>
    <phoneticPr fontId="6"/>
  </si>
  <si>
    <t>（Ａ）の前期の全付与日数（繰越日数を含まない）</t>
    <rPh sb="7" eb="8">
      <t>ゼン</t>
    </rPh>
    <rPh sb="8" eb="10">
      <t>フヨ</t>
    </rPh>
    <rPh sb="10" eb="12">
      <t>ニッスウ</t>
    </rPh>
    <rPh sb="13" eb="15">
      <t>クリコシ</t>
    </rPh>
    <rPh sb="15" eb="17">
      <t>ニッスウ</t>
    </rPh>
    <rPh sb="18" eb="19">
      <t>フク</t>
    </rPh>
    <phoneticPr fontId="6"/>
  </si>
  <si>
    <t>増加率</t>
    <rPh sb="0" eb="2">
      <t>ゾウカ</t>
    </rPh>
    <rPh sb="2" eb="3">
      <t>リツ</t>
    </rPh>
    <phoneticPr fontId="6"/>
  </si>
  <si>
    <t>配点…20%以上　20点、10%以上20%未満　10点、5％以上10%未満　5点</t>
    <rPh sb="0" eb="2">
      <t>ハイテン</t>
    </rPh>
    <rPh sb="6" eb="8">
      <t>イジョウ</t>
    </rPh>
    <rPh sb="11" eb="12">
      <t>テン</t>
    </rPh>
    <rPh sb="30" eb="32">
      <t>イジョウ</t>
    </rPh>
    <phoneticPr fontId="9"/>
  </si>
  <si>
    <t>③の得点
（いずれか点の高い方）</t>
    <rPh sb="2" eb="4">
      <t>トクテン</t>
    </rPh>
    <rPh sb="10" eb="11">
      <t>テン</t>
    </rPh>
    <rPh sb="12" eb="13">
      <t>タカ</t>
    </rPh>
    <rPh sb="14" eb="15">
      <t>ホウ</t>
    </rPh>
    <phoneticPr fontId="9"/>
  </si>
  <si>
    <t>④</t>
    <phoneticPr fontId="6"/>
  </si>
  <si>
    <t>対象者</t>
    <rPh sb="0" eb="2">
      <t>タイショウ</t>
    </rPh>
    <rPh sb="2" eb="3">
      <t>モノ</t>
    </rPh>
    <phoneticPr fontId="6"/>
  </si>
  <si>
    <t>人</t>
    <rPh sb="0" eb="1">
      <t>ヒト</t>
    </rPh>
    <phoneticPr fontId="6"/>
  </si>
  <si>
    <t>取得者</t>
    <rPh sb="0" eb="3">
      <t>シュトクシャ</t>
    </rPh>
    <phoneticPr fontId="6"/>
  </si>
  <si>
    <t>配点…30%を超える　15点、15%を超え30%以下　10点、5%を超え15%以下　5点</t>
    <rPh sb="7" eb="8">
      <t>コ</t>
    </rPh>
    <rPh sb="19" eb="20">
      <t>コ</t>
    </rPh>
    <rPh sb="24" eb="26">
      <t>イカ</t>
    </rPh>
    <rPh sb="34" eb="35">
      <t>コ</t>
    </rPh>
    <rPh sb="39" eb="41">
      <t>イカ</t>
    </rPh>
    <phoneticPr fontId="9"/>
  </si>
  <si>
    <t>⑤</t>
    <phoneticPr fontId="2"/>
  </si>
  <si>
    <t>該当項目</t>
    <rPh sb="0" eb="2">
      <t>ガイトウ</t>
    </rPh>
    <rPh sb="2" eb="4">
      <t>コウモク</t>
    </rPh>
    <phoneticPr fontId="2"/>
  </si>
  <si>
    <t>個</t>
    <rPh sb="0" eb="1">
      <t>コ</t>
    </rPh>
    <phoneticPr fontId="2"/>
  </si>
  <si>
    <t>配点…該当1つにつき５点（上限15点）</t>
    <rPh sb="3" eb="5">
      <t>ガイトウ</t>
    </rPh>
    <rPh sb="11" eb="12">
      <t>テン</t>
    </rPh>
    <phoneticPr fontId="2"/>
  </si>
  <si>
    <t>雇用人数を入力してください→</t>
    <rPh sb="0" eb="2">
      <t>コヨウ</t>
    </rPh>
    <rPh sb="2" eb="4">
      <t>ニンズウ</t>
    </rPh>
    <rPh sb="5" eb="7">
      <t>ニュウリョク</t>
    </rPh>
    <phoneticPr fontId="6"/>
  </si>
  <si>
    <t>配点…雇用人数１人につき５点（上限10点）</t>
    <rPh sb="0" eb="2">
      <t>ハイテン</t>
    </rPh>
    <rPh sb="3" eb="5">
      <t>コヨウ</t>
    </rPh>
    <rPh sb="5" eb="7">
      <t>ニンズウ</t>
    </rPh>
    <phoneticPr fontId="9"/>
  </si>
  <si>
    <t>発注人数を入力してください→</t>
    <rPh sb="0" eb="2">
      <t>ハッチュウ</t>
    </rPh>
    <rPh sb="2" eb="4">
      <t>ニンズウ</t>
    </rPh>
    <rPh sb="5" eb="7">
      <t>ニュウリョク</t>
    </rPh>
    <phoneticPr fontId="6"/>
  </si>
  <si>
    <t>配点…発注実績１人につき５点（上限10点）</t>
    <rPh sb="0" eb="2">
      <t>ハイテン</t>
    </rPh>
    <rPh sb="3" eb="5">
      <t>ハッチュウ</t>
    </rPh>
    <rPh sb="5" eb="7">
      <t>ジッセキ</t>
    </rPh>
    <phoneticPr fontId="9"/>
  </si>
  <si>
    <t>セミナー等の件数を入力してください→</t>
    <rPh sb="4" eb="5">
      <t>トウ</t>
    </rPh>
    <rPh sb="6" eb="8">
      <t>ケンスウ</t>
    </rPh>
    <rPh sb="7" eb="8">
      <t>スウ</t>
    </rPh>
    <rPh sb="9" eb="11">
      <t>ニュウリョク</t>
    </rPh>
    <phoneticPr fontId="6"/>
  </si>
  <si>
    <t>件</t>
    <rPh sb="0" eb="1">
      <t>ケン</t>
    </rPh>
    <phoneticPr fontId="6"/>
  </si>
  <si>
    <t>配点…参加経験1件につき5点（上限10点）</t>
    <rPh sb="0" eb="2">
      <t>ハイテン</t>
    </rPh>
    <rPh sb="3" eb="5">
      <t>サンカ</t>
    </rPh>
    <rPh sb="5" eb="7">
      <t>ケイケン</t>
    </rPh>
    <rPh sb="8" eb="9">
      <t>ケン</t>
    </rPh>
    <rPh sb="15" eb="17">
      <t>ジョウゲン</t>
    </rPh>
    <rPh sb="19" eb="20">
      <t>テン</t>
    </rPh>
    <phoneticPr fontId="9"/>
  </si>
  <si>
    <t>⑥</t>
    <phoneticPr fontId="6"/>
  </si>
  <si>
    <t>分野（２）　働き方改革に関する国及び県の認定・宣言等</t>
    <phoneticPr fontId="9"/>
  </si>
  <si>
    <t>女性活躍推進企業</t>
    <rPh sb="6" eb="8">
      <t>キギョウ</t>
    </rPh>
    <phoneticPr fontId="9"/>
  </si>
  <si>
    <t>⑦</t>
    <phoneticPr fontId="9"/>
  </si>
  <si>
    <t>健康経営事業所</t>
    <rPh sb="0" eb="2">
      <t>ケンコウ</t>
    </rPh>
    <rPh sb="2" eb="4">
      <t>ケイエイ</t>
    </rPh>
    <rPh sb="4" eb="7">
      <t>ジギョウショ</t>
    </rPh>
    <phoneticPr fontId="9"/>
  </si>
  <si>
    <t>配点…優秀健康経営事業所　5点、健康経営事業所認定　3点</t>
    <rPh sb="0" eb="2">
      <t>ハイテン</t>
    </rPh>
    <rPh sb="3" eb="5">
      <t>ユウシュウ</t>
    </rPh>
    <rPh sb="5" eb="7">
      <t>ケンコウ</t>
    </rPh>
    <rPh sb="7" eb="9">
      <t>ケイエイ</t>
    </rPh>
    <rPh sb="9" eb="12">
      <t>ジギョウショ</t>
    </rPh>
    <rPh sb="12" eb="13">
      <t>ギョウシャ</t>
    </rPh>
    <rPh sb="16" eb="18">
      <t>ケンコウ</t>
    </rPh>
    <rPh sb="18" eb="20">
      <t>ケイエイ</t>
    </rPh>
    <rPh sb="20" eb="23">
      <t>ジギョウショ</t>
    </rPh>
    <rPh sb="23" eb="25">
      <t>ニンテイ</t>
    </rPh>
    <rPh sb="27" eb="28">
      <t>テン</t>
    </rPh>
    <phoneticPr fontId="9"/>
  </si>
  <si>
    <t>⑨</t>
    <phoneticPr fontId="6"/>
  </si>
  <si>
    <t>くるみん（国）</t>
    <rPh sb="5" eb="6">
      <t>クニ</t>
    </rPh>
    <phoneticPr fontId="9"/>
  </si>
  <si>
    <t>⑩</t>
    <phoneticPr fontId="6"/>
  </si>
  <si>
    <t>ユースエール（国）</t>
    <rPh sb="7" eb="8">
      <t>クニ</t>
    </rPh>
    <phoneticPr fontId="9"/>
  </si>
  <si>
    <t>配点…はい　5点、いいえ　0点</t>
    <rPh sb="0" eb="2">
      <t>ハイテン</t>
    </rPh>
    <phoneticPr fontId="9"/>
  </si>
  <si>
    <t>⑪</t>
    <phoneticPr fontId="6"/>
  </si>
  <si>
    <t>えるぼし（国）</t>
    <rPh sb="5" eb="6">
      <t>クニ</t>
    </rPh>
    <phoneticPr fontId="9"/>
  </si>
  <si>
    <t>⑫</t>
    <phoneticPr fontId="6"/>
  </si>
  <si>
    <t>イクボス宣言企業（ＮＰＯ法人ファザーリングジャパン、国、県）</t>
    <rPh sb="4" eb="6">
      <t>センゲン</t>
    </rPh>
    <rPh sb="6" eb="8">
      <t>キギョウ</t>
    </rPh>
    <rPh sb="9" eb="14">
      <t>ンポホウジン</t>
    </rPh>
    <rPh sb="26" eb="27">
      <t>クニ</t>
    </rPh>
    <rPh sb="28" eb="29">
      <t>ケン</t>
    </rPh>
    <phoneticPr fontId="9"/>
  </si>
  <si>
    <t>配点…はい　3点、いいえ　0点</t>
    <rPh sb="0" eb="2">
      <t>ハイテン</t>
    </rPh>
    <phoneticPr fontId="9"/>
  </si>
  <si>
    <t>分野（１）、（２）の合計点</t>
    <rPh sb="0" eb="2">
      <t>ブンヤ</t>
    </rPh>
    <rPh sb="10" eb="12">
      <t>ゴウケイ</t>
    </rPh>
    <rPh sb="12" eb="13">
      <t>テン</t>
    </rPh>
    <phoneticPr fontId="9"/>
  </si>
  <si>
    <t>〈診断結果〉</t>
    <rPh sb="1" eb="3">
      <t>シンダン</t>
    </rPh>
    <rPh sb="3" eb="5">
      <t>ケッカ</t>
    </rPh>
    <phoneticPr fontId="6"/>
  </si>
  <si>
    <t>入力お疲れ様でした。</t>
    <rPh sb="0" eb="2">
      <t>ニュウリョク</t>
    </rPh>
    <rPh sb="3" eb="4">
      <t>ツカ</t>
    </rPh>
    <rPh sb="5" eb="6">
      <t>サマ</t>
    </rPh>
    <phoneticPr fontId="6"/>
  </si>
  <si>
    <t>○応募要件…「①の得点」、「③の得点」が各５点以上、かつ合計点が６０点以上</t>
    <rPh sb="1" eb="3">
      <t>オウボ</t>
    </rPh>
    <rPh sb="3" eb="5">
      <t>ヨウケン</t>
    </rPh>
    <rPh sb="9" eb="11">
      <t>トクテン</t>
    </rPh>
    <rPh sb="16" eb="18">
      <t>トクテン</t>
    </rPh>
    <phoneticPr fontId="6"/>
  </si>
  <si>
    <t>⑧</t>
    <phoneticPr fontId="9"/>
  </si>
  <si>
    <t>に時間等を入力し、あなたの会社の「働き方改革」の取組を診断してみましょう。</t>
    <rPh sb="1" eb="3">
      <t>ジカン</t>
    </rPh>
    <rPh sb="3" eb="4">
      <t>トウ</t>
    </rPh>
    <rPh sb="5" eb="7">
      <t>ニュウリョク</t>
    </rPh>
    <rPh sb="13" eb="15">
      <t>カイシャ</t>
    </rPh>
    <rPh sb="17" eb="18">
      <t>ハタラ</t>
    </rPh>
    <rPh sb="19" eb="20">
      <t>カタ</t>
    </rPh>
    <rPh sb="20" eb="22">
      <t>カイカク</t>
    </rPh>
    <rPh sb="24" eb="26">
      <t>トリクミ</t>
    </rPh>
    <rPh sb="27" eb="29">
      <t>シンダン</t>
    </rPh>
    <phoneticPr fontId="6"/>
  </si>
  <si>
    <t>あなたの会社の</t>
    <rPh sb="4" eb="6">
      <t>カイシャ</t>
    </rPh>
    <phoneticPr fontId="6"/>
  </si>
  <si>
    <t>点数</t>
    <rPh sb="0" eb="2">
      <t>テンスウ</t>
    </rPh>
    <phoneticPr fontId="6"/>
  </si>
  <si>
    <t>(A)県が主催する女性向け合同企業説明会（令和4年度以降実施分）を利用した求職者を何人雇用しましたか。</t>
    <rPh sb="21" eb="23">
      <t>レイワ</t>
    </rPh>
    <rPh sb="24" eb="26">
      <t>ネンド</t>
    </rPh>
    <rPh sb="26" eb="28">
      <t>イコウ</t>
    </rPh>
    <rPh sb="28" eb="30">
      <t>ジッシ</t>
    </rPh>
    <rPh sb="30" eb="31">
      <t>ブン</t>
    </rPh>
    <phoneticPr fontId="9"/>
  </si>
  <si>
    <r>
      <t xml:space="preserve">(C)県が主催する女性の働きやすい環境づくりに資するセミナー・講座等（令和4年度以降実施分）への参加経験がありますか。
</t>
    </r>
    <r>
      <rPr>
        <sz val="10"/>
        <rFont val="ＤＨＰ平成ゴシックW5"/>
        <family val="3"/>
        <charset val="128"/>
      </rPr>
      <t>（例　働き方改革セミナー、女性活躍推進セミナー等）</t>
    </r>
    <rPh sb="3" eb="4">
      <t>ケン</t>
    </rPh>
    <rPh sb="5" eb="7">
      <t>シュサイ</t>
    </rPh>
    <rPh sb="9" eb="11">
      <t>ジョセイ</t>
    </rPh>
    <rPh sb="12" eb="13">
      <t>ハタラ</t>
    </rPh>
    <rPh sb="17" eb="19">
      <t>カンキョウ</t>
    </rPh>
    <rPh sb="23" eb="24">
      <t>シ</t>
    </rPh>
    <rPh sb="31" eb="33">
      <t>コウザ</t>
    </rPh>
    <rPh sb="33" eb="34">
      <t>トウ</t>
    </rPh>
    <rPh sb="48" eb="50">
      <t>サンカ</t>
    </rPh>
    <rPh sb="50" eb="52">
      <t>ケイケン</t>
    </rPh>
    <rPh sb="61" eb="62">
      <t>レイ</t>
    </rPh>
    <rPh sb="63" eb="64">
      <t>ハタラ</t>
    </rPh>
    <rPh sb="65" eb="66">
      <t>カタ</t>
    </rPh>
    <rPh sb="66" eb="68">
      <t>カイカク</t>
    </rPh>
    <rPh sb="73" eb="75">
      <t>ジョセイ</t>
    </rPh>
    <rPh sb="75" eb="77">
      <t>カツヤク</t>
    </rPh>
    <rPh sb="77" eb="79">
      <t>スイシン</t>
    </rPh>
    <rPh sb="83" eb="84">
      <t>トウ</t>
    </rPh>
    <phoneticPr fontId="9"/>
  </si>
  <si>
    <t xml:space="preserve">子育てしやすい環境づくりのために、以下（A）～（E）に該当する取組を実施していますか。
（A）子育てしやすい休暇の充実
　　例：時間単位休暇、看護休暇等
（B）子育てしやすい勤務形態の整備
　　例：短時間勤務、フレックス勤務等
（C）在宅勤務制度の整備
（D）子育てを考慮した人事制度
　　例：育児休業中のキャリア中断対策等
（E）育児休業取得者の支援制度
　　例：取得予定者への研修、復帰支援等
</t>
    <rPh sb="0" eb="2">
      <t>コソダ</t>
    </rPh>
    <rPh sb="7" eb="9">
      <t>カンキョウ</t>
    </rPh>
    <rPh sb="17" eb="19">
      <t>イカ</t>
    </rPh>
    <rPh sb="27" eb="29">
      <t>ガイトウ</t>
    </rPh>
    <rPh sb="31" eb="33">
      <t>トリクミ</t>
    </rPh>
    <rPh sb="34" eb="36">
      <t>ジッシ</t>
    </rPh>
    <rPh sb="48" eb="50">
      <t>コソダ</t>
    </rPh>
    <rPh sb="55" eb="57">
      <t>キュウカ</t>
    </rPh>
    <rPh sb="58" eb="60">
      <t>ジュウジツ</t>
    </rPh>
    <rPh sb="63" eb="64">
      <t>レイ</t>
    </rPh>
    <rPh sb="65" eb="67">
      <t>ジカン</t>
    </rPh>
    <rPh sb="67" eb="69">
      <t>タンイ</t>
    </rPh>
    <rPh sb="69" eb="71">
      <t>キュウカ</t>
    </rPh>
    <rPh sb="72" eb="74">
      <t>カンゴ</t>
    </rPh>
    <rPh sb="74" eb="76">
      <t>キュウカ</t>
    </rPh>
    <rPh sb="76" eb="77">
      <t>トウ</t>
    </rPh>
    <phoneticPr fontId="2"/>
  </si>
  <si>
    <t>過去３年間に配偶者が出産した男性従業員のうち、育児休業を取得した者の割合はどれくらいですか。
※育児休業は、配偶者出産休暇や年次有給休暇を含まない法律上の育児休業</t>
    <phoneticPr fontId="6"/>
  </si>
  <si>
    <t>（Ａ）の短時間労働者を除く従業員数</t>
    <rPh sb="4" eb="7">
      <t>タンジカン</t>
    </rPh>
    <rPh sb="7" eb="10">
      <t>ロウドウシャ</t>
    </rPh>
    <rPh sb="11" eb="12">
      <t>ノゾ</t>
    </rPh>
    <rPh sb="13" eb="16">
      <t>ジュウギョウイン</t>
    </rPh>
    <rPh sb="16" eb="17">
      <t>スウ</t>
    </rPh>
    <phoneticPr fontId="6"/>
  </si>
  <si>
    <t>（Ａ）の前期の短時間労働者を除く従業員数</t>
    <rPh sb="4" eb="6">
      <t>ゼンキ</t>
    </rPh>
    <rPh sb="7" eb="10">
      <t>タンジカン</t>
    </rPh>
    <rPh sb="10" eb="13">
      <t>ロウドウシャ</t>
    </rPh>
    <rPh sb="14" eb="15">
      <t>ノゾ</t>
    </rPh>
    <rPh sb="16" eb="19">
      <t>ジュウギョウイン</t>
    </rPh>
    <rPh sb="19" eb="20">
      <t>スウ</t>
    </rPh>
    <phoneticPr fontId="6"/>
  </si>
  <si>
    <t>配点…県平均未満　20点、県平均以上全国平均未満　10点、全国平均以上　０点
※全国平均…1946.8時間　　大分県平均…1935.9時間（毎月勤労統計調査値（2024）による）</t>
    <rPh sb="0" eb="2">
      <t>ハイテン</t>
    </rPh>
    <rPh sb="3" eb="4">
      <t>ケン</t>
    </rPh>
    <rPh sb="4" eb="6">
      <t>ヘイキン</t>
    </rPh>
    <rPh sb="6" eb="8">
      <t>ミマン</t>
    </rPh>
    <rPh sb="11" eb="12">
      <t>テン</t>
    </rPh>
    <rPh sb="13" eb="14">
      <t>ケン</t>
    </rPh>
    <rPh sb="14" eb="16">
      <t>ヘイキン</t>
    </rPh>
    <rPh sb="16" eb="18">
      <t>イジョウ</t>
    </rPh>
    <rPh sb="18" eb="20">
      <t>ゼンコク</t>
    </rPh>
    <rPh sb="20" eb="22">
      <t>ヘイキン</t>
    </rPh>
    <rPh sb="22" eb="24">
      <t>ミマン</t>
    </rPh>
    <rPh sb="29" eb="31">
      <t>ゼンコク</t>
    </rPh>
    <rPh sb="31" eb="33">
      <t>ヘイキン</t>
    </rPh>
    <rPh sb="33" eb="35">
      <t>イジョウ</t>
    </rPh>
    <rPh sb="40" eb="42">
      <t>ゼンコク</t>
    </rPh>
    <rPh sb="42" eb="44">
      <t>ヘイキン</t>
    </rPh>
    <rPh sb="51" eb="53">
      <t>ジカン</t>
    </rPh>
    <rPh sb="55" eb="58">
      <t>オオイタケン</t>
    </rPh>
    <rPh sb="58" eb="60">
      <t>ヘイキン</t>
    </rPh>
    <rPh sb="67" eb="69">
      <t>ジカン</t>
    </rPh>
    <rPh sb="70" eb="72">
      <t>マイツキ</t>
    </rPh>
    <rPh sb="72" eb="74">
      <t>キンロウ</t>
    </rPh>
    <rPh sb="74" eb="76">
      <t>トウケイ</t>
    </rPh>
    <rPh sb="76" eb="78">
      <t>チョウサ</t>
    </rPh>
    <rPh sb="78" eb="79">
      <t>チ</t>
    </rPh>
    <phoneticPr fontId="9"/>
  </si>
  <si>
    <t>(B)県が主催する「テレワーク商談会」（令和4年度以降実施分）の参加者に、業務を発注しましたか。</t>
    <rPh sb="3" eb="4">
      <t>ケン</t>
    </rPh>
    <rPh sb="5" eb="7">
      <t>シュサイ</t>
    </rPh>
    <rPh sb="15" eb="18">
      <t>ショウダンカイ</t>
    </rPh>
    <rPh sb="29" eb="30">
      <t>ブン</t>
    </rPh>
    <rPh sb="32" eb="35">
      <t>サンカシャ</t>
    </rPh>
    <rPh sb="37" eb="39">
      <t>ギョウム</t>
    </rPh>
    <rPh sb="40" eb="42">
      <t>ハッチュウ</t>
    </rPh>
    <phoneticPr fontId="9"/>
  </si>
  <si>
    <t>(A)＋(B)＋(C)の合計点（上限３０点）→</t>
    <rPh sb="12" eb="15">
      <t>ゴウケイテン</t>
    </rPh>
    <rPh sb="16" eb="18">
      <t>ジョウゲン</t>
    </rPh>
    <rPh sb="20" eb="21">
      <t>テン</t>
    </rPh>
    <phoneticPr fontId="6"/>
  </si>
  <si>
    <r>
      <t>配点…プラチナくるみん　</t>
    </r>
    <r>
      <rPr>
        <sz val="9"/>
        <color theme="1"/>
        <rFont val="ＭＳ Ｐゴシック"/>
        <family val="3"/>
        <charset val="128"/>
      </rPr>
      <t>7</t>
    </r>
    <r>
      <rPr>
        <sz val="9"/>
        <color theme="1"/>
        <rFont val="ＤＨＰ平成ゴシックW5"/>
        <family val="3"/>
        <charset val="128"/>
      </rPr>
      <t>点、くるみん　5点</t>
    </r>
    <rPh sb="0" eb="2">
      <t>ハイテン</t>
    </rPh>
    <rPh sb="21" eb="22">
      <t>テン</t>
    </rPh>
    <phoneticPr fontId="9"/>
  </si>
  <si>
    <r>
      <t>配点…おおいた女性活躍推進事業者　5点、女性活躍推進宣言企業　</t>
    </r>
    <r>
      <rPr>
        <sz val="9"/>
        <color theme="1"/>
        <rFont val="ＭＳ Ｐゴシック"/>
        <family val="3"/>
        <charset val="128"/>
      </rPr>
      <t>3</t>
    </r>
    <r>
      <rPr>
        <sz val="9"/>
        <color theme="1"/>
        <rFont val="ＤＨＰ平成ゴシックW5"/>
        <family val="3"/>
        <charset val="128"/>
      </rPr>
      <t>点</t>
    </r>
    <rPh sb="0" eb="2">
      <t>ハイテン</t>
    </rPh>
    <rPh sb="7" eb="9">
      <t>ジョセイ</t>
    </rPh>
    <rPh sb="9" eb="11">
      <t>カツヤク</t>
    </rPh>
    <rPh sb="11" eb="13">
      <t>スイシン</t>
    </rPh>
    <rPh sb="13" eb="15">
      <t>ジギョウ</t>
    </rPh>
    <rPh sb="15" eb="16">
      <t>シャ</t>
    </rPh>
    <rPh sb="20" eb="22">
      <t>ジョセイ</t>
    </rPh>
    <rPh sb="22" eb="24">
      <t>カツヤク</t>
    </rPh>
    <rPh sb="24" eb="26">
      <t>スイシン</t>
    </rPh>
    <rPh sb="26" eb="28">
      <t>センゲン</t>
    </rPh>
    <rPh sb="28" eb="30">
      <t>キギョウヒタンイ</t>
    </rPh>
    <rPh sb="32" eb="33">
      <t>テン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</si>
</sst>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ＤＨＰ平成ゴシックW5"/>
      <family val="3"/>
      <charset val="128"/>
    </font>
    <font>
      <sz val="11"/>
      <name val="ＭＳ Ｐゴシック"/>
      <family val="3"/>
      <charset val="128"/>
    </font>
    <font>
      <sz val="11"/>
      <name val="ＤＨＰ平成ゴシックW5"/>
      <family val="3"/>
      <charset val="128"/>
    </font>
    <font>
      <sz val="6"/>
      <name val="游ゴシック"/>
      <family val="2"/>
      <charset val="128"/>
      <scheme val="minor"/>
    </font>
    <font>
      <i/>
      <sz val="11"/>
      <color theme="1"/>
      <name val="ＤＨＰ平成ゴシックW5"/>
      <family val="3"/>
      <charset val="128"/>
    </font>
    <font>
      <sz val="9"/>
      <name val="ＤＨＰ平成ゴシックW5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ＤＨＰ平成ゴシックW5"/>
      <family val="3"/>
      <charset val="128"/>
    </font>
    <font>
      <sz val="9"/>
      <color theme="1"/>
      <name val="ＤＨＰ平成ゴシックW5"/>
      <family val="3"/>
      <charset val="128"/>
    </font>
    <font>
      <sz val="10"/>
      <name val="ＤＨＰ平成ゴシックW5"/>
      <family val="3"/>
      <charset val="128"/>
    </font>
    <font>
      <sz val="11"/>
      <color rgb="FFFF0000"/>
      <name val="ＤＨＰ平成ゴシックW5"/>
      <family val="3"/>
      <charset val="128"/>
    </font>
    <font>
      <sz val="9"/>
      <color rgb="FFFF0000"/>
      <name val="ＤＨＰ平成ゴシックW5"/>
      <family val="3"/>
      <charset val="128"/>
    </font>
    <font>
      <b/>
      <sz val="14"/>
      <name val="ＤＨＰ平成ゴシックW5"/>
      <family val="3"/>
      <charset val="128"/>
    </font>
    <font>
      <b/>
      <sz val="20"/>
      <name val="ＤＨＰ平成ゴシックW5"/>
      <family val="3"/>
      <charset val="128"/>
    </font>
    <font>
      <b/>
      <sz val="18"/>
      <name val="ＤＨＰ平成ゴシックW5"/>
      <family val="3"/>
      <charset val="128"/>
    </font>
    <font>
      <u/>
      <sz val="16"/>
      <color theme="3" tint="0.39997558519241921"/>
      <name val="ＤＨＰ平成ゴシックW5"/>
      <family val="3"/>
      <charset val="128"/>
    </font>
    <font>
      <b/>
      <sz val="14"/>
      <color theme="1"/>
      <name val="ＤＨＰ平成ゴシックW5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gray0625"/>
    </fill>
    <fill>
      <patternFill patternType="solid">
        <fgColor indexed="13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slantDashDot">
        <color auto="1"/>
      </right>
      <top/>
      <bottom/>
      <diagonal/>
    </border>
    <border>
      <left style="slantDashDot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130">
    <xf numFmtId="0" fontId="0" fillId="0" borderId="0" xfId="0">
      <alignment vertical="center"/>
    </xf>
    <xf numFmtId="0" fontId="3" fillId="3" borderId="0" xfId="0" applyFont="1" applyFill="1">
      <alignment vertical="center"/>
    </xf>
    <xf numFmtId="0" fontId="5" fillId="4" borderId="1" xfId="2" applyFont="1" applyFill="1" applyBorder="1" applyAlignment="1">
      <alignment horizontal="left" vertical="center" indent="1"/>
    </xf>
    <xf numFmtId="0" fontId="5" fillId="4" borderId="1" xfId="2" applyFont="1" applyFill="1" applyBorder="1">
      <alignment vertical="center"/>
    </xf>
    <xf numFmtId="0" fontId="3" fillId="0" borderId="0" xfId="0" applyFont="1">
      <alignment vertical="center"/>
    </xf>
    <xf numFmtId="38" fontId="5" fillId="5" borderId="2" xfId="1" applyFont="1" applyFill="1" applyBorder="1" applyAlignment="1" applyProtection="1">
      <alignment vertical="center"/>
      <protection locked="0"/>
    </xf>
    <xf numFmtId="0" fontId="5" fillId="4" borderId="3" xfId="2" applyFont="1" applyFill="1" applyBorder="1">
      <alignment vertical="center"/>
    </xf>
    <xf numFmtId="0" fontId="3" fillId="4" borderId="4" xfId="0" applyFont="1" applyFill="1" applyBorder="1">
      <alignment vertical="center"/>
    </xf>
    <xf numFmtId="0" fontId="3" fillId="4" borderId="0" xfId="0" applyFont="1" applyFill="1" applyAlignment="1">
      <alignment horizontal="center" vertical="center"/>
    </xf>
    <xf numFmtId="0" fontId="3" fillId="4" borderId="0" xfId="0" applyFont="1" applyFill="1">
      <alignment vertical="center"/>
    </xf>
    <xf numFmtId="0" fontId="5" fillId="4" borderId="0" xfId="2" applyFont="1" applyFill="1" applyAlignment="1">
      <alignment horizontal="left" vertical="center" indent="1"/>
    </xf>
    <xf numFmtId="0" fontId="5" fillId="4" borderId="0" xfId="2" applyFont="1" applyFill="1">
      <alignment vertical="center"/>
    </xf>
    <xf numFmtId="176" fontId="7" fillId="6" borderId="5" xfId="0" applyNumberFormat="1" applyFont="1" applyFill="1" applyBorder="1" applyAlignment="1">
      <alignment horizontal="center" vertical="center"/>
    </xf>
    <xf numFmtId="0" fontId="5" fillId="4" borderId="5" xfId="2" applyFont="1" applyFill="1" applyBorder="1" applyAlignment="1">
      <alignment horizontal="left" vertical="center" indent="1"/>
    </xf>
    <xf numFmtId="0" fontId="5" fillId="4" borderId="5" xfId="2" applyFont="1" applyFill="1" applyBorder="1" applyAlignment="1">
      <alignment vertical="center" wrapText="1"/>
    </xf>
    <xf numFmtId="0" fontId="5" fillId="4" borderId="5" xfId="2" applyFont="1" applyFill="1" applyBorder="1">
      <alignment vertical="center"/>
    </xf>
    <xf numFmtId="176" fontId="3" fillId="4" borderId="5" xfId="0" applyNumberFormat="1" applyFont="1" applyFill="1" applyBorder="1">
      <alignment vertical="center"/>
    </xf>
    <xf numFmtId="0" fontId="8" fillId="4" borderId="3" xfId="2" applyFont="1" applyFill="1" applyBorder="1" applyAlignment="1">
      <alignment horizontal="right" vertical="top"/>
    </xf>
    <xf numFmtId="0" fontId="5" fillId="7" borderId="6" xfId="2" applyFont="1" applyFill="1" applyBorder="1" applyAlignment="1">
      <alignment horizontal="center" vertical="center"/>
    </xf>
    <xf numFmtId="0" fontId="5" fillId="0" borderId="3" xfId="2" applyFont="1" applyBorder="1" applyAlignment="1">
      <alignment horizontal="left" vertical="center"/>
    </xf>
    <xf numFmtId="38" fontId="5" fillId="5" borderId="5" xfId="1" applyFont="1" applyFill="1" applyBorder="1" applyAlignment="1" applyProtection="1">
      <alignment vertical="center"/>
      <protection locked="0"/>
    </xf>
    <xf numFmtId="0" fontId="5" fillId="4" borderId="0" xfId="2" applyFont="1" applyFill="1" applyAlignment="1">
      <alignment horizontal="center" vertical="center"/>
    </xf>
    <xf numFmtId="0" fontId="5" fillId="4" borderId="5" xfId="2" applyFont="1" applyFill="1" applyBorder="1" applyAlignment="1">
      <alignment horizontal="center" vertical="center"/>
    </xf>
    <xf numFmtId="0" fontId="5" fillId="4" borderId="5" xfId="2" applyFont="1" applyFill="1" applyBorder="1" applyAlignment="1">
      <alignment vertical="top"/>
    </xf>
    <xf numFmtId="176" fontId="10" fillId="5" borderId="6" xfId="0" applyNumberFormat="1" applyFont="1" applyFill="1" applyBorder="1" applyAlignment="1">
      <alignment horizontal="center" vertical="center"/>
    </xf>
    <xf numFmtId="0" fontId="5" fillId="4" borderId="4" xfId="2" applyFont="1" applyFill="1" applyBorder="1">
      <alignment vertical="center"/>
    </xf>
    <xf numFmtId="0" fontId="5" fillId="4" borderId="0" xfId="2" applyFont="1" applyFill="1" applyAlignment="1">
      <alignment horizontal="right" vertical="center"/>
    </xf>
    <xf numFmtId="0" fontId="5" fillId="7" borderId="6" xfId="2" quotePrefix="1" applyFont="1" applyFill="1" applyBorder="1" applyAlignment="1">
      <alignment horizontal="center" vertical="center"/>
    </xf>
    <xf numFmtId="0" fontId="5" fillId="0" borderId="3" xfId="2" applyFont="1" applyBorder="1">
      <alignment vertical="center"/>
    </xf>
    <xf numFmtId="0" fontId="5" fillId="4" borderId="1" xfId="2" applyFont="1" applyFill="1" applyBorder="1" applyAlignment="1">
      <alignment horizontal="right" vertical="center" indent="1"/>
    </xf>
    <xf numFmtId="38" fontId="5" fillId="5" borderId="2" xfId="1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>
      <alignment vertical="center"/>
    </xf>
    <xf numFmtId="0" fontId="3" fillId="4" borderId="3" xfId="0" applyFont="1" applyFill="1" applyBorder="1">
      <alignment vertical="center"/>
    </xf>
    <xf numFmtId="0" fontId="10" fillId="8" borderId="6" xfId="0" applyFont="1" applyFill="1" applyBorder="1" applyAlignment="1">
      <alignment horizontal="center" vertical="center"/>
    </xf>
    <xf numFmtId="0" fontId="8" fillId="4" borderId="0" xfId="2" applyFont="1" applyFill="1" applyAlignment="1">
      <alignment horizontal="right" vertical="top"/>
    </xf>
    <xf numFmtId="0" fontId="3" fillId="4" borderId="5" xfId="0" applyFont="1" applyFill="1" applyBorder="1">
      <alignment vertical="center"/>
    </xf>
    <xf numFmtId="0" fontId="5" fillId="0" borderId="3" xfId="2" applyFont="1" applyBorder="1" applyAlignment="1">
      <alignment vertical="center" wrapText="1"/>
    </xf>
    <xf numFmtId="38" fontId="5" fillId="0" borderId="2" xfId="1" applyFont="1" applyFill="1" applyBorder="1" applyAlignment="1" applyProtection="1">
      <alignment vertical="center"/>
    </xf>
    <xf numFmtId="0" fontId="5" fillId="7" borderId="9" xfId="2" quotePrefix="1" applyFont="1" applyFill="1" applyBorder="1" applyAlignment="1">
      <alignment horizontal="center" vertical="center"/>
    </xf>
    <xf numFmtId="0" fontId="3" fillId="3" borderId="12" xfId="0" applyFont="1" applyFill="1" applyBorder="1">
      <alignment vertical="center"/>
    </xf>
    <xf numFmtId="0" fontId="3" fillId="8" borderId="11" xfId="0" applyFont="1" applyFill="1" applyBorder="1" applyAlignment="1">
      <alignment horizontal="center" vertical="center"/>
    </xf>
    <xf numFmtId="0" fontId="3" fillId="8" borderId="14" xfId="0" applyFont="1" applyFill="1" applyBorder="1" applyAlignment="1">
      <alignment horizontal="center" vertical="center"/>
    </xf>
    <xf numFmtId="0" fontId="3" fillId="7" borderId="7" xfId="0" applyFont="1" applyFill="1" applyBorder="1">
      <alignment vertical="center"/>
    </xf>
    <xf numFmtId="0" fontId="3" fillId="7" borderId="2" xfId="0" applyFont="1" applyFill="1" applyBorder="1">
      <alignment vertical="center"/>
    </xf>
    <xf numFmtId="0" fontId="3" fillId="7" borderId="8" xfId="0" applyFont="1" applyFill="1" applyBorder="1">
      <alignment vertical="center"/>
    </xf>
    <xf numFmtId="0" fontId="3" fillId="0" borderId="1" xfId="0" applyFont="1" applyBorder="1">
      <alignment vertical="center"/>
    </xf>
    <xf numFmtId="0" fontId="3" fillId="0" borderId="5" xfId="0" applyFont="1" applyBorder="1">
      <alignment vertical="center"/>
    </xf>
    <xf numFmtId="0" fontId="3" fillId="5" borderId="0" xfId="0" applyFont="1" applyFill="1">
      <alignment vertical="center"/>
    </xf>
    <xf numFmtId="0" fontId="3" fillId="6" borderId="0" xfId="0" applyFont="1" applyFill="1">
      <alignment vertical="center"/>
    </xf>
    <xf numFmtId="0" fontId="5" fillId="0" borderId="3" xfId="2" applyFont="1" applyBorder="1" applyAlignment="1">
      <alignment horizontal="left" vertical="center" wrapText="1"/>
    </xf>
    <xf numFmtId="38" fontId="5" fillId="5" borderId="2" xfId="1" applyFont="1" applyFill="1" applyBorder="1" applyAlignment="1" applyProtection="1">
      <alignment horizontal="center" vertical="center" wrapText="1"/>
      <protection locked="0"/>
    </xf>
    <xf numFmtId="0" fontId="5" fillId="0" borderId="0" xfId="0" applyFont="1">
      <alignment vertical="center"/>
    </xf>
    <xf numFmtId="0" fontId="5" fillId="4" borderId="0" xfId="0" applyFont="1" applyFill="1">
      <alignment vertical="center"/>
    </xf>
    <xf numFmtId="0" fontId="8" fillId="4" borderId="3" xfId="2" applyFont="1" applyFill="1" applyBorder="1" applyAlignment="1">
      <alignment horizontal="left" vertical="top" wrapText="1"/>
    </xf>
    <xf numFmtId="0" fontId="5" fillId="4" borderId="1" xfId="0" applyFont="1" applyFill="1" applyBorder="1">
      <alignment vertical="center"/>
    </xf>
    <xf numFmtId="38" fontId="10" fillId="8" borderId="6" xfId="0" applyNumberFormat="1" applyFont="1" applyFill="1" applyBorder="1" applyAlignment="1">
      <alignment horizontal="center" vertical="center"/>
    </xf>
    <xf numFmtId="0" fontId="13" fillId="4" borderId="0" xfId="2" applyFont="1" applyFill="1" applyAlignment="1">
      <alignment horizontal="right" vertical="top"/>
    </xf>
    <xf numFmtId="0" fontId="14" fillId="4" borderId="0" xfId="2" applyFont="1" applyFill="1" applyAlignment="1">
      <alignment horizontal="right" vertical="top"/>
    </xf>
    <xf numFmtId="0" fontId="5" fillId="10" borderId="7" xfId="2" applyFont="1" applyFill="1" applyBorder="1" applyAlignment="1">
      <alignment horizontal="left" vertical="center"/>
    </xf>
    <xf numFmtId="0" fontId="5" fillId="10" borderId="2" xfId="2" applyFont="1" applyFill="1" applyBorder="1" applyAlignment="1">
      <alignment horizontal="left" vertical="center"/>
    </xf>
    <xf numFmtId="0" fontId="5" fillId="10" borderId="8" xfId="2" applyFont="1" applyFill="1" applyBorder="1" applyAlignment="1">
      <alignment horizontal="left" vertical="center"/>
    </xf>
    <xf numFmtId="0" fontId="3" fillId="0" borderId="4" xfId="0" applyFont="1" applyBorder="1">
      <alignment vertical="center"/>
    </xf>
    <xf numFmtId="38" fontId="8" fillId="5" borderId="2" xfId="1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>
      <alignment vertical="center"/>
    </xf>
    <xf numFmtId="0" fontId="16" fillId="0" borderId="16" xfId="0" applyFont="1" applyBorder="1" applyAlignment="1">
      <alignment horizontal="center" vertical="center"/>
    </xf>
    <xf numFmtId="0" fontId="3" fillId="0" borderId="17" xfId="0" applyFont="1" applyBorder="1">
      <alignment vertical="center"/>
    </xf>
    <xf numFmtId="0" fontId="3" fillId="6" borderId="0" xfId="0" applyFont="1" applyFill="1" applyAlignment="1">
      <alignment horizontal="right" vertical="center"/>
    </xf>
    <xf numFmtId="0" fontId="18" fillId="6" borderId="0" xfId="0" applyFont="1" applyFill="1">
      <alignment vertical="center"/>
    </xf>
    <xf numFmtId="0" fontId="18" fillId="6" borderId="0" xfId="0" applyFont="1" applyFill="1" applyAlignment="1">
      <alignment vertical="top" wrapText="1"/>
    </xf>
    <xf numFmtId="0" fontId="5" fillId="6" borderId="0" xfId="2" applyFont="1" applyFill="1" applyAlignment="1">
      <alignment vertical="center" wrapText="1"/>
    </xf>
    <xf numFmtId="0" fontId="13" fillId="6" borderId="0" xfId="0" applyFont="1" applyFill="1" applyAlignment="1">
      <alignment vertical="top"/>
    </xf>
    <xf numFmtId="0" fontId="11" fillId="0" borderId="0" xfId="0" applyFont="1" applyAlignment="1">
      <alignment horizontal="right" vertical="center"/>
    </xf>
    <xf numFmtId="0" fontId="5" fillId="5" borderId="2" xfId="2" applyFont="1" applyFill="1" applyBorder="1">
      <alignment vertical="center"/>
    </xf>
    <xf numFmtId="176" fontId="17" fillId="2" borderId="13" xfId="0" applyNumberFormat="1" applyFont="1" applyFill="1" applyBorder="1" applyAlignment="1">
      <alignment horizontal="center" vertical="center"/>
    </xf>
    <xf numFmtId="0" fontId="3" fillId="8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center" vertical="center"/>
    </xf>
    <xf numFmtId="0" fontId="11" fillId="4" borderId="0" xfId="2" applyFont="1" applyFill="1" applyAlignment="1">
      <alignment horizontal="right" vertical="top"/>
    </xf>
    <xf numFmtId="0" fontId="3" fillId="4" borderId="0" xfId="2" applyFont="1" applyFill="1" applyAlignment="1">
      <alignment horizontal="right" vertical="center"/>
    </xf>
    <xf numFmtId="38" fontId="3" fillId="7" borderId="0" xfId="2" applyNumberFormat="1" applyFont="1" applyFill="1" applyAlignment="1">
      <alignment horizontal="center" vertical="center"/>
    </xf>
    <xf numFmtId="0" fontId="11" fillId="4" borderId="3" xfId="2" applyFont="1" applyFill="1" applyBorder="1" applyAlignment="1">
      <alignment horizontal="right" vertical="top"/>
    </xf>
    <xf numFmtId="0" fontId="20" fillId="7" borderId="6" xfId="2" quotePrefix="1" applyFont="1" applyFill="1" applyBorder="1" applyAlignment="1">
      <alignment horizontal="center" vertical="center"/>
    </xf>
    <xf numFmtId="0" fontId="3" fillId="0" borderId="3" xfId="2" applyFont="1" applyBorder="1" applyAlignment="1">
      <alignment vertical="center" wrapText="1"/>
    </xf>
    <xf numFmtId="0" fontId="3" fillId="4" borderId="1" xfId="2" applyFont="1" applyFill="1" applyBorder="1" applyAlignment="1">
      <alignment horizontal="left" vertical="center" indent="1"/>
    </xf>
    <xf numFmtId="0" fontId="3" fillId="4" borderId="1" xfId="2" applyFont="1" applyFill="1" applyBorder="1" applyAlignment="1">
      <alignment horizontal="right" vertical="center" indent="1"/>
    </xf>
    <xf numFmtId="38" fontId="3" fillId="5" borderId="2" xfId="1" applyFont="1" applyFill="1" applyBorder="1" applyAlignment="1" applyProtection="1">
      <alignment horizontal="center" vertical="center" wrapText="1"/>
      <protection locked="0"/>
    </xf>
    <xf numFmtId="38" fontId="3" fillId="5" borderId="2" xfId="1" applyFont="1" applyFill="1" applyBorder="1" applyAlignment="1" applyProtection="1">
      <alignment horizontal="center" vertical="center"/>
      <protection locked="0"/>
    </xf>
    <xf numFmtId="0" fontId="3" fillId="7" borderId="6" xfId="2" quotePrefix="1" applyFont="1" applyFill="1" applyBorder="1" applyAlignment="1">
      <alignment horizontal="center" vertical="center"/>
    </xf>
    <xf numFmtId="38" fontId="11" fillId="5" borderId="2" xfId="1" applyFont="1" applyFill="1" applyBorder="1" applyAlignment="1" applyProtection="1">
      <alignment horizontal="center" vertical="center" wrapText="1"/>
      <protection locked="0"/>
    </xf>
    <xf numFmtId="38" fontId="5" fillId="5" borderId="1" xfId="1" applyFont="1" applyFill="1" applyBorder="1" applyAlignment="1" applyProtection="1">
      <alignment horizontal="right" vertical="center"/>
      <protection locked="0"/>
    </xf>
    <xf numFmtId="38" fontId="5" fillId="5" borderId="5" xfId="1" applyFont="1" applyFill="1" applyBorder="1" applyAlignment="1" applyProtection="1">
      <alignment horizontal="right" vertical="center"/>
      <protection locked="0"/>
    </xf>
    <xf numFmtId="0" fontId="5" fillId="4" borderId="0" xfId="2" applyFont="1" applyFill="1">
      <alignment vertical="center"/>
    </xf>
    <xf numFmtId="0" fontId="8" fillId="4" borderId="1" xfId="2" applyFont="1" applyFill="1" applyBorder="1" applyAlignment="1">
      <alignment horizontal="right" vertical="top" wrapText="1"/>
    </xf>
    <xf numFmtId="0" fontId="5" fillId="0" borderId="6" xfId="2" applyFont="1" applyBorder="1" applyAlignment="1">
      <alignment vertical="center" wrapText="1"/>
    </xf>
    <xf numFmtId="0" fontId="5" fillId="0" borderId="6" xfId="2" applyFont="1" applyBorder="1">
      <alignment vertical="center"/>
    </xf>
    <xf numFmtId="0" fontId="5" fillId="0" borderId="7" xfId="2" applyFont="1" applyBorder="1">
      <alignment vertical="center"/>
    </xf>
    <xf numFmtId="0" fontId="8" fillId="4" borderId="1" xfId="2" applyFont="1" applyFill="1" applyBorder="1" applyAlignment="1">
      <alignment horizontal="right" vertical="top"/>
    </xf>
    <xf numFmtId="0" fontId="5" fillId="0" borderId="7" xfId="2" applyFont="1" applyBorder="1" applyAlignment="1">
      <alignment vertical="center" wrapText="1"/>
    </xf>
    <xf numFmtId="0" fontId="5" fillId="9" borderId="7" xfId="2" applyFont="1" applyFill="1" applyBorder="1" applyAlignment="1">
      <alignment horizontal="center" vertical="center" wrapText="1"/>
    </xf>
    <xf numFmtId="0" fontId="5" fillId="9" borderId="2" xfId="2" applyFont="1" applyFill="1" applyBorder="1" applyAlignment="1">
      <alignment horizontal="center" vertical="center" wrapText="1"/>
    </xf>
    <xf numFmtId="0" fontId="5" fillId="9" borderId="8" xfId="2" applyFont="1" applyFill="1" applyBorder="1" applyAlignment="1">
      <alignment horizontal="center" vertical="center" wrapText="1"/>
    </xf>
    <xf numFmtId="0" fontId="5" fillId="0" borderId="9" xfId="2" applyFont="1" applyBorder="1" applyAlignment="1">
      <alignment vertical="center" wrapText="1"/>
    </xf>
    <xf numFmtId="0" fontId="5" fillId="0" borderId="10" xfId="2" applyFont="1" applyBorder="1" applyAlignment="1">
      <alignment vertical="center" wrapText="1"/>
    </xf>
    <xf numFmtId="0" fontId="19" fillId="7" borderId="0" xfId="0" applyFont="1" applyFill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11" fillId="0" borderId="0" xfId="0" applyFont="1" applyAlignment="1">
      <alignment horizontal="right" vertical="center"/>
    </xf>
    <xf numFmtId="0" fontId="5" fillId="0" borderId="6" xfId="2" applyFont="1" applyBorder="1" applyAlignment="1">
      <alignment horizontal="left" vertical="center" wrapText="1"/>
    </xf>
    <xf numFmtId="0" fontId="5" fillId="0" borderId="7" xfId="2" applyFont="1" applyBorder="1" applyAlignment="1">
      <alignment horizontal="left" vertical="center" wrapText="1"/>
    </xf>
    <xf numFmtId="0" fontId="5" fillId="4" borderId="6" xfId="2" applyFont="1" applyFill="1" applyBorder="1" applyAlignment="1">
      <alignment vertical="center" wrapText="1"/>
    </xf>
    <xf numFmtId="0" fontId="5" fillId="4" borderId="6" xfId="2" applyFont="1" applyFill="1" applyBorder="1">
      <alignment vertical="center"/>
    </xf>
    <xf numFmtId="0" fontId="5" fillId="4" borderId="7" xfId="2" applyFont="1" applyFill="1" applyBorder="1">
      <alignment vertical="center"/>
    </xf>
    <xf numFmtId="0" fontId="5" fillId="1" borderId="7" xfId="2" applyFont="1" applyFill="1" applyBorder="1" applyAlignment="1">
      <alignment horizontal="center" vertical="center" wrapText="1"/>
    </xf>
    <xf numFmtId="0" fontId="5" fillId="1" borderId="2" xfId="2" applyFont="1" applyFill="1" applyBorder="1" applyAlignment="1">
      <alignment horizontal="center" vertical="center" wrapText="1"/>
    </xf>
    <xf numFmtId="0" fontId="5" fillId="1" borderId="8" xfId="2" applyFont="1" applyFill="1" applyBorder="1" applyAlignment="1">
      <alignment horizontal="center" vertical="center" wrapText="1"/>
    </xf>
    <xf numFmtId="0" fontId="5" fillId="0" borderId="2" xfId="2" applyFont="1" applyBorder="1" applyAlignment="1">
      <alignment vertical="center" wrapText="1"/>
    </xf>
    <xf numFmtId="0" fontId="5" fillId="0" borderId="8" xfId="2" applyFont="1" applyBorder="1" applyAlignment="1">
      <alignment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11" fillId="4" borderId="1" xfId="2" applyFont="1" applyFill="1" applyBorder="1" applyAlignment="1">
      <alignment horizontal="right" vertical="top" wrapText="1"/>
    </xf>
    <xf numFmtId="0" fontId="11" fillId="4" borderId="1" xfId="2" applyFont="1" applyFill="1" applyBorder="1" applyAlignment="1">
      <alignment horizontal="right" vertical="top"/>
    </xf>
    <xf numFmtId="0" fontId="5" fillId="4" borderId="1" xfId="2" applyFont="1" applyFill="1" applyBorder="1">
      <alignment vertical="center"/>
    </xf>
    <xf numFmtId="0" fontId="3" fillId="0" borderId="6" xfId="2" applyFont="1" applyBorder="1" applyAlignment="1">
      <alignment vertical="center" wrapText="1"/>
    </xf>
    <xf numFmtId="0" fontId="3" fillId="0" borderId="6" xfId="2" applyFont="1" applyBorder="1">
      <alignment vertical="center"/>
    </xf>
    <xf numFmtId="0" fontId="3" fillId="0" borderId="7" xfId="2" applyFont="1" applyBorder="1">
      <alignment vertical="center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8" fillId="6" borderId="0" xfId="0" applyFont="1" applyFill="1" applyAlignment="1">
      <alignment vertical="top" wrapText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07"/>
  <sheetViews>
    <sheetView tabSelected="1" zoomScale="115" zoomScaleNormal="115" workbookViewId="0">
      <selection activeCell="C106" sqref="C106"/>
    </sheetView>
  </sheetViews>
  <sheetFormatPr defaultRowHeight="13.5"/>
  <cols>
    <col min="1" max="1" width="2.875" style="4" customWidth="1"/>
    <col min="2" max="9" width="9" style="4"/>
    <col min="10" max="10" width="3" style="4" customWidth="1"/>
    <col min="11" max="11" width="0.375" style="4" customWidth="1"/>
    <col min="12" max="12" width="14.875" style="4" bestFit="1" customWidth="1"/>
    <col min="13" max="13" width="3" style="4" customWidth="1"/>
    <col min="14" max="16384" width="9" style="4"/>
  </cols>
  <sheetData>
    <row r="1" spans="1:2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29" ht="45" customHeight="1">
      <c r="A2" s="1"/>
      <c r="B2" s="103" t="s">
        <v>0</v>
      </c>
      <c r="C2" s="103"/>
      <c r="D2" s="103"/>
      <c r="E2" s="103"/>
      <c r="F2" s="103"/>
      <c r="G2" s="103"/>
      <c r="H2" s="103"/>
      <c r="I2" s="103"/>
      <c r="J2" s="103"/>
      <c r="M2" s="1"/>
    </row>
    <row r="3" spans="1:29">
      <c r="A3" s="1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1"/>
    </row>
    <row r="4" spans="1:29">
      <c r="A4" s="1"/>
      <c r="C4" s="72"/>
      <c r="D4" s="9" t="s">
        <v>81</v>
      </c>
      <c r="E4" s="9"/>
      <c r="F4" s="9"/>
      <c r="G4" s="9"/>
      <c r="H4" s="9"/>
      <c r="I4" s="9"/>
      <c r="J4" s="9"/>
      <c r="K4" s="9"/>
      <c r="L4" s="9"/>
      <c r="M4" s="1"/>
    </row>
    <row r="5" spans="1:29" ht="14.25" thickBot="1">
      <c r="A5" s="1"/>
      <c r="C5" s="9"/>
      <c r="D5" s="9"/>
      <c r="E5" s="9"/>
      <c r="F5" s="9"/>
      <c r="G5" s="9"/>
      <c r="H5" s="9"/>
      <c r="I5" s="9"/>
      <c r="J5" s="9"/>
      <c r="K5" s="9"/>
      <c r="M5" s="1"/>
    </row>
    <row r="6" spans="1:29" ht="14.25" thickTop="1">
      <c r="A6" s="1"/>
      <c r="C6" s="9"/>
      <c r="D6" s="9"/>
      <c r="E6" s="9"/>
      <c r="F6" s="9"/>
      <c r="G6" s="9"/>
      <c r="H6" s="9"/>
      <c r="I6" s="9"/>
      <c r="J6" s="9"/>
      <c r="K6" s="9"/>
      <c r="L6" s="40" t="s">
        <v>82</v>
      </c>
      <c r="M6" s="1"/>
    </row>
    <row r="7" spans="1:29" ht="14.25" thickBot="1">
      <c r="A7" s="1"/>
      <c r="B7" s="9"/>
      <c r="C7" s="9"/>
      <c r="D7" s="9"/>
      <c r="E7" s="9"/>
      <c r="F7" s="9"/>
      <c r="G7" s="9"/>
      <c r="H7" s="9"/>
      <c r="I7" s="9"/>
      <c r="J7" s="9"/>
      <c r="K7" s="9"/>
      <c r="L7" s="41" t="s">
        <v>83</v>
      </c>
      <c r="M7" s="39"/>
    </row>
    <row r="8" spans="1:29" ht="14.25" thickTop="1">
      <c r="A8" s="1"/>
      <c r="B8" s="42" t="s">
        <v>1</v>
      </c>
      <c r="C8" s="43"/>
      <c r="D8" s="43"/>
      <c r="E8" s="43"/>
      <c r="F8" s="43"/>
      <c r="G8" s="43"/>
      <c r="H8" s="43"/>
      <c r="I8" s="44"/>
      <c r="J8" s="6"/>
      <c r="K8" s="7"/>
      <c r="M8" s="1"/>
    </row>
    <row r="9" spans="1:29">
      <c r="A9" s="1"/>
      <c r="J9" s="6"/>
      <c r="K9" s="7"/>
      <c r="M9" s="1"/>
    </row>
    <row r="10" spans="1:29" ht="30" customHeight="1">
      <c r="A10" s="1"/>
      <c r="B10" s="76" t="s">
        <v>2</v>
      </c>
      <c r="C10" s="118" t="s">
        <v>3</v>
      </c>
      <c r="D10" s="119"/>
      <c r="E10" s="119"/>
      <c r="F10" s="119"/>
      <c r="G10" s="119"/>
      <c r="H10" s="119"/>
      <c r="I10" s="120"/>
      <c r="J10" s="6"/>
      <c r="K10" s="7"/>
      <c r="M10" s="1"/>
    </row>
    <row r="11" spans="1:29" ht="30" customHeight="1">
      <c r="A11" s="1"/>
      <c r="B11" s="2" t="s">
        <v>4</v>
      </c>
      <c r="C11" s="11"/>
      <c r="D11" s="11"/>
      <c r="E11" s="11"/>
      <c r="F11" s="11"/>
      <c r="G11" s="11"/>
      <c r="H11" s="20"/>
      <c r="I11" s="11" t="s">
        <v>5</v>
      </c>
      <c r="J11" s="6"/>
      <c r="K11" s="7"/>
      <c r="L11" s="8"/>
      <c r="M11" s="1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</row>
    <row r="12" spans="1:29" ht="30" customHeight="1">
      <c r="A12" s="1"/>
      <c r="B12" s="10" t="s">
        <v>6</v>
      </c>
      <c r="C12" s="11"/>
      <c r="D12" s="11"/>
      <c r="E12" s="11"/>
      <c r="F12" s="11"/>
      <c r="G12" s="11"/>
      <c r="H12" s="5"/>
      <c r="I12" s="11" t="s">
        <v>7</v>
      </c>
      <c r="J12" s="6"/>
      <c r="K12" s="7"/>
      <c r="L12" s="12">
        <f>VALUE(IF(H13&lt;1946.8,"20",IF(H13&lt;1935.9,"10","0")))</f>
        <v>0</v>
      </c>
      <c r="M12" s="1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</row>
    <row r="13" spans="1:29" ht="30" customHeight="1">
      <c r="A13" s="1"/>
      <c r="B13" s="13" t="s">
        <v>8</v>
      </c>
      <c r="C13" s="14"/>
      <c r="D13" s="15"/>
      <c r="E13" s="15"/>
      <c r="F13" s="15"/>
      <c r="H13" s="16" t="str">
        <f>IFERROR(INT(H11/H12),"")</f>
        <v/>
      </c>
      <c r="I13" s="15" t="s">
        <v>5</v>
      </c>
      <c r="J13" s="6"/>
      <c r="K13" s="7"/>
      <c r="L13" s="9"/>
      <c r="M13" s="1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</row>
    <row r="14" spans="1:29" ht="60" customHeight="1">
      <c r="A14" s="1"/>
      <c r="B14" s="121" t="s">
        <v>90</v>
      </c>
      <c r="C14" s="122"/>
      <c r="D14" s="122"/>
      <c r="E14" s="122"/>
      <c r="F14" s="122"/>
      <c r="G14" s="122"/>
      <c r="H14" s="122"/>
      <c r="I14" s="122"/>
      <c r="J14" s="17"/>
      <c r="K14" s="7"/>
      <c r="L14" s="9"/>
      <c r="M14" s="1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</row>
    <row r="15" spans="1:29" ht="30" customHeight="1">
      <c r="A15" s="1"/>
      <c r="B15" s="18" t="s">
        <v>9</v>
      </c>
      <c r="C15" s="110" t="s">
        <v>10</v>
      </c>
      <c r="D15" s="111"/>
      <c r="E15" s="111"/>
      <c r="F15" s="111"/>
      <c r="G15" s="111"/>
      <c r="H15" s="112"/>
      <c r="I15" s="111"/>
      <c r="J15" s="19"/>
      <c r="K15" s="7"/>
      <c r="L15" s="9"/>
      <c r="M15" s="1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</row>
    <row r="16" spans="1:29" ht="30" customHeight="1">
      <c r="A16" s="1"/>
      <c r="B16" s="2" t="s">
        <v>11</v>
      </c>
      <c r="C16" s="3"/>
      <c r="D16" s="3"/>
      <c r="E16" s="3"/>
      <c r="F16" s="3"/>
      <c r="H16" s="89"/>
      <c r="I16" s="123" t="s">
        <v>5</v>
      </c>
      <c r="J16" s="6"/>
      <c r="K16" s="7"/>
      <c r="L16" s="9"/>
      <c r="M16" s="1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</row>
    <row r="17" spans="1:29" ht="30" customHeight="1">
      <c r="A17" s="1"/>
      <c r="B17" s="10" t="s">
        <v>12</v>
      </c>
      <c r="C17" s="11"/>
      <c r="D17" s="11"/>
      <c r="E17" s="11"/>
      <c r="F17" s="11"/>
      <c r="H17" s="90"/>
      <c r="I17" s="91"/>
      <c r="J17" s="6"/>
      <c r="K17" s="7"/>
      <c r="L17" s="9"/>
      <c r="M17" s="1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</row>
    <row r="18" spans="1:29" ht="30" customHeight="1">
      <c r="A18" s="1"/>
      <c r="B18" s="10" t="s">
        <v>88</v>
      </c>
      <c r="C18" s="11"/>
      <c r="D18" s="11"/>
      <c r="E18" s="11"/>
      <c r="F18" s="11"/>
      <c r="H18" s="5"/>
      <c r="I18" s="11" t="s">
        <v>7</v>
      </c>
      <c r="J18" s="6"/>
      <c r="K18" s="7"/>
      <c r="L18" s="12">
        <f>VALUE(IF(AND(H22&gt;=10,H22&lt;200),"20",IF(AND(H22&gt;=5,H22&lt;10),"10", IF(AND(H22&gt;=1,H22&lt;5),"5","０"))))</f>
        <v>0</v>
      </c>
      <c r="M18" s="1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</row>
    <row r="19" spans="1:29" ht="30" customHeight="1">
      <c r="A19" s="1"/>
      <c r="B19" s="10" t="s">
        <v>13</v>
      </c>
      <c r="C19" s="11"/>
      <c r="D19" s="11"/>
      <c r="E19" s="11"/>
      <c r="F19" s="11"/>
      <c r="H19" s="89"/>
      <c r="I19" s="91" t="s">
        <v>5</v>
      </c>
      <c r="J19" s="6"/>
      <c r="K19" s="7"/>
      <c r="M19" s="1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</row>
    <row r="20" spans="1:29" ht="30" customHeight="1">
      <c r="A20" s="1"/>
      <c r="B20" s="10" t="s">
        <v>14</v>
      </c>
      <c r="C20" s="11"/>
      <c r="D20" s="11"/>
      <c r="E20" s="11"/>
      <c r="F20" s="11"/>
      <c r="H20" s="90"/>
      <c r="I20" s="91"/>
      <c r="J20" s="6"/>
      <c r="K20" s="7"/>
      <c r="L20" s="9"/>
      <c r="M20" s="1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</row>
    <row r="21" spans="1:29" ht="30" customHeight="1">
      <c r="A21" s="1"/>
      <c r="B21" s="10" t="s">
        <v>89</v>
      </c>
      <c r="C21" s="11"/>
      <c r="D21" s="11"/>
      <c r="E21" s="11"/>
      <c r="F21" s="11"/>
      <c r="H21" s="20"/>
      <c r="I21" s="11" t="s">
        <v>7</v>
      </c>
      <c r="J21" s="6"/>
      <c r="K21" s="7"/>
      <c r="L21" s="9"/>
      <c r="M21" s="1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</row>
    <row r="22" spans="1:29" ht="30" customHeight="1">
      <c r="A22" s="1"/>
      <c r="B22" s="13" t="s">
        <v>15</v>
      </c>
      <c r="C22" s="14"/>
      <c r="D22" s="15"/>
      <c r="E22" s="15"/>
      <c r="F22" s="15"/>
      <c r="H22" s="16" t="str">
        <f>IFERROR(INT((1-(H16/H18)/(H19/H21))*100),"")</f>
        <v/>
      </c>
      <c r="I22" s="15" t="s">
        <v>16</v>
      </c>
      <c r="J22" s="6"/>
      <c r="K22" s="7"/>
      <c r="L22" s="8"/>
      <c r="M22" s="1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</row>
    <row r="23" spans="1:29" ht="30" customHeight="1">
      <c r="A23" s="1"/>
      <c r="B23" s="21"/>
      <c r="C23" s="96" t="s">
        <v>17</v>
      </c>
      <c r="D23" s="96"/>
      <c r="E23" s="96"/>
      <c r="F23" s="96"/>
      <c r="G23" s="96"/>
      <c r="H23" s="96"/>
      <c r="I23" s="96"/>
      <c r="J23" s="17"/>
      <c r="K23" s="7"/>
      <c r="L23" s="8"/>
      <c r="M23" s="1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</row>
    <row r="24" spans="1:29" ht="30" customHeight="1">
      <c r="A24" s="1"/>
      <c r="B24" s="22"/>
      <c r="C24" s="23"/>
      <c r="D24" s="23"/>
      <c r="E24" s="23"/>
      <c r="F24" s="23"/>
      <c r="G24" s="23"/>
      <c r="H24" s="23"/>
      <c r="I24" s="15"/>
      <c r="J24" s="6"/>
      <c r="K24" s="7"/>
      <c r="L24" s="8"/>
      <c r="M24" s="1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</row>
    <row r="25" spans="1:29" ht="30" customHeight="1">
      <c r="A25" s="1"/>
      <c r="B25" s="18" t="s">
        <v>18</v>
      </c>
      <c r="C25" s="110" t="s">
        <v>19</v>
      </c>
      <c r="D25" s="111"/>
      <c r="E25" s="111"/>
      <c r="F25" s="111"/>
      <c r="G25" s="111"/>
      <c r="H25" s="112"/>
      <c r="I25" s="111"/>
      <c r="J25" s="6"/>
      <c r="K25" s="7"/>
      <c r="L25" s="8"/>
      <c r="M25" s="1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</row>
    <row r="26" spans="1:29" ht="30" customHeight="1">
      <c r="A26" s="1"/>
      <c r="B26" s="2" t="s">
        <v>20</v>
      </c>
      <c r="C26" s="3"/>
      <c r="D26" s="3"/>
      <c r="E26" s="3"/>
      <c r="F26" s="3"/>
      <c r="H26" s="5"/>
      <c r="I26" s="3" t="s">
        <v>5</v>
      </c>
      <c r="J26" s="6"/>
      <c r="K26" s="7"/>
      <c r="L26" s="8"/>
      <c r="M26" s="1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</row>
    <row r="27" spans="1:29" ht="30" customHeight="1">
      <c r="A27" s="1"/>
      <c r="B27" s="10" t="s">
        <v>6</v>
      </c>
      <c r="C27" s="11"/>
      <c r="D27" s="11"/>
      <c r="E27" s="11"/>
      <c r="F27" s="11"/>
      <c r="H27" s="5"/>
      <c r="I27" s="11" t="s">
        <v>7</v>
      </c>
      <c r="J27" s="6"/>
      <c r="K27" s="7"/>
      <c r="L27" s="12">
        <f>VALUE(IF(H28&lt;30,"20",IF(H28&lt;60,"10",IF(H28&lt;120,"5","０"))))</f>
        <v>0</v>
      </c>
      <c r="M27" s="1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</row>
    <row r="28" spans="1:29" ht="30" customHeight="1">
      <c r="A28" s="1"/>
      <c r="B28" s="13" t="s">
        <v>21</v>
      </c>
      <c r="C28" s="14"/>
      <c r="D28" s="15"/>
      <c r="E28" s="15"/>
      <c r="F28" s="15"/>
      <c r="H28" s="16" t="str">
        <f>IFERROR(INT(H26/H27),"")</f>
        <v/>
      </c>
      <c r="I28" s="15" t="s">
        <v>5</v>
      </c>
      <c r="J28" s="6"/>
      <c r="K28" s="7"/>
      <c r="L28" s="9"/>
      <c r="M28" s="1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</row>
    <row r="29" spans="1:29" ht="30" customHeight="1">
      <c r="A29" s="1"/>
      <c r="B29" s="96" t="s">
        <v>22</v>
      </c>
      <c r="C29" s="96"/>
      <c r="D29" s="96"/>
      <c r="E29" s="96"/>
      <c r="F29" s="96"/>
      <c r="G29" s="96"/>
      <c r="H29" s="96"/>
      <c r="I29" s="96"/>
      <c r="J29" s="17"/>
      <c r="K29" s="7"/>
      <c r="L29" s="9"/>
      <c r="M29" s="1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</row>
    <row r="30" spans="1:29" ht="30" customHeight="1">
      <c r="A30" s="1"/>
      <c r="B30" s="10"/>
      <c r="C30" s="10"/>
      <c r="D30" s="10"/>
      <c r="E30" s="10"/>
      <c r="F30" s="113" t="s">
        <v>23</v>
      </c>
      <c r="G30" s="114"/>
      <c r="H30" s="114"/>
      <c r="I30" s="114"/>
      <c r="J30" s="114"/>
      <c r="K30" s="115"/>
      <c r="L30" s="24">
        <f>MAX(L12,L18,L27)</f>
        <v>0</v>
      </c>
      <c r="M30" s="1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</row>
    <row r="31" spans="1:29" ht="30" customHeight="1">
      <c r="A31" s="1"/>
      <c r="B31" s="10"/>
      <c r="C31" s="10"/>
      <c r="D31" s="10"/>
      <c r="E31" s="10"/>
      <c r="F31" s="10"/>
      <c r="G31" s="10"/>
      <c r="H31" s="11"/>
      <c r="I31" s="11"/>
      <c r="J31" s="6"/>
      <c r="K31" s="25"/>
      <c r="L31" s="26"/>
      <c r="M31" s="1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</row>
    <row r="32" spans="1:29" ht="30" customHeight="1">
      <c r="A32" s="1"/>
      <c r="B32" s="27" t="s">
        <v>24</v>
      </c>
      <c r="C32" s="97" t="s">
        <v>25</v>
      </c>
      <c r="D32" s="116"/>
      <c r="E32" s="116"/>
      <c r="F32" s="116"/>
      <c r="G32" s="116"/>
      <c r="H32" s="116"/>
      <c r="I32" s="117"/>
      <c r="J32" s="28"/>
      <c r="K32" s="7"/>
      <c r="L32" s="9"/>
      <c r="M32" s="1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</row>
    <row r="33" spans="1:29" ht="30" customHeight="1">
      <c r="A33" s="1"/>
      <c r="B33" s="2"/>
      <c r="C33" s="2"/>
      <c r="D33" s="2"/>
      <c r="E33" s="2"/>
      <c r="G33" s="29" t="s">
        <v>26</v>
      </c>
      <c r="H33" s="30"/>
      <c r="I33" s="31"/>
      <c r="J33" s="32"/>
      <c r="K33" s="7"/>
      <c r="L33" s="33">
        <f>VALUE(IF(H33="はい","10","0"))</f>
        <v>0</v>
      </c>
      <c r="M33" s="1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</row>
    <row r="34" spans="1:29" ht="30" customHeight="1">
      <c r="A34" s="1"/>
      <c r="B34" s="96" t="s">
        <v>27</v>
      </c>
      <c r="C34" s="96"/>
      <c r="D34" s="96"/>
      <c r="E34" s="96"/>
      <c r="F34" s="96"/>
      <c r="G34" s="96"/>
      <c r="H34" s="96"/>
      <c r="I34" s="96"/>
      <c r="J34" s="17"/>
      <c r="K34" s="7"/>
      <c r="L34" s="9"/>
      <c r="M34" s="1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</row>
    <row r="35" spans="1:29" ht="30" customHeight="1">
      <c r="A35" s="1"/>
      <c r="B35" s="34"/>
      <c r="C35" s="34"/>
      <c r="D35" s="34"/>
      <c r="E35" s="34"/>
      <c r="F35" s="34"/>
      <c r="G35" s="34"/>
      <c r="H35" s="34"/>
      <c r="I35" s="34"/>
      <c r="J35" s="17"/>
      <c r="K35" s="7"/>
      <c r="L35" s="9"/>
      <c r="M35" s="1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</row>
    <row r="36" spans="1:29" ht="30" customHeight="1">
      <c r="A36" s="1"/>
      <c r="B36" s="18" t="s">
        <v>28</v>
      </c>
      <c r="C36" s="93" t="s">
        <v>29</v>
      </c>
      <c r="D36" s="94"/>
      <c r="E36" s="94"/>
      <c r="F36" s="94"/>
      <c r="G36" s="94"/>
      <c r="H36" s="95"/>
      <c r="I36" s="94"/>
      <c r="J36" s="28"/>
      <c r="K36" s="7"/>
      <c r="L36" s="9"/>
      <c r="M36" s="1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</row>
    <row r="37" spans="1:29" ht="30" customHeight="1">
      <c r="A37" s="1"/>
      <c r="B37" s="2" t="s">
        <v>30</v>
      </c>
      <c r="C37" s="3"/>
      <c r="D37" s="3"/>
      <c r="E37" s="3"/>
      <c r="F37" s="3"/>
      <c r="H37" s="5"/>
      <c r="I37" s="3" t="s">
        <v>31</v>
      </c>
      <c r="J37" s="6"/>
      <c r="K37" s="7"/>
      <c r="L37" s="9"/>
      <c r="M37" s="1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</row>
    <row r="38" spans="1:29" ht="30" customHeight="1">
      <c r="A38" s="1"/>
      <c r="B38" s="10" t="s">
        <v>32</v>
      </c>
      <c r="C38" s="11"/>
      <c r="D38" s="11"/>
      <c r="E38" s="11"/>
      <c r="F38" s="11"/>
      <c r="H38" s="5"/>
      <c r="I38" s="11" t="s">
        <v>31</v>
      </c>
      <c r="J38" s="6"/>
      <c r="K38" s="7"/>
      <c r="L38" s="12">
        <f>VALUE(IF(AND(H39&gt;=70,H39&lt;200),"３0",IF(AND(H39&gt;=50,H39&lt;70),"20", IF(AND(H39&gt;=40,H39&lt;50),"10","０"))))</f>
        <v>0</v>
      </c>
      <c r="M38" s="1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</row>
    <row r="39" spans="1:29" ht="30" customHeight="1">
      <c r="A39" s="1"/>
      <c r="B39" s="13" t="s">
        <v>33</v>
      </c>
      <c r="C39" s="14"/>
      <c r="D39" s="15"/>
      <c r="E39" s="15"/>
      <c r="F39" s="15"/>
      <c r="H39" s="16" t="str">
        <f>IFERROR(INT(H37/H38*100),"")</f>
        <v/>
      </c>
      <c r="I39" s="15" t="s">
        <v>16</v>
      </c>
      <c r="J39" s="6"/>
      <c r="K39" s="7"/>
      <c r="L39" s="8"/>
      <c r="M39" s="1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</row>
    <row r="40" spans="1:29" ht="30" customHeight="1">
      <c r="A40" s="1"/>
      <c r="B40" s="21"/>
      <c r="C40" s="96" t="s">
        <v>34</v>
      </c>
      <c r="D40" s="96"/>
      <c r="E40" s="96"/>
      <c r="F40" s="96"/>
      <c r="G40" s="96"/>
      <c r="H40" s="96"/>
      <c r="I40" s="96"/>
      <c r="J40" s="17"/>
      <c r="K40" s="7"/>
      <c r="L40" s="8"/>
      <c r="M40" s="1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</row>
    <row r="41" spans="1:29" ht="30" customHeight="1">
      <c r="A41" s="1"/>
      <c r="B41" s="13"/>
      <c r="C41" s="13"/>
      <c r="D41" s="13"/>
      <c r="E41" s="13"/>
      <c r="F41" s="13"/>
      <c r="G41" s="13"/>
      <c r="H41" s="35"/>
      <c r="I41" s="35"/>
      <c r="J41" s="32"/>
      <c r="K41" s="7"/>
      <c r="L41" s="9"/>
      <c r="M41" s="1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</row>
    <row r="42" spans="1:29" ht="30" customHeight="1">
      <c r="A42" s="1"/>
      <c r="B42" s="18" t="s">
        <v>35</v>
      </c>
      <c r="C42" s="93" t="s">
        <v>36</v>
      </c>
      <c r="D42" s="93"/>
      <c r="E42" s="93"/>
      <c r="F42" s="93"/>
      <c r="G42" s="93"/>
      <c r="H42" s="97"/>
      <c r="I42" s="93"/>
      <c r="J42" s="36"/>
      <c r="K42" s="7"/>
      <c r="L42" s="9"/>
      <c r="M42" s="1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</row>
    <row r="43" spans="1:29" ht="30" customHeight="1">
      <c r="A43" s="1"/>
      <c r="B43" s="2" t="s">
        <v>37</v>
      </c>
      <c r="C43" s="3"/>
      <c r="D43" s="3"/>
      <c r="E43" s="3"/>
      <c r="F43" s="3"/>
      <c r="H43" s="37">
        <f>H37</f>
        <v>0</v>
      </c>
      <c r="I43" s="3" t="s">
        <v>31</v>
      </c>
      <c r="J43" s="6"/>
      <c r="K43" s="7"/>
      <c r="L43" s="9"/>
      <c r="M43" s="1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</row>
    <row r="44" spans="1:29" ht="30" customHeight="1">
      <c r="A44" s="1"/>
      <c r="B44" s="10" t="s">
        <v>38</v>
      </c>
      <c r="C44" s="11"/>
      <c r="D44" s="11"/>
      <c r="E44" s="11"/>
      <c r="F44" s="11"/>
      <c r="H44" s="37">
        <f>H38</f>
        <v>0</v>
      </c>
      <c r="I44" s="11" t="s">
        <v>31</v>
      </c>
      <c r="J44" s="6"/>
      <c r="K44" s="7"/>
      <c r="M44" s="1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</row>
    <row r="45" spans="1:29" ht="30" customHeight="1">
      <c r="A45" s="1"/>
      <c r="B45" s="10" t="s">
        <v>39</v>
      </c>
      <c r="C45" s="11"/>
      <c r="D45" s="11"/>
      <c r="E45" s="11"/>
      <c r="F45" s="11"/>
      <c r="H45" s="5"/>
      <c r="I45" s="11" t="s">
        <v>31</v>
      </c>
      <c r="J45" s="6"/>
      <c r="K45" s="7"/>
      <c r="L45" s="12">
        <f>VALUE(IF(AND(H47&gt;=20,H47&lt;200),"20",IF(AND(H47&gt;=10,H47&lt;20),"10", IF(AND(H47&gt;=5,H47&lt;10),"5","０"))))</f>
        <v>0</v>
      </c>
      <c r="M45" s="1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</row>
    <row r="46" spans="1:29" ht="30" customHeight="1">
      <c r="A46" s="1"/>
      <c r="B46" s="10" t="s">
        <v>40</v>
      </c>
      <c r="C46" s="11"/>
      <c r="D46" s="11"/>
      <c r="E46" s="11"/>
      <c r="F46" s="11"/>
      <c r="H46" s="5"/>
      <c r="I46" s="11" t="s">
        <v>31</v>
      </c>
      <c r="J46" s="6"/>
      <c r="K46" s="7"/>
      <c r="L46" s="9"/>
      <c r="M46" s="1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</row>
    <row r="47" spans="1:29" ht="30" customHeight="1">
      <c r="A47" s="1"/>
      <c r="B47" s="13" t="s">
        <v>41</v>
      </c>
      <c r="C47" s="14"/>
      <c r="D47" s="15"/>
      <c r="E47" s="15"/>
      <c r="F47" s="15"/>
      <c r="H47" s="16" t="str">
        <f>IFERROR(INT(((H43/H44)/(H45/H46)-1)*100),"")</f>
        <v/>
      </c>
      <c r="I47" s="15" t="s">
        <v>16</v>
      </c>
      <c r="J47" s="6"/>
      <c r="K47" s="7"/>
      <c r="L47" s="8"/>
      <c r="M47" s="1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</row>
    <row r="48" spans="1:29" ht="30" customHeight="1">
      <c r="A48" s="1"/>
      <c r="B48" s="21"/>
      <c r="C48" s="96" t="s">
        <v>42</v>
      </c>
      <c r="D48" s="96"/>
      <c r="E48" s="96"/>
      <c r="F48" s="96"/>
      <c r="G48" s="96"/>
      <c r="H48" s="96"/>
      <c r="I48" s="96"/>
      <c r="J48" s="17"/>
      <c r="K48" s="7"/>
      <c r="L48" s="8"/>
      <c r="M48" s="1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</row>
    <row r="49" spans="1:30" ht="30" customHeight="1">
      <c r="A49" s="1"/>
      <c r="B49" s="10"/>
      <c r="C49" s="10"/>
      <c r="D49" s="10"/>
      <c r="E49" s="10"/>
      <c r="F49" s="98" t="s">
        <v>43</v>
      </c>
      <c r="G49" s="99"/>
      <c r="H49" s="99"/>
      <c r="I49" s="99"/>
      <c r="J49" s="99"/>
      <c r="K49" s="100"/>
      <c r="L49" s="24">
        <f>MAX(L38,L45)</f>
        <v>0</v>
      </c>
      <c r="M49" s="1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</row>
    <row r="50" spans="1:30" ht="30" customHeight="1">
      <c r="A50" s="1"/>
      <c r="B50" s="21"/>
      <c r="C50" s="34"/>
      <c r="D50" s="34"/>
      <c r="E50" s="34"/>
      <c r="F50" s="34"/>
      <c r="G50" s="34"/>
      <c r="H50" s="34"/>
      <c r="I50" s="34"/>
      <c r="J50" s="17"/>
      <c r="K50" s="7"/>
      <c r="L50" s="8"/>
      <c r="M50" s="1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</row>
    <row r="51" spans="1:30" s="9" customFormat="1" ht="90" customHeight="1">
      <c r="A51" s="1"/>
      <c r="B51" s="38" t="s">
        <v>44</v>
      </c>
      <c r="C51" s="101" t="s">
        <v>87</v>
      </c>
      <c r="D51" s="101"/>
      <c r="E51" s="101"/>
      <c r="F51" s="101"/>
      <c r="G51" s="101"/>
      <c r="H51" s="102"/>
      <c r="I51" s="101"/>
      <c r="J51" s="28"/>
      <c r="K51" s="7"/>
      <c r="M51" s="1"/>
      <c r="AD51" s="4"/>
    </row>
    <row r="52" spans="1:30" ht="30" customHeight="1">
      <c r="A52" s="1"/>
      <c r="B52" s="2" t="s">
        <v>45</v>
      </c>
      <c r="C52" s="3"/>
      <c r="D52" s="3"/>
      <c r="E52" s="3"/>
      <c r="F52" s="3"/>
      <c r="G52" s="45"/>
      <c r="H52" s="5"/>
      <c r="I52" s="3" t="s">
        <v>46</v>
      </c>
      <c r="J52" s="28"/>
      <c r="M52" s="1"/>
    </row>
    <row r="53" spans="1:30" ht="30" customHeight="1">
      <c r="A53" s="1"/>
      <c r="B53" s="10" t="s">
        <v>47</v>
      </c>
      <c r="C53" s="11"/>
      <c r="D53" s="11"/>
      <c r="E53" s="11"/>
      <c r="F53" s="11"/>
      <c r="H53" s="5"/>
      <c r="I53" s="11" t="s">
        <v>46</v>
      </c>
      <c r="J53" s="28"/>
      <c r="L53" s="74">
        <f>VALUE(IF(AND(H54&gt;30,H54&lt;=100),"15",IF(AND(H54&gt;15,H54&lt;=30),"10", IF(AND(H54&gt;5,H54&lt;=15),"5","０"))))</f>
        <v>0</v>
      </c>
      <c r="M53" s="1"/>
    </row>
    <row r="54" spans="1:30" ht="30" customHeight="1">
      <c r="A54" s="1"/>
      <c r="B54" s="13" t="s">
        <v>33</v>
      </c>
      <c r="C54" s="14"/>
      <c r="D54" s="15"/>
      <c r="E54" s="15"/>
      <c r="F54" s="15"/>
      <c r="G54" s="46"/>
      <c r="H54" s="16" t="str">
        <f>IFERROR(INT(H53/H52*100),"")</f>
        <v/>
      </c>
      <c r="I54" s="15" t="s">
        <v>16</v>
      </c>
      <c r="J54" s="28"/>
      <c r="M54" s="1"/>
    </row>
    <row r="55" spans="1:30" ht="15" customHeight="1">
      <c r="A55" s="1"/>
      <c r="B55" s="96" t="s">
        <v>48</v>
      </c>
      <c r="C55" s="96"/>
      <c r="D55" s="96"/>
      <c r="E55" s="96"/>
      <c r="F55" s="96"/>
      <c r="G55" s="96"/>
      <c r="H55" s="96"/>
      <c r="I55" s="96"/>
      <c r="J55" s="17"/>
      <c r="M55" s="1"/>
    </row>
    <row r="56" spans="1:30" ht="30" customHeight="1">
      <c r="A56" s="1"/>
      <c r="J56" s="6"/>
      <c r="K56" s="7"/>
      <c r="M56" s="1"/>
    </row>
    <row r="57" spans="1:30" ht="270" customHeight="1">
      <c r="A57" s="1"/>
      <c r="B57" s="75" t="s">
        <v>49</v>
      </c>
      <c r="C57" s="104" t="s">
        <v>86</v>
      </c>
      <c r="D57" s="105"/>
      <c r="E57" s="105"/>
      <c r="F57" s="105"/>
      <c r="G57" s="105"/>
      <c r="H57" s="105"/>
      <c r="I57" s="106"/>
      <c r="J57" s="6"/>
      <c r="K57" s="7"/>
      <c r="M57" s="1"/>
    </row>
    <row r="58" spans="1:30" ht="30" customHeight="1">
      <c r="A58" s="1"/>
      <c r="G58" s="4" t="s">
        <v>50</v>
      </c>
      <c r="H58" s="47"/>
      <c r="I58" s="4" t="s">
        <v>51</v>
      </c>
      <c r="J58" s="6"/>
      <c r="K58" s="7"/>
      <c r="L58" s="74">
        <f>VALUE(IF(AND(H58&gt;=3),"15",IF(AND(H58=2),"10",IF(AND(H58=1),"5",IF(AND(H58=0),"０")))))</f>
        <v>0</v>
      </c>
      <c r="M58" s="1"/>
    </row>
    <row r="59" spans="1:30" ht="30" customHeight="1">
      <c r="A59" s="1"/>
      <c r="B59" s="107" t="s">
        <v>52</v>
      </c>
      <c r="C59" s="107"/>
      <c r="D59" s="107"/>
      <c r="E59" s="107"/>
      <c r="F59" s="107"/>
      <c r="G59" s="107"/>
      <c r="H59" s="107"/>
      <c r="I59" s="107"/>
      <c r="J59" s="6"/>
      <c r="K59" s="7"/>
      <c r="M59" s="1"/>
    </row>
    <row r="60" spans="1:30" ht="30" customHeight="1">
      <c r="A60" s="1"/>
      <c r="B60" s="71"/>
      <c r="C60" s="71"/>
      <c r="D60" s="71"/>
      <c r="E60" s="71"/>
      <c r="F60" s="71"/>
      <c r="G60" s="71"/>
      <c r="H60" s="71"/>
      <c r="I60" s="71"/>
      <c r="J60" s="6"/>
      <c r="K60" s="7"/>
      <c r="M60" s="1"/>
    </row>
    <row r="61" spans="1:30" ht="30" customHeight="1">
      <c r="A61" s="1"/>
      <c r="B61" s="27" t="s">
        <v>60</v>
      </c>
      <c r="C61" s="108" t="s">
        <v>84</v>
      </c>
      <c r="D61" s="108"/>
      <c r="E61" s="108"/>
      <c r="F61" s="108"/>
      <c r="G61" s="108"/>
      <c r="H61" s="109"/>
      <c r="I61" s="108"/>
      <c r="J61" s="49"/>
      <c r="K61" s="7"/>
      <c r="L61" s="9"/>
      <c r="M61" s="1"/>
    </row>
    <row r="62" spans="1:30" ht="30" customHeight="1">
      <c r="A62" s="1"/>
      <c r="B62" s="2"/>
      <c r="C62" s="2"/>
      <c r="D62" s="2"/>
      <c r="E62" s="2"/>
      <c r="G62" s="29" t="s">
        <v>53</v>
      </c>
      <c r="H62" s="50"/>
      <c r="I62" s="31" t="s">
        <v>7</v>
      </c>
      <c r="J62" s="32"/>
      <c r="K62" s="7"/>
      <c r="L62" s="33">
        <f>MIN(10,H62*5)</f>
        <v>0</v>
      </c>
      <c r="M62" s="1"/>
    </row>
    <row r="63" spans="1:30" ht="30" customHeight="1">
      <c r="A63" s="1"/>
      <c r="B63" s="92" t="s">
        <v>54</v>
      </c>
      <c r="C63" s="92"/>
      <c r="D63" s="92"/>
      <c r="E63" s="92"/>
      <c r="F63" s="92"/>
      <c r="G63" s="92"/>
      <c r="H63" s="92"/>
      <c r="I63" s="92"/>
      <c r="J63" s="17"/>
      <c r="K63" s="7"/>
      <c r="L63" s="9"/>
      <c r="M63" s="1"/>
    </row>
    <row r="64" spans="1:30" ht="30" customHeight="1">
      <c r="A64" s="1"/>
      <c r="B64" s="27" t="s">
        <v>60</v>
      </c>
      <c r="C64" s="124" t="s">
        <v>91</v>
      </c>
      <c r="D64" s="125"/>
      <c r="E64" s="125"/>
      <c r="F64" s="125"/>
      <c r="G64" s="125"/>
      <c r="H64" s="126"/>
      <c r="I64" s="125"/>
      <c r="J64" s="28"/>
      <c r="K64" s="7"/>
      <c r="L64" s="9"/>
      <c r="M64" s="1"/>
    </row>
    <row r="65" spans="1:13" ht="30" customHeight="1">
      <c r="A65" s="1"/>
      <c r="B65" s="10"/>
      <c r="C65" s="10"/>
      <c r="D65" s="10"/>
      <c r="E65" s="10"/>
      <c r="F65" s="51"/>
      <c r="G65" s="29" t="s">
        <v>55</v>
      </c>
      <c r="H65" s="50"/>
      <c r="I65" s="52" t="s">
        <v>7</v>
      </c>
      <c r="J65" s="32"/>
      <c r="K65" s="7"/>
      <c r="L65" s="33">
        <f>MIN(10,H65*5)</f>
        <v>0</v>
      </c>
      <c r="M65" s="1"/>
    </row>
    <row r="66" spans="1:13" ht="30" customHeight="1">
      <c r="A66" s="1"/>
      <c r="B66" s="92" t="s">
        <v>56</v>
      </c>
      <c r="C66" s="92"/>
      <c r="D66" s="92"/>
      <c r="E66" s="92"/>
      <c r="F66" s="92"/>
      <c r="G66" s="92"/>
      <c r="H66" s="92"/>
      <c r="I66" s="92"/>
      <c r="J66" s="53"/>
      <c r="K66" s="7"/>
      <c r="L66" s="9"/>
      <c r="M66" s="1"/>
    </row>
    <row r="67" spans="1:13" ht="60" customHeight="1">
      <c r="A67" s="1"/>
      <c r="B67" s="27" t="s">
        <v>60</v>
      </c>
      <c r="C67" s="93" t="s">
        <v>85</v>
      </c>
      <c r="D67" s="93"/>
      <c r="E67" s="93"/>
      <c r="F67" s="93"/>
      <c r="G67" s="93"/>
      <c r="H67" s="93"/>
      <c r="I67" s="93"/>
      <c r="J67" s="36"/>
      <c r="K67" s="7"/>
      <c r="L67" s="9"/>
      <c r="M67" s="1"/>
    </row>
    <row r="68" spans="1:13" ht="30" customHeight="1">
      <c r="A68" s="1"/>
      <c r="B68" s="2"/>
      <c r="C68" s="2"/>
      <c r="D68" s="2"/>
      <c r="E68" s="2"/>
      <c r="F68" s="51"/>
      <c r="G68" s="29" t="s">
        <v>57</v>
      </c>
      <c r="H68" s="50"/>
      <c r="I68" s="54" t="s">
        <v>58</v>
      </c>
      <c r="J68" s="32"/>
      <c r="K68" s="7"/>
      <c r="L68" s="55">
        <f>MIN(10,H68*5)</f>
        <v>0</v>
      </c>
      <c r="M68" s="1"/>
    </row>
    <row r="69" spans="1:13" ht="30" customHeight="1">
      <c r="A69" s="1"/>
      <c r="B69" s="96" t="s">
        <v>59</v>
      </c>
      <c r="C69" s="96"/>
      <c r="D69" s="96"/>
      <c r="E69" s="96"/>
      <c r="F69" s="96"/>
      <c r="G69" s="96"/>
      <c r="H69" s="96"/>
      <c r="I69" s="96"/>
      <c r="J69" s="17"/>
      <c r="K69" s="7"/>
      <c r="L69" s="9"/>
      <c r="M69" s="1"/>
    </row>
    <row r="70" spans="1:13" ht="30" customHeight="1">
      <c r="A70" s="1"/>
      <c r="B70" s="77"/>
      <c r="C70" s="77"/>
      <c r="D70" s="77"/>
      <c r="E70" s="77"/>
      <c r="F70" s="77"/>
      <c r="G70" s="77"/>
      <c r="H70" s="78" t="s">
        <v>92</v>
      </c>
      <c r="I70" s="79">
        <f>SUM(L62,L65,L68)</f>
        <v>0</v>
      </c>
      <c r="J70" s="80"/>
      <c r="K70" s="7"/>
      <c r="L70" s="9"/>
      <c r="M70" s="1"/>
    </row>
    <row r="71" spans="1:13" ht="30" customHeight="1">
      <c r="A71" s="1"/>
      <c r="B71" s="34"/>
      <c r="C71" s="34"/>
      <c r="D71" s="34"/>
      <c r="E71" s="34"/>
      <c r="F71" s="34"/>
      <c r="G71" s="34"/>
      <c r="H71" s="56"/>
      <c r="I71" s="57"/>
      <c r="J71" s="17"/>
      <c r="K71" s="7"/>
      <c r="L71" s="9"/>
      <c r="M71" s="1"/>
    </row>
    <row r="72" spans="1:13" ht="30" customHeight="1">
      <c r="A72" s="1"/>
      <c r="B72" s="58" t="s">
        <v>61</v>
      </c>
      <c r="C72" s="59"/>
      <c r="D72" s="59"/>
      <c r="E72" s="59"/>
      <c r="F72" s="59"/>
      <c r="G72" s="59"/>
      <c r="H72" s="59"/>
      <c r="I72" s="60"/>
      <c r="J72" s="19"/>
      <c r="K72" s="7"/>
      <c r="L72" s="9"/>
      <c r="M72" s="1"/>
    </row>
    <row r="73" spans="1:13" ht="30" customHeight="1">
      <c r="A73" s="1"/>
      <c r="B73" s="9"/>
      <c r="C73" s="9"/>
      <c r="D73" s="9"/>
      <c r="E73" s="9"/>
      <c r="F73" s="9"/>
      <c r="G73" s="9"/>
      <c r="H73" s="9"/>
      <c r="I73" s="9"/>
      <c r="J73" s="32"/>
      <c r="K73" s="7"/>
      <c r="L73" s="9"/>
      <c r="M73" s="1"/>
    </row>
    <row r="74" spans="1:13" ht="30" customHeight="1">
      <c r="A74" s="1"/>
      <c r="B74" s="87" t="s">
        <v>63</v>
      </c>
      <c r="C74" s="124" t="s">
        <v>62</v>
      </c>
      <c r="D74" s="124"/>
      <c r="E74" s="124"/>
      <c r="F74" s="124"/>
      <c r="G74" s="124"/>
      <c r="H74" s="124"/>
      <c r="I74" s="124"/>
      <c r="J74" s="82"/>
      <c r="K74" s="61"/>
      <c r="M74" s="1"/>
    </row>
    <row r="75" spans="1:13" ht="30" customHeight="1">
      <c r="A75" s="1"/>
      <c r="B75" s="83"/>
      <c r="C75" s="83"/>
      <c r="D75" s="83"/>
      <c r="E75" s="83"/>
      <c r="G75" s="84" t="s">
        <v>26</v>
      </c>
      <c r="H75" s="88"/>
      <c r="I75" s="31"/>
      <c r="J75" s="32"/>
      <c r="K75" s="7"/>
      <c r="L75" s="33">
        <f>VALUE(IF(H75="おおいた女性活躍推進事業者","5",(IF(H75="女性活躍推進宣言企業","３","0"))))</f>
        <v>0</v>
      </c>
      <c r="M75" s="1"/>
    </row>
    <row r="76" spans="1:13" ht="30" customHeight="1">
      <c r="A76" s="1"/>
      <c r="B76" s="122" t="s">
        <v>94</v>
      </c>
      <c r="C76" s="122"/>
      <c r="D76" s="122"/>
      <c r="E76" s="122"/>
      <c r="F76" s="122"/>
      <c r="G76" s="122"/>
      <c r="H76" s="122"/>
      <c r="I76" s="122"/>
      <c r="J76" s="80"/>
      <c r="K76" s="7"/>
      <c r="L76" s="9"/>
      <c r="M76" s="1"/>
    </row>
    <row r="77" spans="1:13" ht="30" customHeight="1">
      <c r="A77" s="1"/>
      <c r="J77" s="63"/>
      <c r="K77" s="61"/>
      <c r="M77" s="1"/>
    </row>
    <row r="78" spans="1:13" ht="30" customHeight="1">
      <c r="A78" s="1"/>
      <c r="B78" s="27" t="s">
        <v>80</v>
      </c>
      <c r="C78" s="93" t="s">
        <v>64</v>
      </c>
      <c r="D78" s="93"/>
      <c r="E78" s="93"/>
      <c r="F78" s="93"/>
      <c r="G78" s="93"/>
      <c r="H78" s="93"/>
      <c r="I78" s="93"/>
      <c r="J78" s="36"/>
      <c r="K78" s="61"/>
      <c r="M78" s="1"/>
    </row>
    <row r="79" spans="1:13" ht="30" customHeight="1">
      <c r="A79" s="1"/>
      <c r="B79" s="2"/>
      <c r="C79" s="2"/>
      <c r="D79" s="2"/>
      <c r="E79" s="2"/>
      <c r="G79" s="29" t="s">
        <v>26</v>
      </c>
      <c r="H79" s="62"/>
      <c r="I79" s="31"/>
      <c r="J79" s="32"/>
      <c r="K79" s="7"/>
      <c r="L79" s="33">
        <f>VALUE(IF(H79="優秀健康経営事業所","5",(IF(H79="健康経営事業所認定","3","0"))))</f>
        <v>0</v>
      </c>
      <c r="M79" s="1"/>
    </row>
    <row r="80" spans="1:13" ht="30" customHeight="1">
      <c r="A80" s="1"/>
      <c r="B80" s="96" t="s">
        <v>65</v>
      </c>
      <c r="C80" s="96"/>
      <c r="D80" s="96"/>
      <c r="E80" s="96"/>
      <c r="F80" s="96"/>
      <c r="G80" s="96"/>
      <c r="H80" s="96"/>
      <c r="I80" s="96"/>
      <c r="J80" s="17"/>
      <c r="K80" s="7"/>
      <c r="L80" s="9"/>
      <c r="M80" s="1"/>
    </row>
    <row r="81" spans="1:13" ht="30" customHeight="1">
      <c r="A81" s="1"/>
      <c r="J81" s="63"/>
      <c r="K81" s="61"/>
      <c r="M81" s="1"/>
    </row>
    <row r="82" spans="1:13" ht="30" customHeight="1">
      <c r="A82" s="1"/>
      <c r="B82" s="81" t="s">
        <v>66</v>
      </c>
      <c r="C82" s="124" t="s">
        <v>67</v>
      </c>
      <c r="D82" s="124"/>
      <c r="E82" s="124"/>
      <c r="F82" s="124"/>
      <c r="G82" s="124"/>
      <c r="H82" s="124"/>
      <c r="I82" s="124"/>
      <c r="J82" s="82"/>
      <c r="K82" s="61"/>
      <c r="M82" s="1"/>
    </row>
    <row r="83" spans="1:13" ht="30" customHeight="1">
      <c r="A83" s="1"/>
      <c r="B83" s="83"/>
      <c r="C83" s="83"/>
      <c r="D83" s="83"/>
      <c r="E83" s="83"/>
      <c r="G83" s="84" t="s">
        <v>26</v>
      </c>
      <c r="H83" s="85"/>
      <c r="I83" s="31"/>
      <c r="J83" s="32"/>
      <c r="K83" s="7"/>
      <c r="L83" s="33">
        <f>VALUE(IF(H83="プラチナくるみん","7",(IF(H83="くるみん","5","0"))))</f>
        <v>0</v>
      </c>
      <c r="M83" s="1"/>
    </row>
    <row r="84" spans="1:13" ht="30" customHeight="1">
      <c r="A84" s="1"/>
      <c r="B84" s="122" t="s">
        <v>93</v>
      </c>
      <c r="C84" s="122"/>
      <c r="D84" s="122"/>
      <c r="E84" s="122"/>
      <c r="F84" s="122"/>
      <c r="G84" s="122"/>
      <c r="H84" s="122"/>
      <c r="I84" s="122"/>
      <c r="J84" s="80"/>
      <c r="K84" s="7"/>
      <c r="L84" s="9"/>
      <c r="M84" s="1"/>
    </row>
    <row r="85" spans="1:13" ht="30" customHeight="1">
      <c r="A85" s="1"/>
      <c r="J85" s="63"/>
      <c r="K85" s="61"/>
      <c r="M85" s="1"/>
    </row>
    <row r="86" spans="1:13" ht="30" customHeight="1">
      <c r="A86" s="1"/>
      <c r="B86" s="81" t="s">
        <v>68</v>
      </c>
      <c r="C86" s="124" t="s">
        <v>69</v>
      </c>
      <c r="D86" s="124"/>
      <c r="E86" s="124"/>
      <c r="F86" s="124"/>
      <c r="G86" s="124"/>
      <c r="H86" s="124"/>
      <c r="I86" s="124"/>
      <c r="J86" s="82"/>
      <c r="K86" s="61"/>
      <c r="M86" s="1"/>
    </row>
    <row r="87" spans="1:13" ht="30" customHeight="1">
      <c r="A87" s="1"/>
      <c r="B87" s="83"/>
      <c r="C87" s="83"/>
      <c r="D87" s="83"/>
      <c r="E87" s="83"/>
      <c r="G87" s="84" t="s">
        <v>26</v>
      </c>
      <c r="H87" s="86"/>
      <c r="I87" s="31"/>
      <c r="J87" s="32"/>
      <c r="K87" s="7"/>
      <c r="L87" s="33">
        <f>VALUE(IF(H87="はい","5","0"))</f>
        <v>0</v>
      </c>
      <c r="M87" s="1"/>
    </row>
    <row r="88" spans="1:13" ht="30" customHeight="1">
      <c r="A88" s="1"/>
      <c r="B88" s="122" t="s">
        <v>70</v>
      </c>
      <c r="C88" s="122"/>
      <c r="D88" s="122"/>
      <c r="E88" s="122"/>
      <c r="F88" s="122"/>
      <c r="G88" s="122"/>
      <c r="H88" s="122"/>
      <c r="I88" s="122"/>
      <c r="J88" s="80"/>
      <c r="K88" s="7"/>
      <c r="L88" s="9"/>
      <c r="M88" s="1"/>
    </row>
    <row r="89" spans="1:13" ht="30" customHeight="1">
      <c r="A89" s="1"/>
      <c r="J89" s="63"/>
      <c r="K89" s="61"/>
      <c r="M89" s="1"/>
    </row>
    <row r="90" spans="1:13" ht="30" customHeight="1">
      <c r="A90" s="1"/>
      <c r="B90" s="81" t="s">
        <v>71</v>
      </c>
      <c r="C90" s="124" t="s">
        <v>72</v>
      </c>
      <c r="D90" s="124"/>
      <c r="E90" s="124"/>
      <c r="F90" s="124"/>
      <c r="G90" s="124"/>
      <c r="H90" s="124"/>
      <c r="I90" s="124"/>
      <c r="J90" s="82"/>
      <c r="K90" s="61"/>
      <c r="M90" s="1"/>
    </row>
    <row r="91" spans="1:13" ht="30" customHeight="1">
      <c r="A91" s="1"/>
      <c r="B91" s="83"/>
      <c r="C91" s="83"/>
      <c r="D91" s="83"/>
      <c r="E91" s="83"/>
      <c r="G91" s="84" t="s">
        <v>26</v>
      </c>
      <c r="H91" s="86"/>
      <c r="I91" s="31"/>
      <c r="J91" s="32"/>
      <c r="K91" s="7"/>
      <c r="L91" s="33">
        <f>VALUE(IF(H91="はい","5","0"))</f>
        <v>0</v>
      </c>
      <c r="M91" s="1"/>
    </row>
    <row r="92" spans="1:13" ht="30" customHeight="1">
      <c r="A92" s="1"/>
      <c r="B92" s="122" t="s">
        <v>70</v>
      </c>
      <c r="C92" s="122"/>
      <c r="D92" s="122"/>
      <c r="E92" s="122"/>
      <c r="F92" s="122"/>
      <c r="G92" s="122"/>
      <c r="H92" s="122"/>
      <c r="I92" s="122"/>
      <c r="J92" s="80"/>
      <c r="K92" s="7"/>
      <c r="L92" s="9"/>
      <c r="M92" s="1"/>
    </row>
    <row r="93" spans="1:13" ht="30" customHeight="1">
      <c r="A93" s="1"/>
      <c r="J93" s="63"/>
      <c r="K93" s="61"/>
      <c r="M93" s="1"/>
    </row>
    <row r="94" spans="1:13" ht="30" customHeight="1">
      <c r="A94" s="1"/>
      <c r="B94" s="81" t="s">
        <v>73</v>
      </c>
      <c r="C94" s="124" t="s">
        <v>74</v>
      </c>
      <c r="D94" s="124"/>
      <c r="E94" s="124"/>
      <c r="F94" s="124"/>
      <c r="G94" s="124"/>
      <c r="H94" s="124"/>
      <c r="I94" s="124"/>
      <c r="J94" s="82"/>
      <c r="K94" s="61"/>
      <c r="M94" s="1"/>
    </row>
    <row r="95" spans="1:13" ht="30" customHeight="1">
      <c r="A95" s="1"/>
      <c r="B95" s="83"/>
      <c r="C95" s="83"/>
      <c r="D95" s="83"/>
      <c r="E95" s="83"/>
      <c r="G95" s="84" t="s">
        <v>26</v>
      </c>
      <c r="H95" s="86"/>
      <c r="I95" s="31"/>
      <c r="J95" s="32"/>
      <c r="K95" s="7"/>
      <c r="L95" s="33">
        <f>VALUE(IF(H95="はい","3","0"))</f>
        <v>0</v>
      </c>
      <c r="M95" s="1"/>
    </row>
    <row r="96" spans="1:13" ht="30" customHeight="1">
      <c r="A96" s="1"/>
      <c r="B96" s="122" t="s">
        <v>75</v>
      </c>
      <c r="C96" s="122"/>
      <c r="D96" s="122"/>
      <c r="E96" s="122"/>
      <c r="F96" s="122"/>
      <c r="G96" s="122"/>
      <c r="H96" s="122"/>
      <c r="I96" s="122"/>
      <c r="J96" s="80"/>
      <c r="K96" s="7"/>
      <c r="L96" s="9"/>
      <c r="M96" s="1"/>
    </row>
    <row r="97" spans="1:13" ht="30" customHeight="1" thickBot="1">
      <c r="A97" s="1"/>
      <c r="J97" s="6"/>
      <c r="K97" s="7"/>
      <c r="M97" s="1"/>
    </row>
    <row r="98" spans="1:13" ht="25.5" thickTop="1" thickBot="1">
      <c r="A98" s="1"/>
      <c r="C98" s="127" t="s">
        <v>76</v>
      </c>
      <c r="D98" s="128"/>
      <c r="E98" s="128"/>
      <c r="F98" s="128"/>
      <c r="G98" s="128"/>
      <c r="H98" s="128"/>
      <c r="I98" s="128"/>
      <c r="J98" s="64"/>
      <c r="K98" s="65"/>
      <c r="L98" s="73">
        <f>SUM(L30:L33)+SUM(L49:L97)</f>
        <v>0</v>
      </c>
      <c r="M98" s="1"/>
    </row>
    <row r="99" spans="1:13">
      <c r="A99" s="1"/>
      <c r="M99" s="1"/>
    </row>
    <row r="100" spans="1:13">
      <c r="A100" s="1"/>
      <c r="B100" s="48"/>
      <c r="C100" s="66" t="s">
        <v>77</v>
      </c>
      <c r="D100" s="48"/>
      <c r="E100" s="48"/>
      <c r="F100" s="48"/>
      <c r="G100" s="48"/>
      <c r="H100" s="48"/>
      <c r="I100" s="48"/>
      <c r="J100" s="48"/>
      <c r="K100" s="48"/>
      <c r="L100" s="48"/>
      <c r="M100" s="1"/>
    </row>
    <row r="101" spans="1:13" ht="18.75">
      <c r="A101" s="1"/>
      <c r="B101" s="48"/>
      <c r="C101" s="67" t="s">
        <v>78</v>
      </c>
      <c r="D101" s="48"/>
      <c r="E101" s="48"/>
      <c r="F101" s="48"/>
      <c r="G101" s="48"/>
      <c r="H101" s="48"/>
      <c r="I101" s="48"/>
      <c r="J101" s="48"/>
      <c r="K101" s="48"/>
      <c r="L101" s="48"/>
      <c r="M101" s="1"/>
    </row>
    <row r="102" spans="1:13" ht="18.75">
      <c r="A102" s="1"/>
      <c r="B102" s="48"/>
      <c r="C102" s="129" t="str">
        <f>IF(AND(L30&gt;=5,L49&gt;=5,L98&gt;=60),"「働き方改革」の取組が応募要件を満たしています。
ぜひ表彰に応募して取組をご紹介ください。","再チャレンジをお待ちしております。")</f>
        <v>再チャレンジをお待ちしております。</v>
      </c>
      <c r="D102" s="129"/>
      <c r="E102" s="129"/>
      <c r="F102" s="129"/>
      <c r="G102" s="129"/>
      <c r="H102" s="129"/>
      <c r="I102" s="129"/>
      <c r="J102" s="68"/>
      <c r="K102" s="68"/>
      <c r="L102" s="68"/>
      <c r="M102" s="1"/>
    </row>
    <row r="103" spans="1:13" ht="18.75">
      <c r="A103" s="1"/>
      <c r="B103" s="48"/>
      <c r="C103" s="129"/>
      <c r="D103" s="129"/>
      <c r="E103" s="129"/>
      <c r="F103" s="129"/>
      <c r="G103" s="129"/>
      <c r="H103" s="129"/>
      <c r="I103" s="129"/>
      <c r="J103" s="68"/>
      <c r="K103" s="68"/>
      <c r="L103" s="68"/>
      <c r="M103" s="1"/>
    </row>
    <row r="104" spans="1:13" ht="18.75">
      <c r="A104" s="1"/>
      <c r="B104" s="48"/>
      <c r="C104" s="129"/>
      <c r="D104" s="129"/>
      <c r="E104" s="129"/>
      <c r="F104" s="129"/>
      <c r="G104" s="129"/>
      <c r="H104" s="129"/>
      <c r="I104" s="129"/>
      <c r="J104" s="68"/>
      <c r="K104" s="68"/>
      <c r="L104" s="68"/>
      <c r="M104" s="1"/>
    </row>
    <row r="105" spans="1:13" ht="18.75">
      <c r="A105" s="1"/>
      <c r="B105" s="48"/>
      <c r="C105" s="129"/>
      <c r="D105" s="129"/>
      <c r="E105" s="129"/>
      <c r="F105" s="129"/>
      <c r="G105" s="129"/>
      <c r="H105" s="129"/>
      <c r="I105" s="129"/>
      <c r="J105" s="68"/>
      <c r="K105" s="68"/>
      <c r="L105" s="68"/>
      <c r="M105" s="1"/>
    </row>
    <row r="106" spans="1:13" ht="18.75">
      <c r="A106" s="1"/>
      <c r="B106" s="69"/>
      <c r="C106" s="70" t="s">
        <v>79</v>
      </c>
      <c r="D106" s="68"/>
      <c r="E106" s="68"/>
      <c r="F106" s="68"/>
      <c r="G106" s="68"/>
      <c r="H106" s="68"/>
      <c r="I106" s="68"/>
      <c r="J106" s="68"/>
      <c r="K106" s="68"/>
      <c r="L106" s="68"/>
      <c r="M106" s="1"/>
    </row>
    <row r="107" spans="1:1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</sheetData>
  <protectedRanges>
    <protectedRange sqref="H16 H26 H37 H43 H45 H18 H11" name="範囲1"/>
    <protectedRange sqref="H52" name="範囲1_1"/>
  </protectedRanges>
  <mergeCells count="43">
    <mergeCell ref="C98:I98"/>
    <mergeCell ref="C102:I105"/>
    <mergeCell ref="C86:I86"/>
    <mergeCell ref="B88:I88"/>
    <mergeCell ref="C90:I90"/>
    <mergeCell ref="B92:I92"/>
    <mergeCell ref="C94:I94"/>
    <mergeCell ref="B96:I96"/>
    <mergeCell ref="B84:I84"/>
    <mergeCell ref="C64:I64"/>
    <mergeCell ref="B66:I66"/>
    <mergeCell ref="C67:I67"/>
    <mergeCell ref="B69:I69"/>
    <mergeCell ref="C74:I74"/>
    <mergeCell ref="B76:I76"/>
    <mergeCell ref="C78:I78"/>
    <mergeCell ref="B80:I80"/>
    <mergeCell ref="C82:I82"/>
    <mergeCell ref="B2:J2"/>
    <mergeCell ref="B55:I55"/>
    <mergeCell ref="C57:I57"/>
    <mergeCell ref="B59:I59"/>
    <mergeCell ref="C61:I61"/>
    <mergeCell ref="C23:I23"/>
    <mergeCell ref="C25:I25"/>
    <mergeCell ref="B29:I29"/>
    <mergeCell ref="F30:K30"/>
    <mergeCell ref="C32:I32"/>
    <mergeCell ref="B34:I34"/>
    <mergeCell ref="C10:I10"/>
    <mergeCell ref="B14:I14"/>
    <mergeCell ref="C15:I15"/>
    <mergeCell ref="H16:H17"/>
    <mergeCell ref="I16:I17"/>
    <mergeCell ref="H19:H20"/>
    <mergeCell ref="I19:I20"/>
    <mergeCell ref="B63:I63"/>
    <mergeCell ref="C36:I36"/>
    <mergeCell ref="C40:I40"/>
    <mergeCell ref="C42:I42"/>
    <mergeCell ref="C48:I48"/>
    <mergeCell ref="F49:K49"/>
    <mergeCell ref="C51:I51"/>
  </mergeCells>
  <phoneticPr fontId="2"/>
  <dataValidations count="6">
    <dataValidation type="list" allowBlank="1" showInputMessage="1" showErrorMessage="1" sqref="H33 H87 H91 H95" xr:uid="{00000000-0002-0000-0000-000000000000}">
      <formula1>"はい,いいえ"</formula1>
    </dataValidation>
    <dataValidation type="custom" operator="lessThanOrEqual" allowBlank="1" showInputMessage="1" showErrorMessage="1" errorTitle="合計点　上限オーバー！" error="(A)～(C)の合計が30点以内となるよう調整してください。" sqref="I70" xr:uid="{00000000-0002-0000-0000-000001000000}">
      <formula1>"I61&lt;31"</formula1>
    </dataValidation>
    <dataValidation type="custom" allowBlank="1" showInputMessage="1" showErrorMessage="1" errorTitle="合計点　上限オーバー！" error="(A)+(B)+(C)の合計点が30点以内となるよう調整してください。" sqref="L62 L65 L68" xr:uid="{00000000-0002-0000-0000-000002000000}">
      <formula1>SUM($L$58+$L$62+$L$65)&lt;=30</formula1>
    </dataValidation>
    <dataValidation type="list" allowBlank="1" showInputMessage="1" showErrorMessage="1" sqref="H75" xr:uid="{00000000-0002-0000-0000-000003000000}">
      <formula1>"おおいた女性活躍推進事業者,女性活躍推進宣言企業,　　"</formula1>
    </dataValidation>
    <dataValidation type="list" allowBlank="1" showInputMessage="1" showErrorMessage="1" sqref="H79" xr:uid="{00000000-0002-0000-0000-000004000000}">
      <formula1>"優秀健康経営事業所,健康経営事業所認定,　"</formula1>
    </dataValidation>
    <dataValidation type="list" allowBlank="1" showInputMessage="1" showErrorMessage="1" sqref="H83" xr:uid="{00000000-0002-0000-0000-000005000000}">
      <formula1>"プラチナくるみん,くるみん,　　"</formula1>
    </dataValidation>
  </dataValidations>
  <pageMargins left="0.7" right="0.7" top="0.75" bottom="0.75" header="0.3" footer="0.3"/>
  <pageSetup paperSize="9"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三河尻　涼太</cp:lastModifiedBy>
  <cp:lastPrinted>2024-06-24T02:10:27Z</cp:lastPrinted>
  <dcterms:created xsi:type="dcterms:W3CDTF">2024-06-18T01:32:01Z</dcterms:created>
  <dcterms:modified xsi:type="dcterms:W3CDTF">2025-06-09T08:04:34Z</dcterms:modified>
</cp:coreProperties>
</file>