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S14170_観光局\常用_簿冊\02_観光統計\1_大分県観光統計\１_定例部長会議資料\R7年\R7.3月部長会議資料\4_HP公表用作成\"/>
    </mc:Choice>
  </mc:AlternateContent>
  <xr:revisionPtr revIDLastSave="0" documentId="13_ncr:1_{87C105BE-7979-417E-A390-8AF5A3EC1066}" xr6:coauthVersionLast="47" xr6:coauthVersionMax="47" xr10:uidLastSave="{00000000-0000-0000-0000-000000000000}"/>
  <bookViews>
    <workbookView xWindow="-120" yWindow="-120" windowWidth="29040" windowHeight="15720" tabRatio="932" firstSheet="1" activeTab="1" xr2:uid="{00000000-000D-0000-FFFF-FFFF00000000}"/>
  </bookViews>
  <sheets>
    <sheet name="【手持ち】グラフ" sheetId="12" state="hidden" r:id="rId1"/>
    <sheet name="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3" l="1"/>
  <c r="I16" i="13"/>
  <c r="I20" i="13"/>
  <c r="K11" i="13"/>
  <c r="K8" i="13" l="1"/>
  <c r="K7" i="13"/>
  <c r="A20" i="13" l="1"/>
  <c r="D18" i="13" l="1"/>
  <c r="A17" i="13" l="1"/>
  <c r="A16" i="13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5" i="12" l="1"/>
  <c r="BQ11" i="12"/>
  <c r="O3" i="12" s="1"/>
  <c r="BX11" i="12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<sst xmlns="http://schemas.openxmlformats.org/spreadsheetml/2006/main" count="87" uniqueCount="60">
  <si>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</si>
  <si>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</si>
  <si>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</si>
  <si>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</si>
  <si>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</si>
  <si>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</si>
  <si>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</si>
  <si>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</si>
  <si>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</si>
  <si>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</si>
  <si>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</si>
  <si>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</si>
  <si>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</si>
  <si>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</si>
  <si>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</si>
  <si>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</si>
  <si>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</si>
  <si>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</si>
  <si>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</si>
  <si>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</si>
  <si>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</si>
  <si>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</si>
  <si>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</si>
  <si>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</si>
  <si>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</si>
  <si>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</si>
  <si>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</si>
  <si>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</si>
  <si>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</si>
  <si>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</si>
  <si>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</si>
  <si>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</si>
  <si>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</si>
  <si>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</si>
  <si>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</si>
  <si>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</si>
  <si>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</si>
  <si>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</si>
  <si>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</si>
  <si>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</si>
  <si>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</si>
  <si>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</si>
  <si>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</si>
  <si>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</si>
  <si>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</si>
  <si>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</si>
  <si>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</si>
  <si>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</si>
  <si>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</si>
  <si>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</si>
  <si>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</si>
  <si>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</si>
  <si>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</si>
  <si>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</si>
  <si>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②発地別延べ宿泊者数は、確報の公表時に大きく変更されることがあります。</t>
    <phoneticPr fontId="1"/>
  </si>
  <si>
    <t>　　　　　　①調査対象施設は従業員数10人以上の全施設（192施設　令和7年1月時点）</t>
    <phoneticPr fontId="9"/>
  </si>
  <si>
    <t>令和７年２月（速報値）</t>
    <phoneticPr fontId="1"/>
  </si>
  <si>
    <t>令和７年３月　発地別延べ宿泊者数割合</t>
    <phoneticPr fontId="1"/>
  </si>
  <si>
    <t>令和７年３月（速報値）</t>
    <phoneticPr fontId="1"/>
  </si>
  <si>
    <t>令和６年３月（速報値）</t>
    <rPh sb="7" eb="9">
      <t>ソクホウ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</si>
</sst>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Border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 shrinkToFit="1"/>
    </xf>
    <xf numFmtId="0" fontId="13" fillId="0" borderId="18" xfId="6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3" fontId="13" fillId="0" borderId="0" xfId="6" applyNumberFormat="1" applyFont="1">
      <alignment vertical="center"/>
    </xf>
    <xf numFmtId="38" fontId="13" fillId="0" borderId="0" xfId="6" applyNumberFormat="1" applyFont="1">
      <alignment vertical="center"/>
    </xf>
    <xf numFmtId="10" fontId="13" fillId="0" borderId="0" xfId="6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15" fillId="0" borderId="16" xfId="0" applyFont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19" fillId="0" borderId="0" xfId="6" applyNumberFormat="1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0" fontId="16" fillId="0" borderId="16" xfId="0" applyFont="1" applyBorder="1">
      <alignment vertical="center"/>
    </xf>
    <xf numFmtId="177" fontId="15" fillId="2" borderId="2" xfId="0" applyNumberFormat="1" applyFont="1" applyFill="1" applyBorder="1">
      <alignment vertical="center"/>
    </xf>
    <xf numFmtId="177" fontId="15" fillId="2" borderId="2" xfId="2" applyNumberFormat="1" applyFont="1" applyFill="1" applyBorder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177" fontId="15" fillId="2" borderId="14" xfId="0" applyNumberFormat="1" applyFont="1" applyFill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 xr:uid="{00000000-0005-0000-0000-000001000000}"/>
    <cellStyle name="パーセント 2 2" xfId="26" xr:uid="{00000000-0005-0000-0000-000002000000}"/>
    <cellStyle name="パーセント 3" xfId="17" xr:uid="{00000000-0005-0000-0000-000003000000}"/>
    <cellStyle name="パーセント 4" xfId="22" xr:uid="{00000000-0005-0000-0000-000004000000}"/>
    <cellStyle name="桁区切り" xfId="4" builtinId="6"/>
    <cellStyle name="桁区切り 2" xfId="3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4" xfId="8" xr:uid="{00000000-0005-0000-0000-000009000000}"/>
    <cellStyle name="桁区切り 4 2" xfId="24" xr:uid="{00000000-0005-0000-0000-00000A000000}"/>
    <cellStyle name="桁区切り 5" xfId="2" xr:uid="{00000000-0005-0000-0000-00000B000000}"/>
    <cellStyle name="通貨 2" xfId="9" xr:uid="{00000000-0005-0000-0000-00000C000000}"/>
    <cellStyle name="通貨 2 2" xfId="25" xr:uid="{00000000-0005-0000-0000-00000D000000}"/>
    <cellStyle name="標準" xfId="0" builtinId="0"/>
    <cellStyle name="標準 2" xfId="6" xr:uid="{00000000-0005-0000-0000-00000F000000}"/>
    <cellStyle name="標準 2 2" xfId="10" xr:uid="{00000000-0005-0000-0000-000010000000}"/>
    <cellStyle name="標準 2 3" xfId="11" xr:uid="{00000000-0005-0000-0000-000011000000}"/>
    <cellStyle name="標準 2 4" xfId="27" xr:uid="{00000000-0005-0000-0000-000012000000}"/>
    <cellStyle name="標準 3" xfId="12" xr:uid="{00000000-0005-0000-0000-000013000000}"/>
    <cellStyle name="標準 4" xfId="13" xr:uid="{00000000-0005-0000-0000-000014000000}"/>
    <cellStyle name="標準 4 2" xfId="14" xr:uid="{00000000-0005-0000-0000-000015000000}"/>
    <cellStyle name="標準 5" xfId="15" xr:uid="{00000000-0005-0000-0000-000016000000}"/>
    <cellStyle name="標準 5 2" xfId="18" xr:uid="{00000000-0005-0000-0000-000017000000}"/>
    <cellStyle name="標準 6" xfId="19" xr:uid="{00000000-0005-0000-0000-000018000000}"/>
    <cellStyle name="標準 6 2" xfId="23" xr:uid="{00000000-0005-0000-0000-000019000000}"/>
    <cellStyle name="標準 7" xfId="21" xr:uid="{00000000-0005-0000-0000-00001A000000}"/>
    <cellStyle name="標準 8" xfId="20" xr:uid="{00000000-0005-0000-0000-00001B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 x14ac:dyDescent="0.15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 x14ac:dyDescent="0.2"/>
    <row r="2" spans="2:76" ht="21" customHeight="1" x14ac:dyDescent="0.15">
      <c r="N2" s="2"/>
      <c r="O2" s="78" t="str">
        <f>$BH$8&amp;"の宿泊客等の動向"</f>
        <v>令和２年８月の宿泊客等の動向</v>
      </c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3"/>
      <c r="BS2" s="36" t="s">
        <v>27</v>
      </c>
      <c r="BW2" s="36" t="s">
        <v>28</v>
      </c>
    </row>
    <row r="3" spans="2:76" ht="18" customHeight="1" thickBot="1" x14ac:dyDescent="0.2">
      <c r="N3" s="4"/>
      <c r="O3" s="79" t="str">
        <f>"（"&amp;VLOOKUP(BJ6,BP4:BQ15,2,FALSE)&amp;"）"</f>
        <v>（令和元年９月～１２月速報、令和２年１月～８月速速報）</v>
      </c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 x14ac:dyDescent="0.15">
      <c r="BH4" s="74" t="s">
        <v>22</v>
      </c>
      <c r="BI4" s="74"/>
      <c r="BJ4" s="76" t="s">
        <v>31</v>
      </c>
      <c r="BK4" s="76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 x14ac:dyDescent="0.15">
      <c r="BH5" s="74" t="s">
        <v>23</v>
      </c>
      <c r="BI5" s="74"/>
      <c r="BJ5" s="76">
        <v>2</v>
      </c>
      <c r="BK5" s="76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 x14ac:dyDescent="0.15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74" t="s">
        <v>24</v>
      </c>
      <c r="BI6" s="74"/>
      <c r="BJ6" s="76">
        <v>8</v>
      </c>
      <c r="BK6" s="76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 x14ac:dyDescent="0.15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 x14ac:dyDescent="0.15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 x14ac:dyDescent="0.15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 x14ac:dyDescent="0.15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 x14ac:dyDescent="0.15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 x14ac:dyDescent="0.15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 x14ac:dyDescent="0.15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 x14ac:dyDescent="0.15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 x14ac:dyDescent="0.15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 x14ac:dyDescent="0.15">
      <c r="BP17" s="1" t="s">
        <v>34</v>
      </c>
    </row>
    <row r="18" spans="2:69" ht="14.1" customHeight="1" x14ac:dyDescent="0.15">
      <c r="BP18" s="36" t="s">
        <v>44</v>
      </c>
      <c r="BQ18" s="1" t="str">
        <f>BP18&amp;BP$20</f>
        <v>速速報</v>
      </c>
    </row>
    <row r="19" spans="2:69" ht="14.1" customHeight="1" x14ac:dyDescent="0.15">
      <c r="BP19" s="36"/>
      <c r="BQ19" s="1" t="str">
        <f>BP19&amp;BP$20</f>
        <v>速報</v>
      </c>
    </row>
    <row r="20" spans="2:69" ht="14.1" customHeight="1" x14ac:dyDescent="0.15">
      <c r="BP20" s="36" t="s">
        <v>35</v>
      </c>
    </row>
    <row r="25" spans="2:69" ht="14.1" customHeight="1" x14ac:dyDescent="0.15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 x14ac:dyDescent="0.15">
      <c r="C26" s="6"/>
      <c r="AC26" s="6"/>
      <c r="AS26" s="6" t="str">
        <f>"（調査対象施設"&amp;DBCS(BL26)&amp;"施設）"</f>
        <v>（調査対象施設２８施設）</v>
      </c>
      <c r="BH26" s="74" t="s">
        <v>26</v>
      </c>
      <c r="BI26" s="74"/>
      <c r="BJ26" s="74"/>
      <c r="BK26" s="74"/>
      <c r="BL26" s="77">
        <v>28</v>
      </c>
      <c r="BM26" s="77"/>
      <c r="BN26" s="77"/>
    </row>
    <row r="27" spans="2:69" ht="14.1" customHeight="1" x14ac:dyDescent="0.15">
      <c r="AK27" s="6" t="e">
        <f>"前年比　　屋内施設"&amp;IF(BL27&gt;0,"＋","")&amp;DBCS(TEXT(BL27,"0.0"))&amp;"％　　屋外施設"&amp;IF(BL28&gt;0,"＋","")&amp;DBCS(TEXT(BL28,"0.0")&amp;"％")</f>
        <v>#REF!</v>
      </c>
      <c r="BH27" s="74" t="s">
        <v>19</v>
      </c>
      <c r="BI27" s="74"/>
      <c r="BJ27" s="74"/>
      <c r="BK27" s="74"/>
      <c r="BL27" s="75" t="e">
        <f>ROUND(#REF!,1)</f>
        <v>#REF!</v>
      </c>
      <c r="BM27" s="75"/>
      <c r="BN27" s="75"/>
      <c r="BO27" s="1" t="s">
        <v>25</v>
      </c>
    </row>
    <row r="28" spans="2:69" ht="14.1" customHeight="1" x14ac:dyDescent="0.15">
      <c r="BH28" s="74" t="s">
        <v>20</v>
      </c>
      <c r="BI28" s="74"/>
      <c r="BJ28" s="74"/>
      <c r="BK28" s="74"/>
      <c r="BL28" s="75" t="e">
        <f>ROUND(#REF!,1)</f>
        <v>#REF!</v>
      </c>
      <c r="BM28" s="75"/>
      <c r="BN28" s="75"/>
      <c r="BO28" s="1" t="s">
        <v>25</v>
      </c>
    </row>
  </sheetData>
  <sheetProtection sheet="1" selectLockedCells="1"/>
  <mergeCells count="14">
    <mergeCell ref="O2:AL2"/>
    <mergeCell ref="O3:AL3"/>
    <mergeCell ref="BH4:BI4"/>
    <mergeCell ref="BJ4:BK4"/>
    <mergeCell ref="BH5:BI5"/>
    <mergeCell ref="BJ5:BK5"/>
    <mergeCell ref="BH28:BK28"/>
    <mergeCell ref="BL28:BN28"/>
    <mergeCell ref="BH6:BI6"/>
    <mergeCell ref="BJ6:BK6"/>
    <mergeCell ref="BH26:BK26"/>
    <mergeCell ref="BL26:BN26"/>
    <mergeCell ref="BH27:BK27"/>
    <mergeCell ref="BL27:BN27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B30"/>
  <sheetViews>
    <sheetView tabSelected="1" view="pageBreakPreview" zoomScale="70" zoomScaleNormal="70" zoomScaleSheetLayoutView="70" workbookViewId="0">
      <selection activeCell="S18" sqref="S18"/>
    </sheetView>
  </sheetViews>
  <sheetFormatPr defaultColWidth="9" defaultRowHeight="13.5" x14ac:dyDescent="0.15"/>
  <cols>
    <col min="1" max="1" width="28.125" style="8" bestFit="1" customWidth="1"/>
    <col min="2" max="10" width="13.25" style="8" customWidth="1"/>
    <col min="11" max="11" width="14.625" style="8" customWidth="1"/>
    <col min="12" max="13" width="3.75" style="8" customWidth="1"/>
    <col min="14" max="20" width="5.5" style="8" customWidth="1"/>
    <col min="21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 x14ac:dyDescent="0.15">
      <c r="A1" s="7"/>
      <c r="B1" s="7"/>
      <c r="C1" s="7"/>
      <c r="D1" s="7"/>
      <c r="E1" s="7"/>
      <c r="F1" s="7"/>
      <c r="G1" s="7"/>
      <c r="H1" s="7"/>
      <c r="I1" s="84" t="s">
        <v>0</v>
      </c>
      <c r="J1" s="84"/>
      <c r="K1" s="84"/>
      <c r="L1" s="7"/>
      <c r="M1" s="7"/>
      <c r="N1" s="7"/>
      <c r="O1" s="7"/>
      <c r="P1" s="51"/>
      <c r="R1" s="7"/>
      <c r="S1" s="7"/>
      <c r="T1" s="51"/>
    </row>
    <row r="2" spans="1:28" s="63" customFormat="1" ht="16.5" x14ac:dyDescent="0.15">
      <c r="A2" s="85" t="s">
        <v>57</v>
      </c>
      <c r="B2" s="86"/>
      <c r="C2" s="86"/>
      <c r="D2" s="86"/>
      <c r="R2" s="64"/>
    </row>
    <row r="3" spans="1:28" s="63" customFormat="1" ht="16.5" x14ac:dyDescent="0.15">
      <c r="A3" s="86"/>
      <c r="B3" s="86"/>
      <c r="C3" s="86"/>
      <c r="D3" s="86"/>
    </row>
    <row r="4" spans="1:28" ht="6" customHeight="1" x14ac:dyDescent="0.15">
      <c r="A4" s="24"/>
      <c r="B4" s="9"/>
      <c r="C4" s="9"/>
      <c r="D4" s="9"/>
      <c r="E4" s="9"/>
      <c r="F4" s="9"/>
      <c r="G4" s="9"/>
      <c r="H4" s="7"/>
      <c r="I4" s="10"/>
      <c r="J4" s="10"/>
      <c r="K4" s="9"/>
      <c r="L4" s="7"/>
      <c r="M4" s="7"/>
    </row>
    <row r="5" spans="1:28" ht="24" customHeight="1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87" t="s">
        <v>2</v>
      </c>
      <c r="K5" s="87"/>
      <c r="L5" s="7"/>
      <c r="M5" s="7"/>
      <c r="N5" s="7"/>
      <c r="O5" s="7"/>
    </row>
    <row r="6" spans="1:28" ht="24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33</v>
      </c>
      <c r="F6" s="12" t="s">
        <v>12</v>
      </c>
      <c r="G6" s="12" t="s">
        <v>6</v>
      </c>
      <c r="H6" s="12" t="s">
        <v>7</v>
      </c>
      <c r="I6" s="12" t="s">
        <v>8</v>
      </c>
      <c r="J6" s="13" t="s">
        <v>9</v>
      </c>
      <c r="K6" s="12" t="s">
        <v>10</v>
      </c>
      <c r="L6" s="7"/>
      <c r="M6" s="7"/>
      <c r="N6" s="7"/>
      <c r="O6" s="7"/>
      <c r="Q6" s="44"/>
      <c r="R6" s="44"/>
      <c r="S6" s="45"/>
      <c r="T6" s="44"/>
      <c r="U6" s="44"/>
      <c r="V6" s="44"/>
      <c r="W6" s="44"/>
      <c r="X6" s="44"/>
      <c r="Y6" s="45"/>
      <c r="Z6" s="44"/>
    </row>
    <row r="7" spans="1:28" ht="24" customHeight="1" x14ac:dyDescent="0.15">
      <c r="A7" s="37" t="s">
        <v>58</v>
      </c>
      <c r="B7" s="69">
        <v>43263</v>
      </c>
      <c r="C7" s="69">
        <v>103945</v>
      </c>
      <c r="D7" s="69">
        <v>66686</v>
      </c>
      <c r="E7" s="69">
        <v>12383</v>
      </c>
      <c r="F7" s="69">
        <v>33869</v>
      </c>
      <c r="G7" s="69">
        <v>46557</v>
      </c>
      <c r="H7" s="69">
        <v>23086</v>
      </c>
      <c r="I7" s="69">
        <v>74475</v>
      </c>
      <c r="J7" s="69">
        <v>9853</v>
      </c>
      <c r="K7" s="72">
        <f>SUM(B7:J7)</f>
        <v>414117</v>
      </c>
      <c r="L7" s="15"/>
      <c r="M7" s="15"/>
      <c r="N7" s="15"/>
      <c r="O7" s="15"/>
      <c r="Q7" s="50"/>
      <c r="R7" s="50"/>
      <c r="T7" s="46"/>
      <c r="V7" s="46"/>
    </row>
    <row r="8" spans="1:28" ht="24" customHeight="1" x14ac:dyDescent="0.15">
      <c r="A8" s="37" t="s">
        <v>59</v>
      </c>
      <c r="B8" s="69">
        <v>46256</v>
      </c>
      <c r="C8" s="69">
        <v>103994</v>
      </c>
      <c r="D8" s="69">
        <v>61054</v>
      </c>
      <c r="E8" s="69">
        <v>10209</v>
      </c>
      <c r="F8" s="69">
        <v>28396</v>
      </c>
      <c r="G8" s="69">
        <v>41081</v>
      </c>
      <c r="H8" s="69">
        <v>19972</v>
      </c>
      <c r="I8" s="69">
        <v>65490</v>
      </c>
      <c r="J8" s="69">
        <v>8733</v>
      </c>
      <c r="K8" s="72">
        <f>SUM(B8:J8)</f>
        <v>385185</v>
      </c>
      <c r="L8" s="7"/>
      <c r="M8" s="7"/>
      <c r="N8" s="7"/>
      <c r="O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8" ht="24" customHeight="1" x14ac:dyDescent="0.15">
      <c r="A9" s="17" t="s">
        <v>49</v>
      </c>
      <c r="B9" s="53">
        <f>B7/B8*100-100</f>
        <v>-6.4705119335869909</v>
      </c>
      <c r="C9" s="53">
        <f t="shared" ref="C9:K9" si="0">C7/C8*100-100</f>
        <v>-4.7118102967473874E-2</v>
      </c>
      <c r="D9" s="53">
        <f t="shared" si="0"/>
        <v>9.2246208274642072</v>
      </c>
      <c r="E9" s="53">
        <f t="shared" si="0"/>
        <v>21.29493584092468</v>
      </c>
      <c r="F9" s="53">
        <f t="shared" si="0"/>
        <v>19.273841386110718</v>
      </c>
      <c r="G9" s="53">
        <f t="shared" si="0"/>
        <v>13.329763150848322</v>
      </c>
      <c r="H9" s="53">
        <f t="shared" si="0"/>
        <v>15.591828559983981</v>
      </c>
      <c r="I9" s="53">
        <f t="shared" si="0"/>
        <v>13.71965185524509</v>
      </c>
      <c r="J9" s="53">
        <f t="shared" si="0"/>
        <v>12.824916981564186</v>
      </c>
      <c r="K9" s="53">
        <f t="shared" si="0"/>
        <v>7.5111959188441944</v>
      </c>
      <c r="L9" s="16"/>
      <c r="M9" s="16"/>
      <c r="N9" s="16"/>
      <c r="O9" s="16"/>
      <c r="P9" s="48"/>
      <c r="Q9" s="50"/>
      <c r="R9" s="50"/>
      <c r="T9" s="48"/>
      <c r="V9" s="48"/>
    </row>
    <row r="10" spans="1:28" ht="3.75" customHeight="1" x14ac:dyDescent="0.15">
      <c r="A10" s="24"/>
      <c r="B10" s="40"/>
      <c r="C10" s="54"/>
      <c r="D10" s="54"/>
      <c r="E10" s="55"/>
      <c r="F10" s="55"/>
      <c r="G10" s="55"/>
      <c r="H10" s="56"/>
      <c r="I10" s="57"/>
      <c r="J10" s="57"/>
      <c r="K10" s="58"/>
      <c r="L10" s="7"/>
      <c r="M10" s="7"/>
      <c r="N10" s="7"/>
      <c r="O10" s="7"/>
      <c r="P10" s="51"/>
    </row>
    <row r="11" spans="1:28" ht="24" customHeight="1" x14ac:dyDescent="0.15">
      <c r="A11" s="37" t="s">
        <v>56</v>
      </c>
      <c r="B11" s="69">
        <v>39408</v>
      </c>
      <c r="C11" s="69">
        <v>79509</v>
      </c>
      <c r="D11" s="69">
        <v>48199</v>
      </c>
      <c r="E11" s="69">
        <v>7461</v>
      </c>
      <c r="F11" s="69">
        <v>22835</v>
      </c>
      <c r="G11" s="69">
        <v>34774</v>
      </c>
      <c r="H11" s="69">
        <v>15631</v>
      </c>
      <c r="I11" s="69">
        <v>65911</v>
      </c>
      <c r="J11" s="69">
        <v>6889</v>
      </c>
      <c r="K11" s="72">
        <f>SUM(B11:J11)</f>
        <v>320617</v>
      </c>
      <c r="L11" s="15"/>
      <c r="M11" s="15"/>
      <c r="N11" s="15"/>
      <c r="O11" s="7"/>
      <c r="P11" s="46"/>
      <c r="Q11" s="50"/>
      <c r="R11" s="50"/>
      <c r="T11" s="46"/>
      <c r="U11" s="46"/>
      <c r="V11" s="46"/>
    </row>
    <row r="12" spans="1:28" ht="24" customHeight="1" x14ac:dyDescent="0.15">
      <c r="A12" s="17" t="s">
        <v>50</v>
      </c>
      <c r="B12" s="59">
        <f t="shared" ref="B12:K12" si="1">B7/B11*100-100</f>
        <v>9.782277710109625</v>
      </c>
      <c r="C12" s="59">
        <f t="shared" si="1"/>
        <v>30.733627639638286</v>
      </c>
      <c r="D12" s="59">
        <f t="shared" si="1"/>
        <v>38.355567542895074</v>
      </c>
      <c r="E12" s="59">
        <f t="shared" si="1"/>
        <v>65.969709154268884</v>
      </c>
      <c r="F12" s="59">
        <f t="shared" si="1"/>
        <v>48.320560543026033</v>
      </c>
      <c r="G12" s="59">
        <f t="shared" si="1"/>
        <v>33.884511416575606</v>
      </c>
      <c r="H12" s="59">
        <f t="shared" si="1"/>
        <v>47.693685624720104</v>
      </c>
      <c r="I12" s="59">
        <f t="shared" si="1"/>
        <v>12.99327881537225</v>
      </c>
      <c r="J12" s="59">
        <f t="shared" si="1"/>
        <v>43.025112498185507</v>
      </c>
      <c r="K12" s="59">
        <f t="shared" si="1"/>
        <v>29.162521014169556</v>
      </c>
      <c r="L12" s="16"/>
      <c r="M12" s="16"/>
      <c r="N12" s="16"/>
      <c r="O12" s="16"/>
      <c r="P12" s="48"/>
      <c r="Q12" s="50"/>
      <c r="R12" s="50"/>
      <c r="T12" s="48"/>
      <c r="U12" s="46"/>
      <c r="V12" s="48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7"/>
      <c r="N13" s="7"/>
      <c r="O13" s="7"/>
      <c r="Q13" s="50"/>
      <c r="R13" s="50"/>
      <c r="U13" s="46"/>
    </row>
    <row r="14" spans="1:28" ht="24" customHeight="1" x14ac:dyDescent="0.15">
      <c r="A14" s="24" t="s">
        <v>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7"/>
      <c r="N14" s="7"/>
      <c r="O14" s="7"/>
      <c r="Q14" s="50"/>
      <c r="R14" s="50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4" customHeight="1" x14ac:dyDescent="0.15">
      <c r="A15" s="11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52</v>
      </c>
      <c r="G15" s="13" t="s">
        <v>15</v>
      </c>
      <c r="H15" s="13" t="s">
        <v>53</v>
      </c>
      <c r="I15" s="12" t="s">
        <v>16</v>
      </c>
      <c r="J15" s="9"/>
      <c r="K15" s="60"/>
      <c r="L15" s="7"/>
      <c r="M15" s="7"/>
      <c r="N15" s="7"/>
      <c r="O15" s="7"/>
      <c r="Q15" s="52"/>
      <c r="R15" s="52"/>
      <c r="S15" s="52"/>
      <c r="T15" s="52"/>
      <c r="U15" s="65"/>
      <c r="V15" s="49"/>
      <c r="W15" s="49"/>
      <c r="X15" s="49"/>
    </row>
    <row r="16" spans="1:28" ht="24" customHeight="1" x14ac:dyDescent="0.15">
      <c r="A16" s="66" t="str">
        <f>A7</f>
        <v>令和７年３月（速報値）</v>
      </c>
      <c r="B16" s="70">
        <v>59210</v>
      </c>
      <c r="C16" s="70">
        <v>6804</v>
      </c>
      <c r="D16" s="70">
        <v>9454</v>
      </c>
      <c r="E16" s="70">
        <v>19044</v>
      </c>
      <c r="F16" s="70">
        <v>4152</v>
      </c>
      <c r="G16" s="70">
        <v>7425</v>
      </c>
      <c r="H16" s="70">
        <v>9827</v>
      </c>
      <c r="I16" s="73">
        <f>SUM(B16:H16)</f>
        <v>115916</v>
      </c>
      <c r="J16" s="67"/>
      <c r="K16" s="68"/>
      <c r="L16" s="7"/>
      <c r="M16" s="7"/>
      <c r="N16" s="7"/>
      <c r="O16" s="7"/>
      <c r="U16" s="46"/>
    </row>
    <row r="17" spans="1:24" ht="24" customHeight="1" x14ac:dyDescent="0.15">
      <c r="A17" s="66" t="str">
        <f>A8</f>
        <v>令和６年３月（速報値）</v>
      </c>
      <c r="B17" s="70">
        <v>59339</v>
      </c>
      <c r="C17" s="70">
        <v>5395</v>
      </c>
      <c r="D17" s="70">
        <v>13737</v>
      </c>
      <c r="E17" s="70">
        <v>14255</v>
      </c>
      <c r="F17" s="70">
        <v>5213</v>
      </c>
      <c r="G17" s="70">
        <v>4945</v>
      </c>
      <c r="H17" s="70">
        <v>6616</v>
      </c>
      <c r="I17" s="73">
        <f>SUM(B17:H17)</f>
        <v>109500</v>
      </c>
      <c r="J17" s="9"/>
      <c r="K17" s="42"/>
      <c r="L17" s="7"/>
      <c r="M17" s="7"/>
      <c r="N17" s="7"/>
      <c r="O17" s="7"/>
      <c r="Q17" s="47"/>
      <c r="R17" s="47"/>
      <c r="S17" s="47"/>
      <c r="T17" s="47"/>
      <c r="U17" s="47"/>
      <c r="V17" s="47"/>
      <c r="W17" s="47"/>
      <c r="X17" s="47"/>
    </row>
    <row r="18" spans="1:24" ht="24" customHeight="1" x14ac:dyDescent="0.15">
      <c r="A18" s="17" t="s">
        <v>49</v>
      </c>
      <c r="B18" s="53">
        <f>B16/B17*100-100</f>
        <v>-0.2173949678963254</v>
      </c>
      <c r="C18" s="53">
        <f t="shared" ref="C18:I18" si="2">C16/C17*100-100</f>
        <v>26.116774791473588</v>
      </c>
      <c r="D18" s="53">
        <f t="shared" si="2"/>
        <v>-31.17856882871078</v>
      </c>
      <c r="E18" s="53">
        <f t="shared" si="2"/>
        <v>33.595229743949488</v>
      </c>
      <c r="F18" s="53">
        <f t="shared" si="2"/>
        <v>-20.352963744484939</v>
      </c>
      <c r="G18" s="53">
        <f t="shared" si="2"/>
        <v>50.151668351870569</v>
      </c>
      <c r="H18" s="53">
        <f t="shared" si="2"/>
        <v>48.533857315598539</v>
      </c>
      <c r="I18" s="53">
        <f t="shared" si="2"/>
        <v>5.8593607305936075</v>
      </c>
      <c r="J18" s="9"/>
      <c r="K18" s="43"/>
      <c r="L18" s="7"/>
      <c r="M18" s="7"/>
      <c r="N18" s="7"/>
      <c r="O18" s="7"/>
      <c r="T18" s="46"/>
      <c r="U18" s="46"/>
    </row>
    <row r="19" spans="1:24" ht="3.75" customHeight="1" x14ac:dyDescent="0.15">
      <c r="A19" s="24"/>
      <c r="B19" s="40"/>
      <c r="C19" s="54"/>
      <c r="D19" s="54"/>
      <c r="E19" s="55"/>
      <c r="F19" s="55"/>
      <c r="G19" s="55"/>
      <c r="H19" s="56"/>
      <c r="I19" s="71"/>
      <c r="J19" s="10"/>
      <c r="K19" s="10"/>
      <c r="L19" s="7"/>
      <c r="M19" s="7"/>
      <c r="N19" s="7"/>
      <c r="O19" s="7"/>
      <c r="P19" s="51"/>
    </row>
    <row r="20" spans="1:24" ht="24" customHeight="1" x14ac:dyDescent="0.15">
      <c r="A20" s="66" t="str">
        <f>A11</f>
        <v>令和７年２月（速報値）</v>
      </c>
      <c r="B20" s="70">
        <v>63614</v>
      </c>
      <c r="C20" s="70">
        <v>9566</v>
      </c>
      <c r="D20" s="70">
        <v>8761</v>
      </c>
      <c r="E20" s="70">
        <v>17887</v>
      </c>
      <c r="F20" s="70">
        <v>2716</v>
      </c>
      <c r="G20" s="70">
        <v>3992</v>
      </c>
      <c r="H20" s="70">
        <v>4004</v>
      </c>
      <c r="I20" s="73">
        <f>SUM(B20:H20)</f>
        <v>110540</v>
      </c>
      <c r="J20" s="9"/>
      <c r="K20" s="42"/>
      <c r="L20" s="7"/>
      <c r="M20" s="7"/>
      <c r="N20" s="7"/>
      <c r="O20" s="7"/>
    </row>
    <row r="21" spans="1:24" ht="24" customHeight="1" x14ac:dyDescent="0.15">
      <c r="A21" s="17" t="s">
        <v>50</v>
      </c>
      <c r="B21" s="59">
        <f t="shared" ref="B21:I21" si="3">B16/B20*100-100</f>
        <v>-6.9230043701072077</v>
      </c>
      <c r="C21" s="59">
        <f t="shared" si="3"/>
        <v>-28.873092201547152</v>
      </c>
      <c r="D21" s="59">
        <f t="shared" si="3"/>
        <v>7.910055929688383</v>
      </c>
      <c r="E21" s="59">
        <f t="shared" si="3"/>
        <v>6.4683848605132255</v>
      </c>
      <c r="F21" s="59">
        <f t="shared" si="3"/>
        <v>52.87187039764359</v>
      </c>
      <c r="G21" s="59">
        <f t="shared" si="3"/>
        <v>85.996993987975969</v>
      </c>
      <c r="H21" s="59">
        <f t="shared" si="3"/>
        <v>145.42957042957042</v>
      </c>
      <c r="I21" s="59">
        <f t="shared" si="3"/>
        <v>4.8633978650262293</v>
      </c>
      <c r="J21" s="9"/>
      <c r="K21" s="43"/>
      <c r="L21" s="7"/>
      <c r="M21" s="7"/>
      <c r="N21" s="7"/>
      <c r="O21" s="7"/>
      <c r="Q21" s="47"/>
      <c r="R21" s="47"/>
      <c r="S21" s="47"/>
      <c r="T21" s="47"/>
      <c r="U21" s="47"/>
      <c r="V21" s="47"/>
      <c r="W21" s="47"/>
      <c r="X21" s="47"/>
    </row>
    <row r="22" spans="1:24" ht="14.25" customHeight="1" x14ac:dyDescent="0.15">
      <c r="A22" s="17"/>
      <c r="B22" s="21"/>
      <c r="C22" s="21"/>
      <c r="D22" s="21"/>
      <c r="E22" s="21"/>
      <c r="F22" s="35"/>
      <c r="G22" s="21"/>
      <c r="H22" s="21"/>
      <c r="I22" s="21"/>
      <c r="J22" s="9"/>
      <c r="K22" s="9"/>
      <c r="L22" s="7"/>
      <c r="M22" s="7"/>
      <c r="N22" s="7"/>
      <c r="O22" s="7"/>
      <c r="T22" s="46"/>
    </row>
    <row r="23" spans="1:24" ht="24" customHeight="1" x14ac:dyDescent="0.15">
      <c r="A23" s="24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7"/>
      <c r="M23" s="7"/>
      <c r="N23" s="7"/>
      <c r="O23" s="7"/>
    </row>
    <row r="24" spans="1:24" ht="24" customHeight="1" x14ac:dyDescent="0.15">
      <c r="A24" s="19"/>
      <c r="B24" s="88" t="s">
        <v>18</v>
      </c>
      <c r="C24" s="88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  <c r="O24" s="7"/>
    </row>
    <row r="25" spans="1:24" ht="24" customHeight="1" x14ac:dyDescent="0.15">
      <c r="A25" s="37" t="str">
        <f>A7</f>
        <v>令和７年３月（速報値）</v>
      </c>
      <c r="B25" s="83">
        <f>SUM(K7,I16)</f>
        <v>530033</v>
      </c>
      <c r="C25" s="83"/>
      <c r="D25" s="61" t="s">
        <v>55</v>
      </c>
      <c r="G25" s="9"/>
      <c r="H25" s="9"/>
      <c r="I25" s="9"/>
      <c r="J25" s="9"/>
      <c r="K25" s="9"/>
      <c r="L25" s="7"/>
      <c r="M25" s="7"/>
      <c r="N25" s="7"/>
      <c r="O25" s="7"/>
    </row>
    <row r="26" spans="1:24" ht="24" customHeight="1" x14ac:dyDescent="0.15">
      <c r="A26" s="37" t="str">
        <f>A8</f>
        <v>令和６年３月（速報値）</v>
      </c>
      <c r="B26" s="83">
        <f>SUM(K8,I17)</f>
        <v>494685</v>
      </c>
      <c r="C26" s="83"/>
      <c r="D26" s="62" t="s">
        <v>54</v>
      </c>
      <c r="G26" s="9"/>
      <c r="I26" s="9"/>
      <c r="J26" s="9"/>
      <c r="K26" s="9"/>
      <c r="L26" s="7"/>
      <c r="M26" s="7"/>
      <c r="N26" s="7"/>
      <c r="O26" s="7"/>
    </row>
    <row r="27" spans="1:24" ht="24" customHeight="1" x14ac:dyDescent="0.15">
      <c r="A27" s="17" t="str">
        <f>A9</f>
        <v>前年同月比</v>
      </c>
      <c r="B27" s="82">
        <f>B25/B26*100-100</f>
        <v>7.1455572738207138</v>
      </c>
      <c r="C27" s="82"/>
      <c r="D27" s="62"/>
      <c r="I27" s="9"/>
      <c r="J27" s="9"/>
      <c r="K27" s="9"/>
      <c r="L27" s="7"/>
      <c r="M27" s="7"/>
      <c r="N27" s="7"/>
      <c r="O27" s="7"/>
    </row>
    <row r="28" spans="1:24" ht="3.75" customHeight="1" x14ac:dyDescent="0.15">
      <c r="A28" s="37"/>
      <c r="B28" s="40"/>
      <c r="C28" s="41"/>
      <c r="D28" s="24"/>
      <c r="E28" s="9"/>
      <c r="F28" s="9"/>
      <c r="G28" s="9"/>
      <c r="H28" s="7"/>
      <c r="I28" s="10"/>
      <c r="J28" s="10"/>
      <c r="K28" s="9"/>
      <c r="L28" s="7"/>
      <c r="M28" s="7"/>
      <c r="N28" s="7"/>
      <c r="O28" s="7"/>
      <c r="P28" s="51"/>
    </row>
    <row r="29" spans="1:24" ht="24" customHeight="1" x14ac:dyDescent="0.15">
      <c r="A29" s="37" t="str">
        <f>A11</f>
        <v>令和７年２月（速報値）</v>
      </c>
      <c r="B29" s="80">
        <f>SUM(K11,I20)</f>
        <v>431157</v>
      </c>
      <c r="C29" s="80"/>
      <c r="D29" s="3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4" ht="24" customHeight="1" x14ac:dyDescent="0.15">
      <c r="A30" s="17" t="str">
        <f>A12</f>
        <v>前月比</v>
      </c>
      <c r="B30" s="81">
        <f>B25/B29*100-100</f>
        <v>22.932713605484764</v>
      </c>
      <c r="C30" s="81"/>
      <c r="D30" s="38"/>
    </row>
  </sheetData>
  <sheetProtection selectLockedCells="1"/>
  <mergeCells count="9">
    <mergeCell ref="B29:C29"/>
    <mergeCell ref="B30:C30"/>
    <mergeCell ref="B27:C27"/>
    <mergeCell ref="B26:C26"/>
    <mergeCell ref="I1:K1"/>
    <mergeCell ref="A2:D3"/>
    <mergeCell ref="J5:K5"/>
    <mergeCell ref="B24:C24"/>
    <mergeCell ref="B25:C25"/>
  </mergeCells>
  <phoneticPr fontId="1"/>
  <dataValidations count="3">
    <dataValidation imeMode="disabled" allowBlank="1" showInputMessage="1" showErrorMessage="1" sqref="P28 P10 P19" xr:uid="{00000000-0002-0000-0100-000000000000}"/>
    <dataValidation type="list" imeMode="hiragana" showInputMessage="1" showErrorMessage="1" sqref="R2" xr:uid="{00000000-0002-0000-0100-000001000000}">
      <formula1>"あり,なし"</formula1>
    </dataValidation>
    <dataValidation type="whole" imeMode="disabled" showInputMessage="1" showErrorMessage="1" sqref="P2" xr:uid="{00000000-0002-0000-0100-000002000000}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SheetLayoutView="85" workbookViewId="0">
      <selection activeCell="E8" sqref="E8"/>
    </sheetView>
  </sheetViews>
  <sheetFormatPr defaultColWidth="9" defaultRowHeight="13.5" x14ac:dyDescent="0.1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 x14ac:dyDescent="0.15">
      <c r="A1" s="7"/>
      <c r="B1" s="7"/>
      <c r="C1" s="29"/>
      <c r="D1" s="7"/>
      <c r="E1" s="89" t="s">
        <v>0</v>
      </c>
      <c r="F1" s="89"/>
      <c r="G1" s="7"/>
    </row>
    <row r="2" spans="1:7" ht="33" customHeight="1" x14ac:dyDescent="0.15">
      <c r="A2" s="89" t="e">
        <f>#REF!</f>
        <v>#REF!</v>
      </c>
      <c r="B2" s="89"/>
      <c r="C2" s="89"/>
      <c r="D2" s="29"/>
      <c r="F2" s="7"/>
      <c r="G2" s="7"/>
    </row>
    <row r="3" spans="1:7" ht="33" customHeight="1" x14ac:dyDescent="0.15">
      <c r="B3" s="29" t="s">
        <v>41</v>
      </c>
      <c r="E3" s="87" t="s">
        <v>2</v>
      </c>
      <c r="F3" s="87"/>
      <c r="G3" s="7"/>
    </row>
    <row r="4" spans="1:7" ht="33" customHeight="1" x14ac:dyDescent="0.15">
      <c r="A4" s="24"/>
      <c r="B4" s="88" t="s">
        <v>37</v>
      </c>
      <c r="C4" s="88" t="s">
        <v>38</v>
      </c>
      <c r="D4" s="88"/>
      <c r="E4" s="88"/>
      <c r="F4" s="88" t="s">
        <v>39</v>
      </c>
      <c r="G4" s="7"/>
    </row>
    <row r="5" spans="1:7" ht="33" customHeight="1" thickBot="1" x14ac:dyDescent="0.2">
      <c r="A5" s="11"/>
      <c r="B5" s="88"/>
      <c r="C5" s="12" t="s">
        <v>16</v>
      </c>
      <c r="D5" s="12" t="s">
        <v>42</v>
      </c>
      <c r="E5" s="13" t="s">
        <v>43</v>
      </c>
      <c r="F5" s="88"/>
      <c r="G5" s="7"/>
    </row>
    <row r="6" spans="1:7" ht="33" customHeight="1" thickBot="1" x14ac:dyDescent="0.2">
      <c r="A6" s="14" t="e">
        <f>#REF!</f>
        <v>#REF!</v>
      </c>
      <c r="B6" s="25" t="e">
        <f>#REF!</f>
        <v>#REF!</v>
      </c>
      <c r="C6" s="26" t="e">
        <f>#REF!</f>
        <v>#REF!</v>
      </c>
      <c r="D6" s="18" t="e">
        <f>#REF!</f>
        <v>#REF!</v>
      </c>
      <c r="E6" s="18" t="e">
        <f>#REF!</f>
        <v>#REF!</v>
      </c>
      <c r="F6" s="27" t="e">
        <f>#REF!</f>
        <v>#REF!</v>
      </c>
      <c r="G6" s="15"/>
    </row>
    <row r="7" spans="1:7" ht="33" customHeight="1" x14ac:dyDescent="0.15">
      <c r="A7" s="14" t="e">
        <f>#REF!</f>
        <v>#REF!</v>
      </c>
      <c r="B7" s="31" t="e">
        <f>#REF!</f>
        <v>#REF!</v>
      </c>
      <c r="C7" s="32" t="e">
        <f>#REF!</f>
        <v>#REF!</v>
      </c>
      <c r="D7" s="33" t="e">
        <f>#REF!</f>
        <v>#REF!</v>
      </c>
      <c r="E7" s="33" t="e">
        <f>#REF!</f>
        <v>#REF!</v>
      </c>
      <c r="F7" s="34" t="e">
        <f>#REF!</f>
        <v>#REF!</v>
      </c>
      <c r="G7" s="7"/>
    </row>
    <row r="8" spans="1:7" ht="33" customHeight="1" x14ac:dyDescent="0.15">
      <c r="A8" s="14" t="e">
        <f>#REF!</f>
        <v>#REF!</v>
      </c>
      <c r="B8" s="28" t="s">
        <v>40</v>
      </c>
      <c r="C8" s="30" t="e">
        <f>#REF!</f>
        <v>#REF!</v>
      </c>
      <c r="D8" s="30" t="e">
        <f>#REF!</f>
        <v>#REF!</v>
      </c>
      <c r="E8" s="30" t="e">
        <f>#REF!</f>
        <v>#REF!</v>
      </c>
      <c r="F8" s="28" t="s">
        <v>40</v>
      </c>
      <c r="G8" s="15"/>
    </row>
    <row r="9" spans="1:7" ht="33" customHeight="1" x14ac:dyDescent="0.15">
      <c r="A9" s="17" t="e">
        <f>#REF!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16"/>
    </row>
    <row r="10" spans="1:7" ht="33" customHeight="1" x14ac:dyDescent="0.15">
      <c r="B10" s="9"/>
      <c r="C10" s="9"/>
      <c r="E10" s="9"/>
      <c r="F10" s="19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統計表 (公表用)</vt:lpstr>
      <vt:lpstr>【提出】統計表 (2)</vt:lpstr>
      <vt:lpstr>【手持ち】グラフ!Print_Area</vt:lpstr>
      <vt:lpstr>'【提出】統計表 (2)'!Print_Area</vt:lpstr>
      <vt:lpstr>'統計表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山田　健太</cp:lastModifiedBy>
  <cp:lastPrinted>2024-04-14T23:54:48Z</cp:lastPrinted>
  <dcterms:created xsi:type="dcterms:W3CDTF">2015-08-14T05:03:00Z</dcterms:created>
  <dcterms:modified xsi:type="dcterms:W3CDTF">2025-04-09T00:32:28Z</dcterms:modified>
</cp:coreProperties>
</file>