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S14170_観光局\常用_簿冊\02_観光統計\1_大分県観光統計\１_定例部長会議資料\R7年\R7.3月部長会議資料\4_HP公表用作成\"/>
    </mc:Choice>
  </mc:AlternateContent>
  <xr:revisionPtr revIDLastSave="0" documentId="13_ncr:1_{87C105BE-7979-417E-A390-8AF5A3EC1066}" xr6:coauthVersionLast="47" xr6:coauthVersionMax="47" xr10:uidLastSave="{00000000-0000-0000-0000-000000000000}"/>
  <bookViews>
    <workbookView xWindow="-120" yWindow="-120" windowWidth="29040" windowHeight="15720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I20" i="13"/>
  <c r="K11" i="13"/>
  <c r="K8" i="13" l="1"/>
  <c r="K7" i="13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5" i="12" l="1"/>
  <c r="BQ11" i="12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<sst xmlns="http://schemas.openxmlformats.org/spreadsheetml/2006/main" count="87" uniqueCount="60">
  <si>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</si>
  <si>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</si>
  <si>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</si>
  <si>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</si>
  <si>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</si>
  <si>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</si>
  <si>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</si>
  <si>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</si>
  <si>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</si>
  <si>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</si>
  <si>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</si>
  <si>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</si>
  <si>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</si>
  <si>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</si>
  <si>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</si>
  <si>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</si>
  <si>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</si>
  <si>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</si>
  <si>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</si>
  <si>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</si>
  <si>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</si>
  <si>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</si>
  <si>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</si>
  <si>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</si>
  <si>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</si>
  <si>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</si>
  <si>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</si>
  <si>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</si>
  <si>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</si>
  <si>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</si>
  <si>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</si>
  <si>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</si>
  <si>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</si>
  <si>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</si>
  <si>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</si>
  <si>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</si>
  <si>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</si>
  <si>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</si>
  <si>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</si>
  <si>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</si>
  <si>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</si>
  <si>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</si>
  <si>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</si>
  <si>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</si>
  <si>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</si>
  <si>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</si>
  <si>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</si>
  <si>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</si>
  <si>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</si>
  <si>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</si>
  <si>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</si>
  <si>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</si>
  <si>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</si>
  <si>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</si>
  <si>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②発地別延べ宿泊者数は、確報の公表時に大きく変更されることがあります。</t>
    <phoneticPr fontId="1"/>
  </si>
  <si>
    <t>　　　　　　①調査対象施設は従業員数10人以上の全施設（192施設　令和7年1月時点）</t>
    <phoneticPr fontId="9"/>
  </si>
  <si>
    <t>令和７年２月（速報値）</t>
    <phoneticPr fontId="1"/>
  </si>
  <si>
    <t>令和７年３月　発地別延べ宿泊者数割合</t>
    <phoneticPr fontId="1"/>
  </si>
  <si>
    <t>令和７年３月（速報値）</t>
    <phoneticPr fontId="1"/>
  </si>
  <si>
    <t>令和６年３月（速報値）</t>
    <rPh sb="7" eb="9">
      <t>ソクホウ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</si>
</sst>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8" t="str">
        <f>$BH$8&amp;"の宿泊客等の動向"</f>
        <v>令和２年８月の宿泊客等の動向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9" t="str">
        <f>"（"&amp;VLOOKUP(BJ6,BP4:BQ15,2,FALSE)&amp;"）"</f>
        <v>（令和元年９月～１２月速報、令和２年１月～８月速速報）</v>
      </c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4" t="s">
        <v>22</v>
      </c>
      <c r="BI4" s="74"/>
      <c r="BJ4" s="76" t="s">
        <v>31</v>
      </c>
      <c r="BK4" s="76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4" t="s">
        <v>23</v>
      </c>
      <c r="BI5" s="74"/>
      <c r="BJ5" s="76">
        <v>2</v>
      </c>
      <c r="BK5" s="76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4" t="s">
        <v>24</v>
      </c>
      <c r="BI6" s="74"/>
      <c r="BJ6" s="76">
        <v>8</v>
      </c>
      <c r="BK6" s="76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4" t="s">
        <v>26</v>
      </c>
      <c r="BI26" s="74"/>
      <c r="BJ26" s="74"/>
      <c r="BK26" s="74"/>
      <c r="BL26" s="77">
        <v>28</v>
      </c>
      <c r="BM26" s="77"/>
      <c r="BN26" s="77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4" t="s">
        <v>19</v>
      </c>
      <c r="BI27" s="74"/>
      <c r="BJ27" s="74"/>
      <c r="BK27" s="74"/>
      <c r="BL27" s="75" t="e">
        <f>ROUND(#REF!,1)</f>
        <v>#REF!</v>
      </c>
      <c r="BM27" s="75"/>
      <c r="BN27" s="75"/>
      <c r="BO27" s="1" t="s">
        <v>25</v>
      </c>
    </row>
    <row r="28" spans="2:69" ht="14.1" customHeight="1" x14ac:dyDescent="0.15">
      <c r="BH28" s="74" t="s">
        <v>20</v>
      </c>
      <c r="BI28" s="74"/>
      <c r="BJ28" s="74"/>
      <c r="BK28" s="74"/>
      <c r="BL28" s="75" t="e">
        <f>ROUND(#REF!,1)</f>
        <v>#REF!</v>
      </c>
      <c r="BM28" s="75"/>
      <c r="BN28" s="75"/>
      <c r="BO28" s="1" t="s">
        <v>25</v>
      </c>
    </row>
  </sheetData>
  <sheetProtection sheet="1" selectLockedCells="1"/>
  <mergeCells count="14">
    <mergeCell ref="O2:AL2"/>
    <mergeCell ref="O3:AL3"/>
    <mergeCell ref="BH4:BI4"/>
    <mergeCell ref="BJ4:BK4"/>
    <mergeCell ref="BH5:BI5"/>
    <mergeCell ref="BJ5:BK5"/>
    <mergeCell ref="BH28:BK28"/>
    <mergeCell ref="BL28:BN28"/>
    <mergeCell ref="BH6:BI6"/>
    <mergeCell ref="BJ6:BK6"/>
    <mergeCell ref="BH26:BK26"/>
    <mergeCell ref="BL26:BN26"/>
    <mergeCell ref="BH27:BK27"/>
    <mergeCell ref="BL27:BN27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zoomScale="70" zoomScaleNormal="70" zoomScaleSheetLayoutView="70" workbookViewId="0">
      <selection activeCell="S18" sqref="S18"/>
    </sheetView>
  </sheetViews>
  <sheetFormatPr defaultColWidth="9" defaultRowHeight="13.5" x14ac:dyDescent="0.15"/>
  <cols>
    <col min="1" max="1" width="28.125" style="8" bestFit="1" customWidth="1"/>
    <col min="2" max="10" width="13.25" style="8" customWidth="1"/>
    <col min="11" max="11" width="14.6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57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58</v>
      </c>
      <c r="B7" s="69">
        <v>43263</v>
      </c>
      <c r="C7" s="69">
        <v>103945</v>
      </c>
      <c r="D7" s="69">
        <v>66686</v>
      </c>
      <c r="E7" s="69">
        <v>12383</v>
      </c>
      <c r="F7" s="69">
        <v>33869</v>
      </c>
      <c r="G7" s="69">
        <v>46557</v>
      </c>
      <c r="H7" s="69">
        <v>23086</v>
      </c>
      <c r="I7" s="69">
        <v>74475</v>
      </c>
      <c r="J7" s="69">
        <v>9853</v>
      </c>
      <c r="K7" s="72">
        <f>SUM(B7:J7)</f>
        <v>414117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59</v>
      </c>
      <c r="B8" s="69">
        <v>46256</v>
      </c>
      <c r="C8" s="69">
        <v>103994</v>
      </c>
      <c r="D8" s="69">
        <v>61054</v>
      </c>
      <c r="E8" s="69">
        <v>10209</v>
      </c>
      <c r="F8" s="69">
        <v>28396</v>
      </c>
      <c r="G8" s="69">
        <v>41081</v>
      </c>
      <c r="H8" s="69">
        <v>19972</v>
      </c>
      <c r="I8" s="69">
        <v>65490</v>
      </c>
      <c r="J8" s="69">
        <v>8733</v>
      </c>
      <c r="K8" s="72">
        <f>SUM(B8:J8)</f>
        <v>385185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-6.4705119335869909</v>
      </c>
      <c r="C9" s="53">
        <f t="shared" ref="C9:K9" si="0">C7/C8*100-100</f>
        <v>-4.7118102967473874E-2</v>
      </c>
      <c r="D9" s="53">
        <f t="shared" si="0"/>
        <v>9.2246208274642072</v>
      </c>
      <c r="E9" s="53">
        <f t="shared" si="0"/>
        <v>21.29493584092468</v>
      </c>
      <c r="F9" s="53">
        <f t="shared" si="0"/>
        <v>19.273841386110718</v>
      </c>
      <c r="G9" s="53">
        <f t="shared" si="0"/>
        <v>13.329763150848322</v>
      </c>
      <c r="H9" s="53">
        <f t="shared" si="0"/>
        <v>15.591828559983981</v>
      </c>
      <c r="I9" s="53">
        <f t="shared" si="0"/>
        <v>13.71965185524509</v>
      </c>
      <c r="J9" s="53">
        <f t="shared" si="0"/>
        <v>12.824916981564186</v>
      </c>
      <c r="K9" s="53">
        <f t="shared" si="0"/>
        <v>7.5111959188441944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56</v>
      </c>
      <c r="B11" s="69">
        <v>39408</v>
      </c>
      <c r="C11" s="69">
        <v>79509</v>
      </c>
      <c r="D11" s="69">
        <v>48199</v>
      </c>
      <c r="E11" s="69">
        <v>7461</v>
      </c>
      <c r="F11" s="69">
        <v>22835</v>
      </c>
      <c r="G11" s="69">
        <v>34774</v>
      </c>
      <c r="H11" s="69">
        <v>15631</v>
      </c>
      <c r="I11" s="69">
        <v>65911</v>
      </c>
      <c r="J11" s="69">
        <v>6889</v>
      </c>
      <c r="K11" s="72">
        <f>SUM(B11:J11)</f>
        <v>320617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9.782277710109625</v>
      </c>
      <c r="C12" s="59">
        <f t="shared" si="1"/>
        <v>30.733627639638286</v>
      </c>
      <c r="D12" s="59">
        <f t="shared" si="1"/>
        <v>38.355567542895074</v>
      </c>
      <c r="E12" s="59">
        <f t="shared" si="1"/>
        <v>65.969709154268884</v>
      </c>
      <c r="F12" s="59">
        <f t="shared" si="1"/>
        <v>48.320560543026033</v>
      </c>
      <c r="G12" s="59">
        <f t="shared" si="1"/>
        <v>33.884511416575606</v>
      </c>
      <c r="H12" s="59">
        <f t="shared" si="1"/>
        <v>47.693685624720104</v>
      </c>
      <c r="I12" s="59">
        <f t="shared" si="1"/>
        <v>12.99327881537225</v>
      </c>
      <c r="J12" s="59">
        <f t="shared" si="1"/>
        <v>43.025112498185507</v>
      </c>
      <c r="K12" s="59">
        <f t="shared" si="1"/>
        <v>29.162521014169556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令和７年３月（速報値）</v>
      </c>
      <c r="B16" s="70">
        <v>59210</v>
      </c>
      <c r="C16" s="70">
        <v>6804</v>
      </c>
      <c r="D16" s="70">
        <v>9454</v>
      </c>
      <c r="E16" s="70">
        <v>19044</v>
      </c>
      <c r="F16" s="70">
        <v>4152</v>
      </c>
      <c r="G16" s="70">
        <v>7425</v>
      </c>
      <c r="H16" s="70">
        <v>9827</v>
      </c>
      <c r="I16" s="73">
        <f>SUM(B16:H16)</f>
        <v>115916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令和６年３月（速報値）</v>
      </c>
      <c r="B17" s="70">
        <v>59339</v>
      </c>
      <c r="C17" s="70">
        <v>5395</v>
      </c>
      <c r="D17" s="70">
        <v>13737</v>
      </c>
      <c r="E17" s="70">
        <v>14255</v>
      </c>
      <c r="F17" s="70">
        <v>5213</v>
      </c>
      <c r="G17" s="70">
        <v>4945</v>
      </c>
      <c r="H17" s="70">
        <v>6616</v>
      </c>
      <c r="I17" s="73">
        <f>SUM(B17:H17)</f>
        <v>109500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-0.2173949678963254</v>
      </c>
      <c r="C18" s="53">
        <f t="shared" ref="C18:I18" si="2">C16/C17*100-100</f>
        <v>26.116774791473588</v>
      </c>
      <c r="D18" s="53">
        <f t="shared" si="2"/>
        <v>-31.17856882871078</v>
      </c>
      <c r="E18" s="53">
        <f t="shared" si="2"/>
        <v>33.595229743949488</v>
      </c>
      <c r="F18" s="53">
        <f t="shared" si="2"/>
        <v>-20.352963744484939</v>
      </c>
      <c r="G18" s="53">
        <f t="shared" si="2"/>
        <v>50.151668351870569</v>
      </c>
      <c r="H18" s="53">
        <f t="shared" si="2"/>
        <v>48.533857315598539</v>
      </c>
      <c r="I18" s="53">
        <f t="shared" si="2"/>
        <v>5.8593607305936075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令和７年２月（速報値）</v>
      </c>
      <c r="B20" s="70">
        <v>63614</v>
      </c>
      <c r="C20" s="70">
        <v>9566</v>
      </c>
      <c r="D20" s="70">
        <v>8761</v>
      </c>
      <c r="E20" s="70">
        <v>17887</v>
      </c>
      <c r="F20" s="70">
        <v>2716</v>
      </c>
      <c r="G20" s="70">
        <v>3992</v>
      </c>
      <c r="H20" s="70">
        <v>4004</v>
      </c>
      <c r="I20" s="73">
        <f>SUM(B20:H20)</f>
        <v>110540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-6.9230043701072077</v>
      </c>
      <c r="C21" s="59">
        <f t="shared" si="3"/>
        <v>-28.873092201547152</v>
      </c>
      <c r="D21" s="59">
        <f t="shared" si="3"/>
        <v>7.910055929688383</v>
      </c>
      <c r="E21" s="59">
        <f t="shared" si="3"/>
        <v>6.4683848605132255</v>
      </c>
      <c r="F21" s="59">
        <f t="shared" si="3"/>
        <v>52.87187039764359</v>
      </c>
      <c r="G21" s="59">
        <f t="shared" si="3"/>
        <v>85.996993987975969</v>
      </c>
      <c r="H21" s="59">
        <f t="shared" si="3"/>
        <v>145.42957042957042</v>
      </c>
      <c r="I21" s="59">
        <f t="shared" si="3"/>
        <v>4.8633978650262293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令和７年３月（速報値）</v>
      </c>
      <c r="B25" s="83">
        <f>SUM(K7,I16)</f>
        <v>530033</v>
      </c>
      <c r="C25" s="83"/>
      <c r="D25" s="61" t="s">
        <v>55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令和６年３月（速報値）</v>
      </c>
      <c r="B26" s="83">
        <f>SUM(K8,I17)</f>
        <v>494685</v>
      </c>
      <c r="C26" s="83"/>
      <c r="D26" s="62" t="s">
        <v>54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7.1455572738207138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令和７年２月（速報値）</v>
      </c>
      <c r="B29" s="80">
        <f>SUM(K11,I20)</f>
        <v>431157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22.932713605484764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山田　健太</cp:lastModifiedBy>
  <cp:lastPrinted>2024-04-14T23:54:48Z</cp:lastPrinted>
  <dcterms:created xsi:type="dcterms:W3CDTF">2015-08-14T05:03:00Z</dcterms:created>
  <dcterms:modified xsi:type="dcterms:W3CDTF">2025-04-09T00:32:28Z</dcterms:modified>
</cp:coreProperties>
</file>