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60857\Desktop\経営比較分析表\"/>
    </mc:Choice>
  </mc:AlternateContent>
  <xr:revisionPtr revIDLastSave="0" documentId="13_ncr:1_{B8CFAB41-6FF6-4A3D-B95E-D32A60AC2280}" xr6:coauthVersionLast="47" xr6:coauthVersionMax="47" xr10:uidLastSave="{00000000-0000-0000-0000-000000000000}"/>
  <workbookProtection workbookAlgorithmName="SHA-512" workbookHashValue="+v7RlRb8ScpFqvE29sgMnbysaXVasjGE3gJttE5lrU1FOIcxKq1KM5fxcNiGgnkgUROmILAdHPatnphh9KUCOw==" workbookSaltValue="uw4OggZxnpqc1r+8REE8PA==" workbookSpinCount="100000" lockStructure="1"/>
  <bookViews>
    <workbookView xWindow="7335" yWindow="585" windowWidth="22335" windowHeight="112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10" i="4"/>
  <c r="I10" i="4"/>
</calcChain>
</file>

<file path=xl/sharedStrings.xml><?xml version="1.0" encoding="utf-8"?>
<sst xmlns="http://schemas.openxmlformats.org/spreadsheetml/2006/main" count="236" uniqueCount="122">
  <si>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</si>
  <si>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</si>
  <si>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</si>
  <si>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</si>
  <si>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</si>
  <si>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</si>
  <si>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</si>
  <si>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</si>
  <si>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</si>
  <si>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</si>
  <si>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</si>
  <si>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</si>
  <si>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</si>
  <si>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</si>
  <si>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</si>
  <si>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</si>
  <si>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</si>
  <si>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</si>
  <si>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</si>
  <si>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</si>
  <si>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</si>
  <si>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</si>
  <si>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</si>
  <si>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</si>
  <si>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</si>
  <si>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</si>
  <si>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</si>
  <si>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</si>
  <si>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</si>
  <si>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</si>
  <si>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</si>
  <si>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</si>
  <si>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</si>
  <si>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</si>
  <si>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</si>
  <si>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</si>
  <si>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</si>
  <si>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</si>
  <si>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</si>
  <si>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</si>
  <si>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</si>
  <si>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</si>
  <si>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</si>
  <si>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</si>
  <si>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</si>
  <si>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</si>
  <si>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</si>
  <si>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</si>
  <si>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</si>
  <si>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</si>
  <si>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</si>
  <si>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</si>
  <si>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</si>
  <si>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</si>
  <si>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</si>
  <si>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</si>
  <si>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</si>
  <si>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</si>
  <si>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</si>
  <si>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</si>
  <si>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</si>
  <si>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</si>
  <si>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</si>
  <si>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</si>
  <si>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</si>
  <si>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</si>
  <si>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</si>
  <si>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</si>
  <si>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</si>
  <si>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</si>
  <si>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</si>
  <si>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</si>
  <si>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</si>
  <si>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</si>
  <si>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</si>
  <si>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</si>
  <si>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</si>
  <si>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</si>
  <si>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</si>
  <si>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</si>
  <si>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</si>
  <si>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</si>
  <si>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</si>
  <si>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</si>
  <si>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</si>
  <si>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</si>
  <si>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</si>
  <si>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</si>
  <si>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</si>
  <si>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</si>
  <si>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</si>
  <si>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</si>
  <si>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</si>
  <si>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</si>
  <si>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</si>
  <si>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</si>
  <si>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</si>
  <si>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</si>
  <si>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</si>
  <si>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</si>
  <si>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</si>
  <si>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</si>
  <si>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</si>
  <si>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</si>
  <si>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</si>
  <si>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</si>
  <si>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</si>
  <si>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</si>
  <si>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</si>
  <si>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</si>
  <si>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</si>
  <si>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</si>
  <si>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</si>
  <si>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</si>
  <si>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</si>
  <si>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</si>
  <si>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</si>
  <si>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</si>
  <si>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</si>
  <si>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総収益で総費用に地方債償還金を加えた費用をどの程度賄えているかを示す指標。使用料収入以外の収入（一般会計からの繰入金）に依存している部分がかなり大きい。令和５年度は打切決算となった影響で未払金が生じ、総費用が減少した。また、契約解除となった工事の違約金等の収入により、一般会計からの繰入金が大きく減少し、収益的収支比率が悪化している。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⑤『経費回収率』…使用料で回収すべき経費を、どの程度使用料で賄えているかを示す指標。類似団体平均を上回っているが、適切な使用料収入の確保とさらなる経費削減に努める必要がある。
⑥『汚水処理原価』…有収水量１㎥あたりの汚水処理に要した費用で、汚水処理に係るコストを示す指標。令和５年度は打切決算の影響で未払金が生じ、汚水処理費が減少している。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⑦『施設利用率』…施設の対応可能能力に対する処理水量の割合で、施設の利用状況を判断する指標。類似団体の平均を上回っているが、人口減少に伴い利用率も徐々に減少していく見込みである。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Ph sb="87" eb="89">
      <t>レイワ</t>
    </rPh>
    <rPh sb="90" eb="92">
      <t>ネンド</t>
    </rPh>
    <rPh sb="93" eb="95">
      <t>ウチキ</t>
    </rPh>
    <rPh sb="95" eb="97">
      <t>ケッサン</t>
    </rPh>
    <rPh sb="101" eb="103">
      <t>エイキョウ</t>
    </rPh>
    <rPh sb="104" eb="107">
      <t>ミバライキン</t>
    </rPh>
    <rPh sb="108" eb="109">
      <t>ショウ</t>
    </rPh>
    <rPh sb="111" eb="114">
      <t>ソウヒヨウ</t>
    </rPh>
    <rPh sb="115" eb="117">
      <t>ゲンショウ</t>
    </rPh>
    <rPh sb="123" eb="127">
      <t>ケイヤクカイジョ</t>
    </rPh>
    <rPh sb="131" eb="133">
      <t>コウジ</t>
    </rPh>
    <rPh sb="134" eb="137">
      <t>イヤクキン</t>
    </rPh>
    <rPh sb="137" eb="138">
      <t>トウ</t>
    </rPh>
    <rPh sb="139" eb="141">
      <t>シュウニュウ</t>
    </rPh>
    <rPh sb="145" eb="149">
      <t>イッパンカイケイ</t>
    </rPh>
    <rPh sb="152" eb="155">
      <t>クリイレキン</t>
    </rPh>
    <rPh sb="156" eb="157">
      <t>オオ</t>
    </rPh>
    <rPh sb="159" eb="161">
      <t>ゲンショウ</t>
    </rPh>
    <rPh sb="163" eb="166">
      <t>シュウエキテキ</t>
    </rPh>
    <rPh sb="166" eb="168">
      <t>シュウシ</t>
    </rPh>
    <rPh sb="168" eb="170">
      <t>ヒリツ</t>
    </rPh>
    <rPh sb="171" eb="173">
      <t>アッカ</t>
    </rPh>
    <rPh sb="410" eb="412">
      <t>レイワ</t>
    </rPh>
    <rPh sb="413" eb="415">
      <t>ネンド</t>
    </rPh>
    <rPh sb="416" eb="418">
      <t>ウチキ</t>
    </rPh>
    <rPh sb="418" eb="420">
      <t>ケッサン</t>
    </rPh>
    <rPh sb="421" eb="423">
      <t>エイキョウ</t>
    </rPh>
    <rPh sb="424" eb="427">
      <t>ミバライキン</t>
    </rPh>
    <rPh sb="428" eb="429">
      <t>ショウ</t>
    </rPh>
    <rPh sb="431" eb="436">
      <t>オスイショリヒ</t>
    </rPh>
    <rPh sb="437" eb="439">
      <t>ゲンショウ</t>
    </rPh>
    <phoneticPr fontId="4"/>
  </si>
  <si>
    <t>　農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27年度より計画的に処理施設の長寿命化を図るための事業を実施している。</t>
    <phoneticPr fontId="4"/>
  </si>
  <si>
    <t xml:space="preserve"> 農業集落排水事業については、今後、処理施設の老朽化等により維持管理・更新費用が増加する一方で、人口減少により使用料収入等が減少するという厳しい財政状況が予測される。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</si>
</sst>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43-4980-A754-C13E9E2833F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0A43-4980-A754-C13E9E2833F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97.15</c:v>
                </c:pt>
                <c:pt idx="1">
                  <c:v>93.95</c:v>
                </c:pt>
                <c:pt idx="2">
                  <c:v>69.14</c:v>
                </c:pt>
                <c:pt idx="3">
                  <c:v>67.05</c:v>
                </c:pt>
                <c:pt idx="4">
                  <c:v>64</c:v>
                </c:pt>
              </c:numCache>
            </c:numRef>
          </c:val>
          <c:extLst>
            <c:ext xmlns:c16="http://schemas.microsoft.com/office/drawing/2014/chart" uri="{C3380CC4-5D6E-409C-BE32-E72D297353CC}">
              <c16:uniqueId val="{00000000-3DD4-4AD1-B6C8-FBB2A2745B5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3DD4-4AD1-B6C8-FBB2A2745B5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85.94</c:v>
                </c:pt>
                <c:pt idx="1">
                  <c:v>85.49</c:v>
                </c:pt>
                <c:pt idx="2">
                  <c:v>85.36</c:v>
                </c:pt>
                <c:pt idx="3">
                  <c:v>85.06</c:v>
                </c:pt>
                <c:pt idx="4">
                  <c:v>85.4</c:v>
                </c:pt>
              </c:numCache>
            </c:numRef>
          </c:val>
          <c:extLst>
            <c:ext xmlns:c16="http://schemas.microsoft.com/office/drawing/2014/chart" uri="{C3380CC4-5D6E-409C-BE32-E72D297353CC}">
              <c16:uniqueId val="{00000000-D13B-4C24-AE5E-B998E531854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D13B-4C24-AE5E-B998E531854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96.61</c:v>
                </c:pt>
                <c:pt idx="1">
                  <c:v>96.31</c:v>
                </c:pt>
                <c:pt idx="2">
                  <c:v>92.21</c:v>
                </c:pt>
                <c:pt idx="3">
                  <c:v>91.59</c:v>
                </c:pt>
                <c:pt idx="4">
                  <c:v>85.12</c:v>
                </c:pt>
              </c:numCache>
            </c:numRef>
          </c:val>
          <c:extLst>
            <c:ext xmlns:c16="http://schemas.microsoft.com/office/drawing/2014/chart" uri="{C3380CC4-5D6E-409C-BE32-E72D297353CC}">
              <c16:uniqueId val="{00000000-02D6-491B-AC35-530EC51D0FD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D6-491B-AC35-530EC51D0FD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C7-42B2-9520-F06FF6EF44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C7-42B2-9520-F06FF6EF44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59-4891-802B-B0F5665262F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59-4891-802B-B0F5665262F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77-4396-9FFA-94FB78A4B4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77-4396-9FFA-94FB78A4B4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E1-4799-B6A9-5F5539CE01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E1-4799-B6A9-5F5539CE01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64.39</c:v>
                </c:pt>
                <c:pt idx="1">
                  <c:v>38.93</c:v>
                </c:pt>
                <c:pt idx="2">
                  <c:v>7.14</c:v>
                </c:pt>
                <c:pt idx="3">
                  <c:v>1.21</c:v>
                </c:pt>
                <c:pt idx="4">
                  <c:v>1.19</c:v>
                </c:pt>
              </c:numCache>
            </c:numRef>
          </c:val>
          <c:extLst>
            <c:ext xmlns:c16="http://schemas.microsoft.com/office/drawing/2014/chart" uri="{C3380CC4-5D6E-409C-BE32-E72D297353CC}">
              <c16:uniqueId val="{00000000-911D-4F3B-A1F5-4057594D48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911D-4F3B-A1F5-4057594D48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62.92</c:v>
                </c:pt>
                <c:pt idx="1">
                  <c:v>69.33</c:v>
                </c:pt>
                <c:pt idx="2">
                  <c:v>64.66</c:v>
                </c:pt>
                <c:pt idx="3">
                  <c:v>63.76</c:v>
                </c:pt>
                <c:pt idx="4">
                  <c:v>64.41</c:v>
                </c:pt>
              </c:numCache>
            </c:numRef>
          </c:val>
          <c:extLst>
            <c:ext xmlns:c16="http://schemas.microsoft.com/office/drawing/2014/chart" uri="{C3380CC4-5D6E-409C-BE32-E72D297353CC}">
              <c16:uniqueId val="{00000000-8482-4A19-8B06-83E192344E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8482-4A19-8B06-83E192344E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244.82</c:v>
                </c:pt>
                <c:pt idx="1">
                  <c:v>224.14</c:v>
                </c:pt>
                <c:pt idx="2">
                  <c:v>238.06</c:v>
                </c:pt>
                <c:pt idx="3">
                  <c:v>245.03</c:v>
                </c:pt>
                <c:pt idx="4">
                  <c:v>220.82</c:v>
                </c:pt>
              </c:numCache>
            </c:numRef>
          </c:val>
          <c:extLst>
            <c:ext xmlns:c16="http://schemas.microsoft.com/office/drawing/2014/chart" uri="{C3380CC4-5D6E-409C-BE32-E72D297353CC}">
              <c16:uniqueId val="{00000000-0B8A-4CFC-AD3A-72A2B6EB609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0B8A-4CFC-AD3A-72A2B6EB609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大分県　佐伯市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F1</v>
      </c>
      <c r="X8" s="59"/>
      <c r="Y8" s="59"/>
      <c r="Z8" s="59"/>
      <c r="AA8" s="59"/>
      <c r="AB8" s="59"/>
      <c r="AC8" s="59"/>
      <c r="AD8" s="60" t="str">
        <f>データ!$M$6</f>
        <v>非設置</v>
      </c>
      <c r="AE8" s="60"/>
      <c r="AF8" s="60"/>
      <c r="AG8" s="60"/>
      <c r="AH8" s="60"/>
      <c r="AI8" s="60"/>
      <c r="AJ8" s="60"/>
      <c r="AK8" s="3"/>
      <c r="AL8" s="48">
        <f>データ!S6</f>
        <v>65624</v>
      </c>
      <c r="AM8" s="48"/>
      <c r="AN8" s="48"/>
      <c r="AO8" s="48"/>
      <c r="AP8" s="48"/>
      <c r="AQ8" s="48"/>
      <c r="AR8" s="48"/>
      <c r="AS8" s="48"/>
      <c r="AT8" s="47">
        <f>データ!T6</f>
        <v>903.14</v>
      </c>
      <c r="AU8" s="47"/>
      <c r="AV8" s="47"/>
      <c r="AW8" s="47"/>
      <c r="AX8" s="47"/>
      <c r="AY8" s="47"/>
      <c r="AZ8" s="47"/>
      <c r="BA8" s="47"/>
      <c r="BB8" s="47">
        <f>データ!U6</f>
        <v>72.66</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10.67</v>
      </c>
      <c r="Q10" s="47"/>
      <c r="R10" s="47"/>
      <c r="S10" s="47"/>
      <c r="T10" s="47"/>
      <c r="U10" s="47"/>
      <c r="V10" s="47"/>
      <c r="W10" s="47">
        <f>データ!Q6</f>
        <v>97.4</v>
      </c>
      <c r="X10" s="47"/>
      <c r="Y10" s="47"/>
      <c r="Z10" s="47"/>
      <c r="AA10" s="47"/>
      <c r="AB10" s="47"/>
      <c r="AC10" s="47"/>
      <c r="AD10" s="48">
        <f>データ!R6</f>
        <v>2910</v>
      </c>
      <c r="AE10" s="48"/>
      <c r="AF10" s="48"/>
      <c r="AG10" s="48"/>
      <c r="AH10" s="48"/>
      <c r="AI10" s="48"/>
      <c r="AJ10" s="48"/>
      <c r="AK10" s="2"/>
      <c r="AL10" s="48">
        <f>データ!V6</f>
        <v>6946</v>
      </c>
      <c r="AM10" s="48"/>
      <c r="AN10" s="48"/>
      <c r="AO10" s="48"/>
      <c r="AP10" s="48"/>
      <c r="AQ10" s="48"/>
      <c r="AR10" s="48"/>
      <c r="AS10" s="48"/>
      <c r="AT10" s="47">
        <f>データ!W6</f>
        <v>3.24</v>
      </c>
      <c r="AU10" s="47"/>
      <c r="AV10" s="47"/>
      <c r="AW10" s="47"/>
      <c r="AX10" s="47"/>
      <c r="AY10" s="47"/>
      <c r="AZ10" s="47"/>
      <c r="BA10" s="47"/>
      <c r="BB10" s="47">
        <f>データ!X6</f>
        <v>2143.83</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120</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121</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45</v>
      </c>
      <c r="N86" s="12" t="s">
        <v>46</v>
      </c>
      <c r="O86" s="12" t="str">
        <f>データ!EO6</f>
        <v>【0.02】</v>
      </c>
    </row>
  </sheetData>
  <sheetProtection algorithmName="SHA-512" hashValue="Ne43tvJnANpcyQA8X/clRMA30qkKgAv21LsW7adNBaZADkR3QfYkr8x826W/+wViL0OH4lX2edAPHlJ258OwNg==" saltValue="+2G7k5KHyRKsNwx/6MK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66" t="s">
        <v>56</v>
      </c>
      <c r="I3" s="67"/>
      <c r="J3" s="67"/>
      <c r="K3" s="67"/>
      <c r="L3" s="67"/>
      <c r="M3" s="67"/>
      <c r="N3" s="67"/>
      <c r="O3" s="67"/>
      <c r="P3" s="67"/>
      <c r="Q3" s="67"/>
      <c r="R3" s="67"/>
      <c r="S3" s="67"/>
      <c r="T3" s="67"/>
      <c r="U3" s="67"/>
      <c r="V3" s="67"/>
      <c r="W3" s="67"/>
      <c r="X3" s="68"/>
      <c r="Y3" s="72" t="s">
        <v>57</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58</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59</v>
      </c>
      <c r="B4" s="16"/>
      <c r="C4" s="16"/>
      <c r="D4" s="16"/>
      <c r="E4" s="16"/>
      <c r="F4" s="16"/>
      <c r="G4" s="16"/>
      <c r="H4" s="69"/>
      <c r="I4" s="70"/>
      <c r="J4" s="70"/>
      <c r="K4" s="70"/>
      <c r="L4" s="70"/>
      <c r="M4" s="70"/>
      <c r="N4" s="70"/>
      <c r="O4" s="70"/>
      <c r="P4" s="70"/>
      <c r="Q4" s="70"/>
      <c r="R4" s="70"/>
      <c r="S4" s="70"/>
      <c r="T4" s="70"/>
      <c r="U4" s="70"/>
      <c r="V4" s="70"/>
      <c r="W4" s="70"/>
      <c r="X4" s="71"/>
      <c r="Y4" s="65" t="s">
        <v>60</v>
      </c>
      <c r="Z4" s="65"/>
      <c r="AA4" s="65"/>
      <c r="AB4" s="65"/>
      <c r="AC4" s="65"/>
      <c r="AD4" s="65"/>
      <c r="AE4" s="65"/>
      <c r="AF4" s="65"/>
      <c r="AG4" s="65"/>
      <c r="AH4" s="65"/>
      <c r="AI4" s="65"/>
      <c r="AJ4" s="65" t="s">
        <v>61</v>
      </c>
      <c r="AK4" s="65"/>
      <c r="AL4" s="65"/>
      <c r="AM4" s="65"/>
      <c r="AN4" s="65"/>
      <c r="AO4" s="65"/>
      <c r="AP4" s="65"/>
      <c r="AQ4" s="65"/>
      <c r="AR4" s="65"/>
      <c r="AS4" s="65"/>
      <c r="AT4" s="65"/>
      <c r="AU4" s="65" t="s">
        <v>62</v>
      </c>
      <c r="AV4" s="65"/>
      <c r="AW4" s="65"/>
      <c r="AX4" s="65"/>
      <c r="AY4" s="65"/>
      <c r="AZ4" s="65"/>
      <c r="BA4" s="65"/>
      <c r="BB4" s="65"/>
      <c r="BC4" s="65"/>
      <c r="BD4" s="65"/>
      <c r="BE4" s="65"/>
      <c r="BF4" s="65" t="s">
        <v>63</v>
      </c>
      <c r="BG4" s="65"/>
      <c r="BH4" s="65"/>
      <c r="BI4" s="65"/>
      <c r="BJ4" s="65"/>
      <c r="BK4" s="65"/>
      <c r="BL4" s="65"/>
      <c r="BM4" s="65"/>
      <c r="BN4" s="65"/>
      <c r="BO4" s="65"/>
      <c r="BP4" s="65"/>
      <c r="BQ4" s="65" t="s">
        <v>64</v>
      </c>
      <c r="BR4" s="65"/>
      <c r="BS4" s="65"/>
      <c r="BT4" s="65"/>
      <c r="BU4" s="65"/>
      <c r="BV4" s="65"/>
      <c r="BW4" s="65"/>
      <c r="BX4" s="65"/>
      <c r="BY4" s="65"/>
      <c r="BZ4" s="65"/>
      <c r="CA4" s="65"/>
      <c r="CB4" s="65" t="s">
        <v>65</v>
      </c>
      <c r="CC4" s="65"/>
      <c r="CD4" s="65"/>
      <c r="CE4" s="65"/>
      <c r="CF4" s="65"/>
      <c r="CG4" s="65"/>
      <c r="CH4" s="65"/>
      <c r="CI4" s="65"/>
      <c r="CJ4" s="65"/>
      <c r="CK4" s="65"/>
      <c r="CL4" s="65"/>
      <c r="CM4" s="65" t="s">
        <v>66</v>
      </c>
      <c r="CN4" s="65"/>
      <c r="CO4" s="65"/>
      <c r="CP4" s="65"/>
      <c r="CQ4" s="65"/>
      <c r="CR4" s="65"/>
      <c r="CS4" s="65"/>
      <c r="CT4" s="65"/>
      <c r="CU4" s="65"/>
      <c r="CV4" s="65"/>
      <c r="CW4" s="65"/>
      <c r="CX4" s="65" t="s">
        <v>67</v>
      </c>
      <c r="CY4" s="65"/>
      <c r="CZ4" s="65"/>
      <c r="DA4" s="65"/>
      <c r="DB4" s="65"/>
      <c r="DC4" s="65"/>
      <c r="DD4" s="65"/>
      <c r="DE4" s="65"/>
      <c r="DF4" s="65"/>
      <c r="DG4" s="65"/>
      <c r="DH4" s="65"/>
      <c r="DI4" s="65" t="s">
        <v>68</v>
      </c>
      <c r="DJ4" s="65"/>
      <c r="DK4" s="65"/>
      <c r="DL4" s="65"/>
      <c r="DM4" s="65"/>
      <c r="DN4" s="65"/>
      <c r="DO4" s="65"/>
      <c r="DP4" s="65"/>
      <c r="DQ4" s="65"/>
      <c r="DR4" s="65"/>
      <c r="DS4" s="65"/>
      <c r="DT4" s="65" t="s">
        <v>69</v>
      </c>
      <c r="DU4" s="65"/>
      <c r="DV4" s="65"/>
      <c r="DW4" s="65"/>
      <c r="DX4" s="65"/>
      <c r="DY4" s="65"/>
      <c r="DZ4" s="65"/>
      <c r="EA4" s="65"/>
      <c r="EB4" s="65"/>
      <c r="EC4" s="65"/>
      <c r="ED4" s="65"/>
      <c r="EE4" s="65" t="s">
        <v>70</v>
      </c>
      <c r="EF4" s="65"/>
      <c r="EG4" s="65"/>
      <c r="EH4" s="65"/>
      <c r="EI4" s="65"/>
      <c r="EJ4" s="65"/>
      <c r="EK4" s="65"/>
      <c r="EL4" s="65"/>
      <c r="EM4" s="65"/>
      <c r="EN4" s="65"/>
      <c r="EO4" s="65"/>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2023</v>
      </c>
      <c r="C6" s="19">
        <f t="shared" ref="C6:X6" si="3">C7</f>
        <v>442054</v>
      </c>
      <c r="D6" s="19">
        <f t="shared" si="3"/>
        <v>47</v>
      </c>
      <c r="E6" s="19">
        <f t="shared" si="3"/>
        <v>17</v>
      </c>
      <c r="F6" s="19">
        <f t="shared" si="3"/>
        <v>5</v>
      </c>
      <c r="G6" s="19">
        <f t="shared" si="3"/>
        <v>0</v>
      </c>
      <c r="H6" s="19" t="str">
        <f t="shared" si="3"/>
        <v>大分県　佐伯市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10.67</v>
      </c>
      <c r="Q6" s="20">
        <f t="shared" si="3"/>
        <v>97.4</v>
      </c>
      <c r="R6" s="20">
        <f t="shared" si="3"/>
        <v>2910</v>
      </c>
      <c r="S6" s="20">
        <f t="shared" si="3"/>
        <v>65624</v>
      </c>
      <c r="T6" s="20">
        <f t="shared" si="3"/>
        <v>903.14</v>
      </c>
      <c r="U6" s="20">
        <f t="shared" si="3"/>
        <v>72.66</v>
      </c>
      <c r="V6" s="20">
        <f t="shared" si="3"/>
        <v>6946</v>
      </c>
      <c r="W6" s="20">
        <f t="shared" si="3"/>
        <v>3.24</v>
      </c>
      <c r="X6" s="20">
        <f t="shared" si="3"/>
        <v>2143.83</v>
      </c>
      <c r="Y6" s="21">
        <f>IF(Y7="",NA(),Y7)</f>
        <v>96.61</v>
      </c>
      <c r="Z6" s="21">
        <f t="shared" ref="Z6:AH6" si="4">IF(Z7="",NA(),Z7)</f>
        <v>96.31</v>
      </c>
      <c r="AA6" s="21">
        <f t="shared" si="4"/>
        <v>92.21</v>
      </c>
      <c r="AB6" s="21">
        <f t="shared" si="4"/>
        <v>91.59</v>
      </c>
      <c r="AC6" s="21">
        <f t="shared" si="4"/>
        <v>85.12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64.39</v>
      </c>
      <c r="BG6" s="21">
        <f t="shared" ref="BG6:BO6" si="7">IF(BG7="",NA(),BG7)</f>
        <v>38.93</v>
      </c>
      <c r="BH6" s="21">
        <f t="shared" si="7"/>
        <v>7.14</v>
      </c>
      <c r="BI6" s="21">
        <f t="shared" si="7"/>
        <v>1.21</v>
      </c>
      <c r="BJ6" s="21">
        <f t="shared" si="7"/>
        <v>1.19</v>
      </c>
      <c r="BK6" s="21">
        <f t="shared" si="7"/>
        <v>654.71</v>
      </c>
      <c r="BL6" s="21">
        <f t="shared" si="7"/>
        <v>783.8</v>
      </c>
      <c r="BM6" s="21">
        <f t="shared" si="7"/>
        <v>778.81</v>
      </c>
      <c r="BN6" s="21">
        <f t="shared" si="7"/>
        <v>718.49</v>
      </c>
      <c r="BO6" s="21">
        <f t="shared" si="7"/>
        <v>743.31</v>
      </c>
      <c r="BP6" s="20" t="str">
        <f>IF(BP7="","",IF(BP7="-","【-】","【"&amp;SUBSTITUTE(TEXT(BP7,"#,##0.00"),"-","△")&amp;"】"))</f>
        <v>【785.10】</v>
      </c>
      <c r="BQ6" s="21">
        <f>IF(BQ7="",NA(),BQ7)</f>
        <v>62.92</v>
      </c>
      <c r="BR6" s="21">
        <f t="shared" ref="BR6:BZ6" si="8">IF(BR7="",NA(),BR7)</f>
        <v>69.33</v>
      </c>
      <c r="BS6" s="21">
        <f t="shared" si="8"/>
        <v>64.66</v>
      </c>
      <c r="BT6" s="21">
        <f t="shared" si="8"/>
        <v>63.76</v>
      </c>
      <c r="BU6" s="21">
        <f t="shared" si="8"/>
        <v>64.41</v>
      </c>
      <c r="BV6" s="21">
        <f t="shared" si="8"/>
        <v>65.37</v>
      </c>
      <c r="BW6" s="21">
        <f t="shared" si="8"/>
        <v>68.11</v>
      </c>
      <c r="BX6" s="21">
        <f t="shared" si="8"/>
        <v>67.23</v>
      </c>
      <c r="BY6" s="21">
        <f t="shared" si="8"/>
        <v>61.82</v>
      </c>
      <c r="BZ6" s="21">
        <f t="shared" si="8"/>
        <v>61.15</v>
      </c>
      <c r="CA6" s="20" t="str">
        <f>IF(CA7="","",IF(CA7="-","【-】","【"&amp;SUBSTITUTE(TEXT(CA7,"#,##0.00"),"-","△")&amp;"】"))</f>
        <v>【56.93】</v>
      </c>
      <c r="CB6" s="21">
        <f>IF(CB7="",NA(),CB7)</f>
        <v>244.82</v>
      </c>
      <c r="CC6" s="21">
        <f t="shared" ref="CC6:CK6" si="9">IF(CC7="",NA(),CC7)</f>
        <v>224.14</v>
      </c>
      <c r="CD6" s="21">
        <f t="shared" si="9"/>
        <v>238.06</v>
      </c>
      <c r="CE6" s="21">
        <f t="shared" si="9"/>
        <v>245.03</v>
      </c>
      <c r="CF6" s="21">
        <f t="shared" si="9"/>
        <v>220.82</v>
      </c>
      <c r="CG6" s="21">
        <f t="shared" si="9"/>
        <v>228.99</v>
      </c>
      <c r="CH6" s="21">
        <f t="shared" si="9"/>
        <v>222.41</v>
      </c>
      <c r="CI6" s="21">
        <f t="shared" si="9"/>
        <v>228.21</v>
      </c>
      <c r="CJ6" s="21">
        <f t="shared" si="9"/>
        <v>246.9</v>
      </c>
      <c r="CK6" s="21">
        <f t="shared" si="9"/>
        <v>250.43</v>
      </c>
      <c r="CL6" s="20" t="str">
        <f>IF(CL7="","",IF(CL7="-","【-】","【"&amp;SUBSTITUTE(TEXT(CL7,"#,##0.00"),"-","△")&amp;"】"))</f>
        <v>【271.15】</v>
      </c>
      <c r="CM6" s="21">
        <f>IF(CM7="",NA(),CM7)</f>
        <v>97.15</v>
      </c>
      <c r="CN6" s="21">
        <f t="shared" ref="CN6:CV6" si="10">IF(CN7="",NA(),CN7)</f>
        <v>93.95</v>
      </c>
      <c r="CO6" s="21">
        <f t="shared" si="10"/>
        <v>69.14</v>
      </c>
      <c r="CP6" s="21">
        <f t="shared" si="10"/>
        <v>67.05</v>
      </c>
      <c r="CQ6" s="21">
        <f t="shared" si="10"/>
        <v>64</v>
      </c>
      <c r="CR6" s="21">
        <f t="shared" si="10"/>
        <v>54.06</v>
      </c>
      <c r="CS6" s="21">
        <f t="shared" si="10"/>
        <v>55.26</v>
      </c>
      <c r="CT6" s="21">
        <f t="shared" si="10"/>
        <v>54.54</v>
      </c>
      <c r="CU6" s="21">
        <f t="shared" si="10"/>
        <v>52.9</v>
      </c>
      <c r="CV6" s="21">
        <f t="shared" si="10"/>
        <v>52.63</v>
      </c>
      <c r="CW6" s="20" t="str">
        <f>IF(CW7="","",IF(CW7="-","【-】","【"&amp;SUBSTITUTE(TEXT(CW7,"#,##0.00"),"-","△")&amp;"】"))</f>
        <v>【49.87】</v>
      </c>
      <c r="CX6" s="21">
        <f>IF(CX7="",NA(),CX7)</f>
        <v>85.94</v>
      </c>
      <c r="CY6" s="21">
        <f t="shared" ref="CY6:DG6" si="11">IF(CY7="",NA(),CY7)</f>
        <v>85.49</v>
      </c>
      <c r="CZ6" s="21">
        <f t="shared" si="11"/>
        <v>85.36</v>
      </c>
      <c r="DA6" s="21">
        <f t="shared" si="11"/>
        <v>85.06</v>
      </c>
      <c r="DB6" s="21">
        <f t="shared" si="11"/>
        <v>85.4</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442054</v>
      </c>
      <c r="D7" s="23">
        <v>47</v>
      </c>
      <c r="E7" s="23">
        <v>17</v>
      </c>
      <c r="F7" s="23">
        <v>5</v>
      </c>
      <c r="G7" s="23">
        <v>0</v>
      </c>
      <c r="H7" s="23" t="s">
        <v>100</v>
      </c>
      <c r="I7" s="23" t="s">
        <v>101</v>
      </c>
      <c r="J7" s="23" t="s">
        <v>102</v>
      </c>
      <c r="K7" s="23" t="s">
        <v>103</v>
      </c>
      <c r="L7" s="23" t="s">
        <v>104</v>
      </c>
      <c r="M7" s="23" t="s">
        <v>105</v>
      </c>
      <c r="N7" s="24" t="s">
        <v>106</v>
      </c>
      <c r="O7" s="24" t="s">
        <v>107</v>
      </c>
      <c r="P7" s="24">
        <v>10.67</v>
      </c>
      <c r="Q7" s="24">
        <v>97.4</v>
      </c>
      <c r="R7" s="24">
        <v>2910</v>
      </c>
      <c r="S7" s="24">
        <v>65624</v>
      </c>
      <c r="T7" s="24">
        <v>903.14</v>
      </c>
      <c r="U7" s="24">
        <v>72.66</v>
      </c>
      <c r="V7" s="24">
        <v>6946</v>
      </c>
      <c r="W7" s="24">
        <v>3.24</v>
      </c>
      <c r="X7" s="24">
        <v>2143.83</v>
      </c>
      <c r="Y7" s="24">
        <v>96.61</v>
      </c>
      <c r="Z7" s="24">
        <v>96.31</v>
      </c>
      <c r="AA7" s="24">
        <v>92.21</v>
      </c>
      <c r="AB7" s="24">
        <v>91.59</v>
      </c>
      <c r="AC7" s="24">
        <v>85.12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64.39</v>
      </c>
      <c r="BG7" s="24">
        <v>38.93</v>
      </c>
      <c r="BH7" s="24">
        <v>7.14</v>
      </c>
      <c r="BI7" s="24">
        <v>1.21</v>
      </c>
      <c r="BJ7" s="24">
        <v>1.19</v>
      </c>
      <c r="BK7" s="24">
        <v>654.71</v>
      </c>
      <c r="BL7" s="24">
        <v>783.8</v>
      </c>
      <c r="BM7" s="24">
        <v>778.81</v>
      </c>
      <c r="BN7" s="24">
        <v>718.49</v>
      </c>
      <c r="BO7" s="24">
        <v>743.31</v>
      </c>
      <c r="BP7" s="24">
        <v>785.1</v>
      </c>
      <c r="BQ7" s="24">
        <v>62.92</v>
      </c>
      <c r="BR7" s="24">
        <v>69.33</v>
      </c>
      <c r="BS7" s="24">
        <v>64.66</v>
      </c>
      <c r="BT7" s="24">
        <v>63.76</v>
      </c>
      <c r="BU7" s="24">
        <v>64.41</v>
      </c>
      <c r="BV7" s="24">
        <v>65.37</v>
      </c>
      <c r="BW7" s="24">
        <v>68.11</v>
      </c>
      <c r="BX7" s="24">
        <v>67.23</v>
      </c>
      <c r="BY7" s="24">
        <v>61.82</v>
      </c>
      <c r="BZ7" s="24">
        <v>61.15</v>
      </c>
      <c r="CA7" s="24">
        <v>56.93</v>
      </c>
      <c r="CB7" s="24">
        <v>244.82</v>
      </c>
      <c r="CC7" s="24">
        <v>224.14</v>
      </c>
      <c r="CD7" s="24">
        <v>238.06</v>
      </c>
      <c r="CE7" s="24">
        <v>245.03</v>
      </c>
      <c r="CF7" s="24">
        <v>220.82</v>
      </c>
      <c r="CG7" s="24">
        <v>228.99</v>
      </c>
      <c r="CH7" s="24">
        <v>222.41</v>
      </c>
      <c r="CI7" s="24">
        <v>228.21</v>
      </c>
      <c r="CJ7" s="24">
        <v>246.9</v>
      </c>
      <c r="CK7" s="24">
        <v>250.43</v>
      </c>
      <c r="CL7" s="24">
        <v>271.14999999999998</v>
      </c>
      <c r="CM7" s="24">
        <v>97.15</v>
      </c>
      <c r="CN7" s="24">
        <v>93.95</v>
      </c>
      <c r="CO7" s="24">
        <v>69.14</v>
      </c>
      <c r="CP7" s="24">
        <v>67.05</v>
      </c>
      <c r="CQ7" s="24">
        <v>64</v>
      </c>
      <c r="CR7" s="24">
        <v>54.06</v>
      </c>
      <c r="CS7" s="24">
        <v>55.26</v>
      </c>
      <c r="CT7" s="24">
        <v>54.54</v>
      </c>
      <c r="CU7" s="24">
        <v>52.9</v>
      </c>
      <c r="CV7" s="24">
        <v>52.63</v>
      </c>
      <c r="CW7" s="24">
        <v>49.87</v>
      </c>
      <c r="CX7" s="24">
        <v>85.94</v>
      </c>
      <c r="CY7" s="24">
        <v>85.49</v>
      </c>
      <c r="CZ7" s="24">
        <v>85.36</v>
      </c>
      <c r="DA7" s="24">
        <v>85.06</v>
      </c>
      <c r="DB7" s="24">
        <v>85.4</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113</v>
      </c>
    </row>
    <row r="12" spans="1:145" x14ac:dyDescent="0.15">
      <c r="B12">
        <v>1</v>
      </c>
      <c r="C12">
        <v>1</v>
      </c>
      <c r="D12">
        <v>2</v>
      </c>
      <c r="E12">
        <v>3</v>
      </c>
      <c r="F12">
        <v>4</v>
      </c>
      <c r="G12" t="s">
        <v>114</v>
      </c>
    </row>
    <row r="13" spans="1:145" x14ac:dyDescent="0.15">
      <c r="B13" t="s">
        <v>115</v>
      </c>
      <c r="C13" t="s">
        <v>116</v>
      </c>
      <c r="D13" t="s">
        <v>117</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2025-02-03T08:24:14Z</cp:lastPrinted>
  <dcterms:created xsi:type="dcterms:W3CDTF">2025-01-24T07:36:55Z</dcterms:created>
  <dcterms:modified xsi:type="dcterms:W3CDTF">2025-02-03T08:24:22Z</dcterms:modified>
  <cp:category/>
</cp:coreProperties>
</file>