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R:\S12220_健康政策・感染症対策課\R06年度\01_共同作業\03_感染症対策班\医療措置協定\医療協定委託（医師会、薬剤師会、看護）\設備・整備補助金\■09実績報告＆交付請求\施設整備\医療機関に提出していただく施設整備実績報告様式\"/>
    </mc:Choice>
  </mc:AlternateContent>
  <xr:revisionPtr revIDLastSave="0" documentId="13_ncr:1_{31EF8CD9-4177-469F-8D6B-EC3C45F1E974}" xr6:coauthVersionLast="47" xr6:coauthVersionMax="47" xr10:uidLastSave="{00000000-0000-0000-0000-000000000000}"/>
  <bookViews>
    <workbookView xWindow="0" yWindow="1785" windowWidth="22770" windowHeight="13050" tabRatio="847" xr2:uid="{00000000-000D-0000-FFFF-FFFF00000000}"/>
  </bookViews>
  <sheets>
    <sheet name="（様式）別紙3経費所要額精算書" sheetId="1" r:id="rId1"/>
    <sheet name="（様式）別紙4　事業実績報告書" sheetId="8" r:id="rId2"/>
    <sheet name="（様式）別紙4　事業実績報告書 (県→厚労省提出版)" sheetId="13" r:id="rId3"/>
    <sheet name="（記載例）別紙３経費所要額精算書" sheetId="12" r:id="rId4"/>
    <sheet name="（記載例）別紙４　事業実績報告書" sheetId="9" r:id="rId5"/>
    <sheet name="リスト" sheetId="10" state="hidden" r:id="rId6"/>
  </sheets>
  <definedNames>
    <definedName name="_xlnm.Print_Area" localSheetId="3">'（記載例）別紙３経費所要額精算書'!$A$2:$L$26</definedName>
    <definedName name="_xlnm.Print_Area" localSheetId="4">'（記載例）別紙４　事業実績報告書'!$A$1:$Q$57</definedName>
    <definedName name="_xlnm.Print_Area" localSheetId="0">'（様式）別紙3経費所要額精算書'!$A$2:$L$26</definedName>
    <definedName name="_xlnm.Print_Area" localSheetId="1">'（様式）別紙4　事業実績報告書'!$A$1:$I$56</definedName>
    <definedName name="_xlnm.Print_Area" localSheetId="2">'（様式）別紙4　事業実績報告書 (県→厚労省提出版)'!$A$1:$I$56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13" l="1"/>
  <c r="H32" i="13"/>
  <c r="H33" i="13"/>
  <c r="H34" i="13"/>
  <c r="E17" i="13"/>
  <c r="E16" i="13"/>
  <c r="E18" i="8"/>
  <c r="E9" i="13"/>
  <c r="D7" i="13"/>
  <c r="H6" i="13"/>
  <c r="D6" i="13"/>
  <c r="A6" i="13"/>
  <c r="E12" i="13"/>
  <c r="A51" i="13"/>
  <c r="E30" i="13"/>
  <c r="E29" i="13"/>
  <c r="E28" i="13"/>
  <c r="E27" i="13"/>
  <c r="H19" i="13"/>
  <c r="H18" i="13"/>
  <c r="H17" i="13"/>
  <c r="H16" i="13"/>
  <c r="H49" i="13" l="1"/>
  <c r="I12" i="13"/>
  <c r="G11" i="13"/>
  <c r="G10" i="13"/>
  <c r="H9" i="13"/>
  <c r="L15" i="12"/>
  <c r="L13" i="12"/>
  <c r="L11" i="12"/>
  <c r="L9" i="12"/>
  <c r="L15" i="1" l="1"/>
  <c r="L13" i="1"/>
  <c r="L11" i="1"/>
  <c r="L9" i="1"/>
  <c r="H30" i="8" l="1"/>
  <c r="H30" i="13" s="1"/>
  <c r="H29" i="8"/>
  <c r="H29" i="13" s="1"/>
  <c r="H28" i="8"/>
  <c r="H28" i="13" s="1"/>
  <c r="H27" i="8"/>
  <c r="H27" i="13" s="1"/>
  <c r="H19" i="8"/>
  <c r="H18" i="8"/>
  <c r="H17" i="8"/>
  <c r="H16" i="8"/>
  <c r="H36" i="13" l="1"/>
  <c r="E36" i="13"/>
  <c r="G35" i="13"/>
  <c r="G34" i="13"/>
  <c r="G33" i="13"/>
  <c r="G32" i="13"/>
  <c r="G31" i="13"/>
  <c r="G30" i="13"/>
  <c r="G29" i="13"/>
  <c r="G28" i="13"/>
  <c r="G27" i="13"/>
  <c r="G24" i="13"/>
  <c r="G23" i="13"/>
  <c r="G22" i="13"/>
  <c r="G21" i="13"/>
  <c r="G20" i="13"/>
  <c r="G17" i="13"/>
  <c r="G16" i="13"/>
  <c r="G36" i="13" l="1"/>
  <c r="H25" i="13"/>
  <c r="H37" i="13" s="1"/>
  <c r="L10" i="12" l="1"/>
  <c r="G30" i="8"/>
  <c r="G29" i="8"/>
  <c r="G28" i="8"/>
  <c r="G27" i="8"/>
  <c r="E19" i="8"/>
  <c r="E18" i="13"/>
  <c r="G18" i="13" l="1"/>
  <c r="G19" i="8"/>
  <c r="E19" i="13"/>
  <c r="G19" i="13" s="1"/>
  <c r="E25" i="8"/>
  <c r="M13" i="1"/>
  <c r="H37" i="9"/>
  <c r="E29" i="9"/>
  <c r="G29" i="9" s="1"/>
  <c r="E28" i="9"/>
  <c r="G28" i="9" s="1"/>
  <c r="H19" i="9"/>
  <c r="H18" i="9"/>
  <c r="G18" i="9" s="1"/>
  <c r="H17" i="9"/>
  <c r="H16" i="9"/>
  <c r="H25" i="9" s="1"/>
  <c r="E19" i="9"/>
  <c r="E18" i="9"/>
  <c r="E30" i="9" s="1"/>
  <c r="G30" i="9" s="1"/>
  <c r="F15" i="12"/>
  <c r="H15" i="12" s="1"/>
  <c r="D15" i="12"/>
  <c r="G17" i="12"/>
  <c r="C17" i="12"/>
  <c r="B17" i="12"/>
  <c r="L16" i="12"/>
  <c r="P15" i="12"/>
  <c r="O15" i="12"/>
  <c r="M15" i="12"/>
  <c r="L14" i="12"/>
  <c r="P13" i="12"/>
  <c r="O13" i="12"/>
  <c r="M13" i="12"/>
  <c r="F13" i="12"/>
  <c r="H13" i="12" s="1"/>
  <c r="I13" i="12" s="1"/>
  <c r="D13" i="12"/>
  <c r="L12" i="12"/>
  <c r="P11" i="12"/>
  <c r="O11" i="12"/>
  <c r="F11" i="12"/>
  <c r="H11" i="12" s="1"/>
  <c r="D11" i="12"/>
  <c r="P9" i="12"/>
  <c r="O9" i="12"/>
  <c r="M9" i="12"/>
  <c r="F9" i="12"/>
  <c r="H9" i="12" s="1"/>
  <c r="D9" i="12"/>
  <c r="F15" i="1"/>
  <c r="H15" i="1" s="1"/>
  <c r="F13" i="1"/>
  <c r="H13" i="1" s="1"/>
  <c r="F11" i="1"/>
  <c r="H11" i="1" s="1"/>
  <c r="F9" i="1"/>
  <c r="D9" i="1"/>
  <c r="D11" i="1"/>
  <c r="D15" i="1"/>
  <c r="P15" i="1"/>
  <c r="O15" i="1"/>
  <c r="P13" i="1"/>
  <c r="O13" i="1"/>
  <c r="P11" i="1"/>
  <c r="O11" i="1"/>
  <c r="P9" i="1"/>
  <c r="O9" i="1"/>
  <c r="L16" i="1"/>
  <c r="L14" i="1"/>
  <c r="L12" i="1"/>
  <c r="L10" i="1"/>
  <c r="M15" i="1"/>
  <c r="M9" i="1"/>
  <c r="G17" i="1"/>
  <c r="C17" i="1"/>
  <c r="G36" i="9"/>
  <c r="G35" i="9"/>
  <c r="G34" i="9"/>
  <c r="G33" i="9"/>
  <c r="G32" i="9"/>
  <c r="G31" i="9"/>
  <c r="G24" i="9"/>
  <c r="G23" i="9"/>
  <c r="G22" i="9"/>
  <c r="G21" i="9"/>
  <c r="G20" i="9"/>
  <c r="G17" i="9"/>
  <c r="G20" i="8"/>
  <c r="G21" i="8"/>
  <c r="G22" i="8"/>
  <c r="E41" i="8"/>
  <c r="H36" i="8"/>
  <c r="E36" i="8"/>
  <c r="G36" i="8" s="1"/>
  <c r="G35" i="8"/>
  <c r="G34" i="8"/>
  <c r="G33" i="8"/>
  <c r="G32" i="8"/>
  <c r="G31" i="8"/>
  <c r="G24" i="8"/>
  <c r="G23" i="8"/>
  <c r="B17" i="1"/>
  <c r="D13" i="1"/>
  <c r="E25" i="13" l="1"/>
  <c r="I11" i="12"/>
  <c r="D17" i="12"/>
  <c r="E37" i="8"/>
  <c r="E25" i="9"/>
  <c r="E38" i="9" s="1"/>
  <c r="I15" i="12"/>
  <c r="K15" i="12" s="1"/>
  <c r="G19" i="9"/>
  <c r="I13" i="1"/>
  <c r="K13" i="1" s="1"/>
  <c r="K13" i="12"/>
  <c r="K11" i="12"/>
  <c r="I11" i="1"/>
  <c r="K11" i="1" s="1"/>
  <c r="G17" i="8" s="1"/>
  <c r="D17" i="1"/>
  <c r="I15" i="1"/>
  <c r="K15" i="1" s="1"/>
  <c r="Q15" i="1" s="1"/>
  <c r="F17" i="1"/>
  <c r="H9" i="1"/>
  <c r="I9" i="1" s="1"/>
  <c r="K9" i="1" s="1"/>
  <c r="H38" i="9"/>
  <c r="H17" i="12"/>
  <c r="F17" i="12"/>
  <c r="I9" i="12"/>
  <c r="K9" i="12" s="1"/>
  <c r="G16" i="9"/>
  <c r="E37" i="13" l="1"/>
  <c r="G37" i="13" s="1"/>
  <c r="G25" i="13"/>
  <c r="Q9" i="1"/>
  <c r="G18" i="8"/>
  <c r="Q13" i="1"/>
  <c r="H17" i="1"/>
  <c r="I17" i="1"/>
  <c r="K17" i="1"/>
  <c r="G16" i="8"/>
  <c r="I17" i="12"/>
  <c r="K17" i="12"/>
  <c r="E44" i="9" s="1"/>
  <c r="G38" i="9"/>
  <c r="Q17" i="1" l="1"/>
  <c r="E42" i="13" s="1"/>
  <c r="E43" i="13" s="1"/>
  <c r="E46" i="13" s="1"/>
  <c r="E48" i="13" s="1"/>
  <c r="E43" i="8"/>
  <c r="E47" i="9"/>
  <c r="E49" i="9" s="1"/>
  <c r="H49" i="9" s="1"/>
  <c r="H25" i="8"/>
  <c r="I46" i="13" l="1"/>
  <c r="E41" i="13"/>
  <c r="I47" i="9"/>
  <c r="G25" i="8"/>
  <c r="H37" i="8"/>
  <c r="H48" i="13" l="1"/>
  <c r="G37" i="8"/>
  <c r="E46" i="8"/>
  <c r="E48" i="8" s="1"/>
  <c r="I46" i="8" l="1"/>
  <c r="H48"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oitapref</author>
  </authors>
  <commentList>
    <comment ref="K5" authorId="0" shapeId="0" xr:uid="{00000000-0006-0000-0000-000001000000}">
      <text>
        <r>
          <rPr>
            <b/>
            <sz val="9"/>
            <color indexed="81"/>
            <rFont val="MS P ゴシック"/>
            <family val="3"/>
            <charset val="128"/>
          </rPr>
          <t>oitapref:</t>
        </r>
        <r>
          <rPr>
            <sz val="9"/>
            <color indexed="81"/>
            <rFont val="MS P ゴシック"/>
            <family val="3"/>
            <charset val="128"/>
          </rPr>
          <t xml:space="preserve">
・補助基本額（税抜）×補助率×95％（千円未満切り捨て）
・交付決定額
のいずれか低い額が計算結果として表示される。</t>
        </r>
      </text>
    </comment>
    <comment ref="A19" authorId="0" shapeId="0" xr:uid="{00000000-0006-0000-0000-000002000000}">
      <text>
        <r>
          <rPr>
            <b/>
            <sz val="9"/>
            <color indexed="81"/>
            <rFont val="MS P ゴシック"/>
            <family val="3"/>
            <charset val="128"/>
          </rPr>
          <t>oitapref:</t>
        </r>
        <r>
          <rPr>
            <sz val="9"/>
            <color indexed="81"/>
            <rFont val="MS P ゴシック"/>
            <family val="3"/>
            <charset val="128"/>
          </rPr>
          <t xml:space="preserve">
自動計算されますので入力不要です。</t>
        </r>
      </text>
    </comment>
    <comment ref="A20" authorId="0" shapeId="0" xr:uid="{00000000-0006-0000-0000-000003000000}">
      <text>
        <r>
          <rPr>
            <b/>
            <sz val="9"/>
            <color indexed="81"/>
            <rFont val="MS P ゴシック"/>
            <family val="3"/>
            <charset val="128"/>
          </rPr>
          <t>oitapref:</t>
        </r>
        <r>
          <rPr>
            <sz val="9"/>
            <color indexed="81"/>
            <rFont val="MS P ゴシック"/>
            <family val="3"/>
            <charset val="128"/>
          </rPr>
          <t xml:space="preserve">
自動計算されますので入力不要です。</t>
        </r>
      </text>
    </comment>
    <comment ref="A21" authorId="0" shapeId="0" xr:uid="{00000000-0006-0000-0000-000004000000}">
      <text>
        <r>
          <rPr>
            <b/>
            <sz val="9"/>
            <color indexed="81"/>
            <rFont val="MS P ゴシック"/>
            <family val="3"/>
            <charset val="128"/>
          </rPr>
          <t>oitapref:</t>
        </r>
        <r>
          <rPr>
            <sz val="9"/>
            <color indexed="81"/>
            <rFont val="MS P ゴシック"/>
            <family val="3"/>
            <charset val="128"/>
          </rPr>
          <t xml:space="preserve">
自動算出されますので入力不要です。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oitapref</author>
  </authors>
  <commentList>
    <comment ref="K5" authorId="0" shapeId="0" xr:uid="{00000000-0006-0000-0300-000001000000}">
      <text>
        <r>
          <rPr>
            <b/>
            <sz val="9"/>
            <color indexed="81"/>
            <rFont val="MS P ゴシック"/>
            <family val="3"/>
            <charset val="128"/>
          </rPr>
          <t>oitapref:</t>
        </r>
        <r>
          <rPr>
            <sz val="9"/>
            <color indexed="81"/>
            <rFont val="MS P ゴシック"/>
            <family val="3"/>
            <charset val="128"/>
          </rPr>
          <t xml:space="preserve">
・補助基本額（税抜）×補助率×95％（千円未満切り捨て）
・県内示額
のいずれか低い額が計算結果として表示される。</t>
        </r>
      </text>
    </comment>
  </commentList>
</comments>
</file>

<file path=xl/sharedStrings.xml><?xml version="1.0" encoding="utf-8"?>
<sst xmlns="http://schemas.openxmlformats.org/spreadsheetml/2006/main" count="352" uniqueCount="146">
  <si>
    <t>総事業費</t>
    <rPh sb="0" eb="3">
      <t>ソウジギョウ</t>
    </rPh>
    <rPh sb="3" eb="4">
      <t>ヒ</t>
    </rPh>
    <phoneticPr fontId="2"/>
  </si>
  <si>
    <t>差引額</t>
    <rPh sb="0" eb="3">
      <t>サシヒキガク</t>
    </rPh>
    <phoneticPr fontId="2"/>
  </si>
  <si>
    <t>基準額</t>
    <rPh sb="0" eb="3">
      <t>キジュンガク</t>
    </rPh>
    <phoneticPr fontId="2"/>
  </si>
  <si>
    <t>円</t>
    <rPh sb="0" eb="1">
      <t>エン</t>
    </rPh>
    <phoneticPr fontId="2"/>
  </si>
  <si>
    <t>備考</t>
    <rPh sb="0" eb="2">
      <t>ビコウ</t>
    </rPh>
    <phoneticPr fontId="2"/>
  </si>
  <si>
    <t>県費補助
所要額</t>
    <rPh sb="0" eb="2">
      <t>ケンピ</t>
    </rPh>
    <rPh sb="2" eb="4">
      <t>ホジョ</t>
    </rPh>
    <rPh sb="5" eb="8">
      <t>ショヨウガク</t>
    </rPh>
    <phoneticPr fontId="2"/>
  </si>
  <si>
    <t>(A)</t>
    <phoneticPr fontId="2"/>
  </si>
  <si>
    <t>(B)</t>
    <phoneticPr fontId="2"/>
  </si>
  <si>
    <t>(C)=(A)-(B)</t>
    <phoneticPr fontId="2"/>
  </si>
  <si>
    <t>(D)</t>
    <phoneticPr fontId="2"/>
  </si>
  <si>
    <t>(E)</t>
    <phoneticPr fontId="2"/>
  </si>
  <si>
    <t>(F)</t>
    <phoneticPr fontId="2"/>
  </si>
  <si>
    <t>(G)</t>
    <phoneticPr fontId="2"/>
  </si>
  <si>
    <t>　　ただし、算出された額に１，０００円未満の端数が生じた場合には、これを切り捨てること。</t>
    <phoneticPr fontId="2"/>
  </si>
  <si>
    <t>事業区分</t>
    <rPh sb="0" eb="2">
      <t>ジギョウ</t>
    </rPh>
    <rPh sb="2" eb="4">
      <t>クブン</t>
    </rPh>
    <phoneticPr fontId="2"/>
  </si>
  <si>
    <t>計</t>
    <rPh sb="0" eb="1">
      <t>ケイ</t>
    </rPh>
    <phoneticPr fontId="2"/>
  </si>
  <si>
    <t>補助基本額</t>
    <rPh sb="0" eb="2">
      <t>ホジョ</t>
    </rPh>
    <rPh sb="2" eb="5">
      <t>キホンガク</t>
    </rPh>
    <phoneticPr fontId="2"/>
  </si>
  <si>
    <t>選定額</t>
    <rPh sb="0" eb="2">
      <t>センテイ</t>
    </rPh>
    <rPh sb="2" eb="3">
      <t>ガク</t>
    </rPh>
    <phoneticPr fontId="2"/>
  </si>
  <si>
    <t>１　（F）欄には、（D）と（E）とを比較して少ない方の額を記入すること。</t>
    <rPh sb="5" eb="6">
      <t>ラン</t>
    </rPh>
    <rPh sb="18" eb="20">
      <t>ヒカク</t>
    </rPh>
    <rPh sb="22" eb="23">
      <t>スク</t>
    </rPh>
    <rPh sb="25" eb="26">
      <t>ホウ</t>
    </rPh>
    <rPh sb="27" eb="28">
      <t>ガク</t>
    </rPh>
    <rPh sb="29" eb="31">
      <t>キニュウ</t>
    </rPh>
    <phoneticPr fontId="2"/>
  </si>
  <si>
    <t>補助対象経費の支出予定額</t>
    <rPh sb="0" eb="2">
      <t>ホジョ</t>
    </rPh>
    <rPh sb="2" eb="4">
      <t>タイショウ</t>
    </rPh>
    <rPh sb="4" eb="6">
      <t>ケイヒ</t>
    </rPh>
    <rPh sb="7" eb="9">
      <t>シシュツ</t>
    </rPh>
    <rPh sb="9" eb="12">
      <t>ヨテイガク</t>
    </rPh>
    <phoneticPr fontId="2"/>
  </si>
  <si>
    <t>寄附金その他の収入額</t>
    <rPh sb="0" eb="3">
      <t>キフキン</t>
    </rPh>
    <rPh sb="5" eb="6">
      <t>タ</t>
    </rPh>
    <rPh sb="7" eb="10">
      <t>シュウニュウガク</t>
    </rPh>
    <phoneticPr fontId="2"/>
  </si>
  <si>
    <t>5　備考欄には、知事が定める調整率及び知事が予算の範囲内で定める額を記入すること。</t>
    <rPh sb="2" eb="5">
      <t>ビコウラン</t>
    </rPh>
    <rPh sb="8" eb="10">
      <t>チジ</t>
    </rPh>
    <rPh sb="11" eb="12">
      <t>サダ</t>
    </rPh>
    <rPh sb="14" eb="16">
      <t>チョウセイ</t>
    </rPh>
    <rPh sb="16" eb="17">
      <t>リツ</t>
    </rPh>
    <rPh sb="17" eb="18">
      <t>オヨ</t>
    </rPh>
    <rPh sb="34" eb="36">
      <t>キニュウ</t>
    </rPh>
    <phoneticPr fontId="2"/>
  </si>
  <si>
    <t>(H)</t>
    <phoneticPr fontId="2"/>
  </si>
  <si>
    <t>２　（G）欄には、（C）と（F）とを比較して少ない方の額を記入すること。　</t>
    <phoneticPr fontId="2"/>
  </si>
  <si>
    <t>　　ただし、算出された額に１，０００円未満の端数が生じた場合には、これを切り捨てること。</t>
    <phoneticPr fontId="2"/>
  </si>
  <si>
    <t>　知事が予算の範囲内で定める額を加えた額を記入すること。</t>
    <rPh sb="21" eb="23">
      <t>キニュウ</t>
    </rPh>
    <phoneticPr fontId="2"/>
  </si>
  <si>
    <t>4　3にかかわらず、がん診療施設施設備事業については、(G)欄に記載された額に0.33及び知事が定める調整率を乗じて得た額に</t>
    <rPh sb="12" eb="14">
      <t>シンリョウ</t>
    </rPh>
    <rPh sb="14" eb="16">
      <t>シセツ</t>
    </rPh>
    <rPh sb="16" eb="18">
      <t>シセツ</t>
    </rPh>
    <phoneticPr fontId="2"/>
  </si>
  <si>
    <t>3　（H）欄には、（G)欄に記載された額に事業区分による調整率（0.33、0.50又は1.00）及び知事が定める調整率を乗じた額を記入すること。</t>
    <rPh sb="5" eb="6">
      <t>ラン</t>
    </rPh>
    <rPh sb="12" eb="13">
      <t>ラン</t>
    </rPh>
    <rPh sb="14" eb="16">
      <t>キサイ</t>
    </rPh>
    <rPh sb="19" eb="20">
      <t>ガク</t>
    </rPh>
    <rPh sb="48" eb="49">
      <t>オヨ</t>
    </rPh>
    <rPh sb="60" eb="61">
      <t>ジョウ</t>
    </rPh>
    <rPh sb="63" eb="64">
      <t>ガク</t>
    </rPh>
    <rPh sb="65" eb="67">
      <t>キニュウ</t>
    </rPh>
    <phoneticPr fontId="2"/>
  </si>
  <si>
    <t>～</t>
    <phoneticPr fontId="2"/>
  </si>
  <si>
    <t>医療法人○○会</t>
    <phoneticPr fontId="2"/>
  </si>
  <si>
    <t>大分市大手町３－１－１</t>
    <phoneticPr fontId="2"/>
  </si>
  <si>
    <t>(E)</t>
    <phoneticPr fontId="2"/>
  </si>
  <si>
    <t>施設名</t>
  </si>
  <si>
    <t>施工期間</t>
  </si>
  <si>
    <t>事業区分</t>
    <rPh sb="2" eb="4">
      <t>クブン</t>
    </rPh>
    <phoneticPr fontId="2"/>
  </si>
  <si>
    <t>補助（間接補助）事業者名</t>
    <rPh sb="0" eb="2">
      <t>ホジョ</t>
    </rPh>
    <rPh sb="3" eb="5">
      <t>カンセツ</t>
    </rPh>
    <rPh sb="5" eb="7">
      <t>ホジョ</t>
    </rPh>
    <rPh sb="8" eb="12">
      <t>ジギョウシャメイ</t>
    </rPh>
    <phoneticPr fontId="2"/>
  </si>
  <si>
    <t>所在地</t>
    <rPh sb="0" eb="3">
      <t>ショザイチ</t>
    </rPh>
    <phoneticPr fontId="2"/>
  </si>
  <si>
    <t>施工内容</t>
    <rPh sb="0" eb="2">
      <t>セコウ</t>
    </rPh>
    <rPh sb="2" eb="4">
      <t>ナイヨウ</t>
    </rPh>
    <phoneticPr fontId="2"/>
  </si>
  <si>
    <t>建物の構造及び面積</t>
    <phoneticPr fontId="2"/>
  </si>
  <si>
    <t>　　　　　　　　　　　　　　　　　　　　　　　　　　　　　　</t>
  </si>
  <si>
    <t>構造：</t>
    <rPh sb="0" eb="2">
      <t>コウゾウ</t>
    </rPh>
    <phoneticPr fontId="2"/>
  </si>
  <si>
    <t>○階建</t>
    <rPh sb="1" eb="2">
      <t>カイ</t>
    </rPh>
    <rPh sb="2" eb="3">
      <t>ダ</t>
    </rPh>
    <phoneticPr fontId="2"/>
  </si>
  <si>
    <t>建築面積 　</t>
    <rPh sb="0" eb="2">
      <t>ケンチク</t>
    </rPh>
    <phoneticPr fontId="2"/>
  </si>
  <si>
    <t>延べ面積</t>
    <phoneticPr fontId="2"/>
  </si>
  <si>
    <t>着工</t>
    <phoneticPr fontId="2"/>
  </si>
  <si>
    <t>～</t>
    <phoneticPr fontId="2"/>
  </si>
  <si>
    <t>整備費内訳　　　　　　　　　　　　　　　　　　　　　　　　</t>
    <phoneticPr fontId="2"/>
  </si>
  <si>
    <t>区　分</t>
    <phoneticPr fontId="2"/>
  </si>
  <si>
    <t>費　　目</t>
    <phoneticPr fontId="2"/>
  </si>
  <si>
    <t>面　積　</t>
    <phoneticPr fontId="2"/>
  </si>
  <si>
    <t>単　価　</t>
    <phoneticPr fontId="2"/>
  </si>
  <si>
    <t>金　　額　</t>
    <phoneticPr fontId="2"/>
  </si>
  <si>
    <t>備　　考　</t>
    <phoneticPr fontId="2"/>
  </si>
  <si>
    <t>補助対象事業分</t>
    <rPh sb="0" eb="2">
      <t>ホジョ</t>
    </rPh>
    <rPh sb="2" eb="4">
      <t>タイショウ</t>
    </rPh>
    <rPh sb="4" eb="7">
      <t>ジギョウブン</t>
    </rPh>
    <phoneticPr fontId="2"/>
  </si>
  <si>
    <t>小  計</t>
  </si>
  <si>
    <t>補助対象外事業分</t>
    <rPh sb="0" eb="2">
      <t>ホジョ</t>
    </rPh>
    <rPh sb="2" eb="4">
      <t>タイショウ</t>
    </rPh>
    <rPh sb="4" eb="5">
      <t>ソト</t>
    </rPh>
    <rPh sb="5" eb="8">
      <t>ジギョウブン</t>
    </rPh>
    <phoneticPr fontId="2"/>
  </si>
  <si>
    <t>合　計</t>
    <rPh sb="0" eb="1">
      <t>ゴウ</t>
    </rPh>
    <rPh sb="2" eb="3">
      <t>ケイ</t>
    </rPh>
    <phoneticPr fontId="2"/>
  </si>
  <si>
    <t>財源内訳</t>
    <phoneticPr fontId="2"/>
  </si>
  <si>
    <t>区分</t>
    <rPh sb="0" eb="2">
      <t>クブン</t>
    </rPh>
    <phoneticPr fontId="2"/>
  </si>
  <si>
    <t>金額</t>
    <rPh sb="0" eb="2">
      <t>キンガク</t>
    </rPh>
    <phoneticPr fontId="2"/>
  </si>
  <si>
    <t>（内　訳）</t>
    <rPh sb="1" eb="2">
      <t>ウチ</t>
    </rPh>
    <rPh sb="3" eb="4">
      <t>ヤク</t>
    </rPh>
    <phoneticPr fontId="2"/>
  </si>
  <si>
    <t>(1)  補助金</t>
    <phoneticPr fontId="2"/>
  </si>
  <si>
    <t>(2)  地方債</t>
    <phoneticPr fontId="2"/>
  </si>
  <si>
    <t>(3)  寄付金</t>
    <phoneticPr fontId="2"/>
  </si>
  <si>
    <t>(4)  その他（診療収入等）</t>
    <rPh sb="9" eb="11">
      <t>シンリョウ</t>
    </rPh>
    <rPh sb="11" eb="13">
      <t>シュウニュウ</t>
    </rPh>
    <rPh sb="13" eb="14">
      <t>トウ</t>
    </rPh>
    <phoneticPr fontId="2"/>
  </si>
  <si>
    <t>補助財産を取得する際に、当該補助財産を取得するための抵当権設定の有無</t>
    <phoneticPr fontId="2"/>
  </si>
  <si>
    <t>その他　参考事項　</t>
    <phoneticPr fontId="2"/>
  </si>
  <si>
    <t xml:space="preserve"> （注）１．</t>
    <phoneticPr fontId="2"/>
  </si>
  <si>
    <t>整備費内訳の「費目」欄は、交付要綱の５（交付額の算定方法）の対象経費に定める各部門に区分して記入すること。</t>
    <phoneticPr fontId="2"/>
  </si>
  <si>
    <r>
      <rPr>
        <sz val="9"/>
        <color indexed="8"/>
        <rFont val="ＭＳ Ｐゴシック"/>
        <family val="3"/>
        <charset val="128"/>
      </rPr>
      <t>　竣工</t>
    </r>
    <phoneticPr fontId="2"/>
  </si>
  <si>
    <r>
      <rPr>
        <sz val="9"/>
        <color indexed="8"/>
        <rFont val="ＭＳ Ｐゴシック"/>
        <family val="3"/>
        <charset val="128"/>
      </rPr>
      <t xml:space="preserve">        ㎡</t>
    </r>
    <phoneticPr fontId="2"/>
  </si>
  <si>
    <r>
      <rPr>
        <sz val="9"/>
        <color indexed="8"/>
        <rFont val="ＭＳ Ｐゴシック"/>
        <family val="3"/>
        <charset val="128"/>
      </rPr>
      <t xml:space="preserve">  　　  円</t>
    </r>
    <phoneticPr fontId="2"/>
  </si>
  <si>
    <r>
      <rPr>
        <sz val="9"/>
        <color indexed="8"/>
        <rFont val="ＭＳ Ｐゴシック"/>
        <family val="3"/>
        <charset val="128"/>
      </rPr>
      <t xml:space="preserve">            円</t>
    </r>
    <phoneticPr fontId="2"/>
  </si>
  <si>
    <r>
      <rPr>
        <sz val="9"/>
        <color indexed="8"/>
        <rFont val="ＭＳ Ｐゴシック"/>
        <family val="3"/>
        <charset val="128"/>
      </rPr>
      <t xml:space="preserve">  　　  円</t>
    </r>
    <phoneticPr fontId="2"/>
  </si>
  <si>
    <r>
      <rPr>
        <sz val="9"/>
        <color indexed="8"/>
        <rFont val="ＭＳ Ｐゴシック"/>
        <family val="3"/>
        <charset val="128"/>
      </rPr>
      <t>　　　　うち国</t>
    </r>
    <phoneticPr fontId="2"/>
  </si>
  <si>
    <r>
      <rPr>
        <sz val="9"/>
        <color indexed="8"/>
        <rFont val="ＭＳ Ｐゴシック"/>
        <family val="3"/>
        <charset val="128"/>
      </rPr>
      <t>　　　　うち都道府県</t>
    </r>
    <phoneticPr fontId="2"/>
  </si>
  <si>
    <t>○○医院</t>
    <phoneticPr fontId="2"/>
  </si>
  <si>
    <t>無</t>
    <rPh sb="0" eb="1">
      <t>ナ</t>
    </rPh>
    <phoneticPr fontId="2"/>
  </si>
  <si>
    <t>新築</t>
    <rPh sb="0" eb="2">
      <t>シンチク</t>
    </rPh>
    <phoneticPr fontId="2"/>
  </si>
  <si>
    <t>新興感染症対応力強化事業（協定締結医療機関施設整備事業）</t>
    <phoneticPr fontId="2"/>
  </si>
  <si>
    <t>病棟等の感染対策に係る整備</t>
  </si>
  <si>
    <t>病棟等の感染対策に係る整備</t>
    <phoneticPr fontId="2"/>
  </si>
  <si>
    <t>個人防護具保管施設の整備</t>
  </si>
  <si>
    <t>個人防護具保管施設の整備</t>
    <phoneticPr fontId="2"/>
  </si>
  <si>
    <t>新興感染症対応力強化事業（協定締結医療機関施設整備事業）</t>
    <rPh sb="0" eb="2">
      <t>シンコウ</t>
    </rPh>
    <rPh sb="2" eb="5">
      <t>カンセンショウ</t>
    </rPh>
    <rPh sb="5" eb="7">
      <t>タイオウ</t>
    </rPh>
    <rPh sb="7" eb="8">
      <t>リョク</t>
    </rPh>
    <rPh sb="8" eb="10">
      <t>キョウカ</t>
    </rPh>
    <rPh sb="10" eb="12">
      <t>ジギョウ</t>
    </rPh>
    <rPh sb="13" eb="15">
      <t>キョウテイ</t>
    </rPh>
    <rPh sb="15" eb="17">
      <t>テイケツ</t>
    </rPh>
    <rPh sb="17" eb="19">
      <t>イリョウ</t>
    </rPh>
    <rPh sb="19" eb="21">
      <t>キカン</t>
    </rPh>
    <rPh sb="21" eb="23">
      <t>シセツ</t>
    </rPh>
    <rPh sb="23" eb="25">
      <t>セイビ</t>
    </rPh>
    <rPh sb="25" eb="27">
      <t>ジギョウ</t>
    </rPh>
    <phoneticPr fontId="2"/>
  </si>
  <si>
    <t>コーホート管理</t>
    <rPh sb="5" eb="7">
      <t>カンリ</t>
    </rPh>
    <phoneticPr fontId="2"/>
  </si>
  <si>
    <t>移転新築</t>
    <rPh sb="0" eb="2">
      <t>イテン</t>
    </rPh>
    <rPh sb="2" eb="4">
      <t>シンチク</t>
    </rPh>
    <phoneticPr fontId="2"/>
  </si>
  <si>
    <t>改築</t>
    <rPh sb="0" eb="2">
      <t>カイチク</t>
    </rPh>
    <phoneticPr fontId="2"/>
  </si>
  <si>
    <t>増築</t>
    <rPh sb="0" eb="2">
      <t>ゾウチク</t>
    </rPh>
    <phoneticPr fontId="2"/>
  </si>
  <si>
    <t>改修</t>
    <rPh sb="0" eb="2">
      <t>カイシュウ</t>
    </rPh>
    <phoneticPr fontId="2"/>
  </si>
  <si>
    <t>構造</t>
    <rPh sb="0" eb="2">
      <t>コウゾウ</t>
    </rPh>
    <phoneticPr fontId="2"/>
  </si>
  <si>
    <t>鉄骨鉄筋コンクリート造</t>
    <rPh sb="0" eb="2">
      <t>テッコツ</t>
    </rPh>
    <rPh sb="2" eb="4">
      <t>テッキン</t>
    </rPh>
    <phoneticPr fontId="2"/>
  </si>
  <si>
    <t>鉄筋コンクリート造</t>
    <rPh sb="0" eb="2">
      <t>テッキン</t>
    </rPh>
    <phoneticPr fontId="2"/>
  </si>
  <si>
    <t>鉄骨造（鉄筋コンクリート造と同等の強度）</t>
    <rPh sb="0" eb="2">
      <t>テッコツ</t>
    </rPh>
    <rPh sb="4" eb="6">
      <t>テッキン</t>
    </rPh>
    <rPh sb="12" eb="13">
      <t>ヅク</t>
    </rPh>
    <rPh sb="14" eb="16">
      <t>ドウトウ</t>
    </rPh>
    <rPh sb="17" eb="19">
      <t>キョウド</t>
    </rPh>
    <phoneticPr fontId="2"/>
  </si>
  <si>
    <t>鉄骨造（ブロック造と同等の強度）</t>
    <rPh sb="0" eb="2">
      <t>テッコツ</t>
    </rPh>
    <rPh sb="8" eb="9">
      <t>ツク</t>
    </rPh>
    <rPh sb="10" eb="12">
      <t>ドウトウ</t>
    </rPh>
    <rPh sb="13" eb="15">
      <t>キョウド</t>
    </rPh>
    <phoneticPr fontId="2"/>
  </si>
  <si>
    <t>ブロック造</t>
    <rPh sb="4" eb="5">
      <t>ヅク</t>
    </rPh>
    <phoneticPr fontId="2"/>
  </si>
  <si>
    <t>木造</t>
    <rPh sb="0" eb="2">
      <t>モクゾウ</t>
    </rPh>
    <phoneticPr fontId="2"/>
  </si>
  <si>
    <t>プレハブ造</t>
    <rPh sb="4" eb="5">
      <t>ツク</t>
    </rPh>
    <phoneticPr fontId="2"/>
  </si>
  <si>
    <t>その他</t>
    <rPh sb="2" eb="3">
      <t>タ</t>
    </rPh>
    <phoneticPr fontId="2"/>
  </si>
  <si>
    <t>個室整備（専用の陰圧装置、空調設備、トイレ、バス等の付属設備の整備を含む。）</t>
    <phoneticPr fontId="2"/>
  </si>
  <si>
    <t>多床室を個室化するための可動式パーテーションの設置、病棟入り口の扉の設置、病棟のゾーニングを行うための改修等</t>
    <phoneticPr fontId="2"/>
  </si>
  <si>
    <t>個人防護具保管庫の設置等</t>
    <phoneticPr fontId="2"/>
  </si>
  <si>
    <t>費目</t>
    <rPh sb="0" eb="2">
      <t>ヒモク</t>
    </rPh>
    <phoneticPr fontId="2"/>
  </si>
  <si>
    <t>（コーホート管理）個室整備（専用の陰圧装置、空調設備、トイレ、バス等の付属設備の整備を含む。）</t>
    <rPh sb="6" eb="8">
      <t>カンリ</t>
    </rPh>
    <phoneticPr fontId="2"/>
  </si>
  <si>
    <t>抵当権</t>
    <rPh sb="0" eb="3">
      <t>テイトウケン</t>
    </rPh>
    <phoneticPr fontId="2"/>
  </si>
  <si>
    <t>有</t>
    <rPh sb="0" eb="1">
      <t>ア</t>
    </rPh>
    <phoneticPr fontId="2"/>
  </si>
  <si>
    <t>分子</t>
    <rPh sb="0" eb="2">
      <t>ブンシ</t>
    </rPh>
    <phoneticPr fontId="2"/>
  </si>
  <si>
    <t>分母</t>
    <rPh sb="0" eb="2">
      <t>ブンボ</t>
    </rPh>
    <phoneticPr fontId="2"/>
  </si>
  <si>
    <t>エラーチェック</t>
    <phoneticPr fontId="2"/>
  </si>
  <si>
    <r>
      <t xml:space="preserve">数量
</t>
    </r>
    <r>
      <rPr>
        <sz val="10"/>
        <rFont val="ＭＳ Ｐ明朝"/>
        <family val="1"/>
        <charset val="128"/>
      </rPr>
      <t>（室数又は面積）
面積は小数点第2位迄</t>
    </r>
    <rPh sb="0" eb="2">
      <t>スウリョウ</t>
    </rPh>
    <rPh sb="4" eb="6">
      <t>シツスウ</t>
    </rPh>
    <rPh sb="6" eb="7">
      <t>マタ</t>
    </rPh>
    <rPh sb="8" eb="10">
      <t>メンセキ</t>
    </rPh>
    <rPh sb="12" eb="14">
      <t>メンセキ</t>
    </rPh>
    <rPh sb="15" eb="18">
      <t>ショウスウテン</t>
    </rPh>
    <rPh sb="18" eb="19">
      <t>ダイ</t>
    </rPh>
    <rPh sb="20" eb="21">
      <t>イ</t>
    </rPh>
    <rPh sb="21" eb="22">
      <t>マデ</t>
    </rPh>
    <phoneticPr fontId="2"/>
  </si>
  <si>
    <t>1階建</t>
    <rPh sb="1" eb="3">
      <t>カイダ</t>
    </rPh>
    <phoneticPr fontId="2"/>
  </si>
  <si>
    <t>2階建</t>
    <rPh sb="1" eb="3">
      <t>カイダ</t>
    </rPh>
    <phoneticPr fontId="2"/>
  </si>
  <si>
    <t>3階建</t>
    <rPh sb="1" eb="3">
      <t>カイダ</t>
    </rPh>
    <phoneticPr fontId="2"/>
  </si>
  <si>
    <t>4階建</t>
    <rPh sb="1" eb="3">
      <t>カイダ</t>
    </rPh>
    <phoneticPr fontId="2"/>
  </si>
  <si>
    <t>5階建</t>
    <rPh sb="1" eb="3">
      <t>カイダ</t>
    </rPh>
    <phoneticPr fontId="2"/>
  </si>
  <si>
    <t>6階建</t>
    <rPh sb="1" eb="3">
      <t>カイダ</t>
    </rPh>
    <phoneticPr fontId="2"/>
  </si>
  <si>
    <t>7階建</t>
    <rPh sb="1" eb="3">
      <t>カイダ</t>
    </rPh>
    <phoneticPr fontId="2"/>
  </si>
  <si>
    <t>8階建</t>
    <rPh sb="1" eb="3">
      <t>カイダ</t>
    </rPh>
    <phoneticPr fontId="2"/>
  </si>
  <si>
    <t>9階建</t>
    <rPh sb="1" eb="3">
      <t>カイダ</t>
    </rPh>
    <phoneticPr fontId="2"/>
  </si>
  <si>
    <t>10階建</t>
    <rPh sb="2" eb="4">
      <t>カイダ</t>
    </rPh>
    <phoneticPr fontId="2"/>
  </si>
  <si>
    <t>11階建</t>
    <rPh sb="2" eb="4">
      <t>カイダ</t>
    </rPh>
    <phoneticPr fontId="2"/>
  </si>
  <si>
    <t>12階建</t>
    <rPh sb="2" eb="4">
      <t>カイダ</t>
    </rPh>
    <phoneticPr fontId="2"/>
  </si>
  <si>
    <t>13階建</t>
    <rPh sb="2" eb="4">
      <t>カイダ</t>
    </rPh>
    <phoneticPr fontId="2"/>
  </si>
  <si>
    <t>14階建</t>
    <rPh sb="2" eb="4">
      <t>カイダ</t>
    </rPh>
    <phoneticPr fontId="2"/>
  </si>
  <si>
    <t>15階建</t>
    <rPh sb="2" eb="4">
      <t>カイダ</t>
    </rPh>
    <phoneticPr fontId="2"/>
  </si>
  <si>
    <t>16階建</t>
    <rPh sb="2" eb="4">
      <t>カイダ</t>
    </rPh>
    <phoneticPr fontId="2"/>
  </si>
  <si>
    <t>病室の感染対策に係る整備（コーホート管理）</t>
    <rPh sb="18" eb="20">
      <t>カンリ</t>
    </rPh>
    <phoneticPr fontId="2"/>
  </si>
  <si>
    <t>調整率</t>
    <rPh sb="0" eb="3">
      <t>チョウセイリツ</t>
    </rPh>
    <phoneticPr fontId="2"/>
  </si>
  <si>
    <t>消防立会い費</t>
    <rPh sb="0" eb="2">
      <t>ショウボウ</t>
    </rPh>
    <rPh sb="2" eb="4">
      <t>タチア</t>
    </rPh>
    <rPh sb="5" eb="6">
      <t>ヒ</t>
    </rPh>
    <phoneticPr fontId="2"/>
  </si>
  <si>
    <t>補助対象外面積部分の保管庫整備</t>
    <rPh sb="0" eb="2">
      <t>ホジョ</t>
    </rPh>
    <rPh sb="2" eb="5">
      <t>タイショウガイ</t>
    </rPh>
    <rPh sb="5" eb="7">
      <t>メンセキ</t>
    </rPh>
    <rPh sb="7" eb="9">
      <t>ブブン</t>
    </rPh>
    <rPh sb="10" eb="13">
      <t>ホカンコ</t>
    </rPh>
    <rPh sb="13" eb="15">
      <t>セイビ</t>
    </rPh>
    <phoneticPr fontId="2"/>
  </si>
  <si>
    <t>補助対象面積部分の保管庫整備</t>
    <rPh sb="0" eb="2">
      <t>ホジョ</t>
    </rPh>
    <rPh sb="2" eb="4">
      <t>タイショウ</t>
    </rPh>
    <rPh sb="4" eb="6">
      <t>メンセキ</t>
    </rPh>
    <rPh sb="6" eb="8">
      <t>ブブン</t>
    </rPh>
    <rPh sb="9" eb="12">
      <t>ホカンコ</t>
    </rPh>
    <rPh sb="12" eb="14">
      <t>セイビ</t>
    </rPh>
    <phoneticPr fontId="2"/>
  </si>
  <si>
    <t>自動ドア設置のための配線工事等付帯工事含む</t>
    <rPh sb="0" eb="2">
      <t>ジドウ</t>
    </rPh>
    <rPh sb="4" eb="6">
      <t>セッチ</t>
    </rPh>
    <rPh sb="10" eb="12">
      <t>ハイセン</t>
    </rPh>
    <rPh sb="12" eb="14">
      <t>コウジ</t>
    </rPh>
    <rPh sb="14" eb="15">
      <t>ナド</t>
    </rPh>
    <rPh sb="15" eb="17">
      <t>フタイ</t>
    </rPh>
    <rPh sb="17" eb="19">
      <t>コウジ</t>
    </rPh>
    <rPh sb="19" eb="20">
      <t>フク</t>
    </rPh>
    <phoneticPr fontId="2"/>
  </si>
  <si>
    <t>空調設置やそれに伴う電源工事等付帯工事含む</t>
    <rPh sb="0" eb="2">
      <t>クウチョウ</t>
    </rPh>
    <rPh sb="2" eb="4">
      <t>セッチ</t>
    </rPh>
    <rPh sb="8" eb="9">
      <t>トモナ</t>
    </rPh>
    <rPh sb="10" eb="12">
      <t>デンゲン</t>
    </rPh>
    <rPh sb="12" eb="14">
      <t>コウジ</t>
    </rPh>
    <rPh sb="14" eb="15">
      <t>ナド</t>
    </rPh>
    <rPh sb="15" eb="17">
      <t>フタイ</t>
    </rPh>
    <rPh sb="17" eb="19">
      <t>コウジ</t>
    </rPh>
    <rPh sb="19" eb="20">
      <t>フク</t>
    </rPh>
    <phoneticPr fontId="2"/>
  </si>
  <si>
    <t>E、J列は交付要綱で定めのない記入欄であるため、県内部決裁時点では非表示設定します。</t>
    <rPh sb="3" eb="4">
      <t>レツ</t>
    </rPh>
    <rPh sb="5" eb="7">
      <t>コウフ</t>
    </rPh>
    <rPh sb="7" eb="9">
      <t>ヨウコウ</t>
    </rPh>
    <rPh sb="10" eb="11">
      <t>サダ</t>
    </rPh>
    <rPh sb="15" eb="18">
      <t>キニュウラン</t>
    </rPh>
    <rPh sb="24" eb="27">
      <t>ケンナイブ</t>
    </rPh>
    <rPh sb="27" eb="29">
      <t>ケッサイ</t>
    </rPh>
    <rPh sb="29" eb="31">
      <t>ジテン</t>
    </rPh>
    <rPh sb="33" eb="36">
      <t>ヒヒョウジ</t>
    </rPh>
    <rPh sb="36" eb="38">
      <t>セッテイ</t>
    </rPh>
    <phoneticPr fontId="2"/>
  </si>
  <si>
    <t>(2/3)*0.95</t>
    <phoneticPr fontId="2"/>
  </si>
  <si>
    <t>病室の感染対策に係る整備（個室管理）</t>
    <rPh sb="13" eb="15">
      <t>コシツ</t>
    </rPh>
    <rPh sb="15" eb="17">
      <t>カンリ</t>
    </rPh>
    <phoneticPr fontId="2"/>
  </si>
  <si>
    <t>消防立会い費、設計費</t>
    <rPh sb="0" eb="2">
      <t>ショウボウ</t>
    </rPh>
    <rPh sb="2" eb="4">
      <t>タチア</t>
    </rPh>
    <rPh sb="5" eb="6">
      <t>ヒ</t>
    </rPh>
    <rPh sb="7" eb="10">
      <t>セッケイヒ</t>
    </rPh>
    <phoneticPr fontId="2"/>
  </si>
  <si>
    <t>1.00*0.95</t>
    <phoneticPr fontId="2"/>
  </si>
  <si>
    <t>(2/3)*(0.95/2)</t>
    <phoneticPr fontId="2"/>
  </si>
  <si>
    <t>（別紙３）</t>
    <rPh sb="1" eb="3">
      <t>ベッシ</t>
    </rPh>
    <phoneticPr fontId="2"/>
  </si>
  <si>
    <t>経費所要額精算書</t>
    <rPh sb="0" eb="2">
      <t>ケイヒ</t>
    </rPh>
    <rPh sb="2" eb="4">
      <t>ショヨウ</t>
    </rPh>
    <rPh sb="4" eb="5">
      <t>ガク</t>
    </rPh>
    <rPh sb="5" eb="8">
      <t>セイサンショ</t>
    </rPh>
    <phoneticPr fontId="2"/>
  </si>
  <si>
    <t>（別紙４）</t>
    <phoneticPr fontId="2"/>
  </si>
  <si>
    <t>事　　業　　実　　績　　報　　告　　書</t>
    <phoneticPr fontId="2"/>
  </si>
  <si>
    <t>●●号室（個室管理）◎○号室（コーホート管理）：感染管理できる病室を整備するため専用のトイレ、シャワー、陰圧装置を整備した。
病棟内の感染者と非感染者の動線を分離するために、○◎●に扉を設置した。手動ドアではノブを介して院内感染が拡大するため自動ドアとした。
×××室を個人防護具保管施設に改修した。</t>
    <rPh sb="2" eb="4">
      <t>ゴウシツ</t>
    </rPh>
    <rPh sb="5" eb="7">
      <t>コシツ</t>
    </rPh>
    <rPh sb="7" eb="9">
      <t>カンリ</t>
    </rPh>
    <rPh sb="12" eb="14">
      <t>ゴウシツ</t>
    </rPh>
    <rPh sb="20" eb="22">
      <t>カンリ</t>
    </rPh>
    <rPh sb="24" eb="26">
      <t>カンセン</t>
    </rPh>
    <rPh sb="26" eb="28">
      <t>カンリ</t>
    </rPh>
    <rPh sb="31" eb="33">
      <t>ビョウシツ</t>
    </rPh>
    <rPh sb="34" eb="36">
      <t>セイビ</t>
    </rPh>
    <rPh sb="40" eb="42">
      <t>センヨウ</t>
    </rPh>
    <rPh sb="52" eb="54">
      <t>インアツ</t>
    </rPh>
    <rPh sb="54" eb="56">
      <t>ソウチ</t>
    </rPh>
    <rPh sb="57" eb="59">
      <t>セイビ</t>
    </rPh>
    <rPh sb="63" eb="65">
      <t>ビョウトウ</t>
    </rPh>
    <rPh sb="65" eb="66">
      <t>ナイ</t>
    </rPh>
    <rPh sb="67" eb="70">
      <t>カンセンシャ</t>
    </rPh>
    <rPh sb="71" eb="72">
      <t>ヒ</t>
    </rPh>
    <rPh sb="72" eb="75">
      <t>カンセンシャ</t>
    </rPh>
    <rPh sb="76" eb="78">
      <t>ドウセン</t>
    </rPh>
    <rPh sb="79" eb="81">
      <t>ブンリ</t>
    </rPh>
    <rPh sb="91" eb="92">
      <t>トビラ</t>
    </rPh>
    <rPh sb="93" eb="95">
      <t>セッチ</t>
    </rPh>
    <rPh sb="98" eb="100">
      <t>シュドウ</t>
    </rPh>
    <rPh sb="107" eb="108">
      <t>カイ</t>
    </rPh>
    <rPh sb="110" eb="112">
      <t>インナイ</t>
    </rPh>
    <rPh sb="112" eb="114">
      <t>カンセン</t>
    </rPh>
    <rPh sb="115" eb="117">
      <t>カクダイ</t>
    </rPh>
    <rPh sb="121" eb="123">
      <t>ジドウ</t>
    </rPh>
    <rPh sb="133" eb="134">
      <t>シツ</t>
    </rPh>
    <rPh sb="135" eb="137">
      <t>コジン</t>
    </rPh>
    <rPh sb="137" eb="139">
      <t>ボウゴ</t>
    </rPh>
    <rPh sb="139" eb="140">
      <t>グ</t>
    </rPh>
    <rPh sb="140" eb="142">
      <t>ホカン</t>
    </rPh>
    <rPh sb="142" eb="144">
      <t>シセツ</t>
    </rPh>
    <rPh sb="145" eb="147">
      <t>カイシュウ</t>
    </rPh>
    <phoneticPr fontId="2"/>
  </si>
  <si>
    <t>厚労省→県補助額</t>
    <rPh sb="0" eb="3">
      <t>コウロウショウ</t>
    </rPh>
    <rPh sb="4" eb="5">
      <t>ケン</t>
    </rPh>
    <rPh sb="5" eb="8">
      <t>ホジョガク</t>
    </rPh>
    <phoneticPr fontId="2"/>
  </si>
  <si>
    <t>交付決定額</t>
    <rPh sb="0" eb="2">
      <t>コウフ</t>
    </rPh>
    <rPh sb="2" eb="5">
      <t>ケッテイガク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</si>
</sst>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Red]\(#,##0\)"/>
    <numFmt numFmtId="177" formatCode="#,##0.00;&quot;△ &quot;#,##0.00"/>
    <numFmt numFmtId="178" formatCode="#,##0.00_);[Red]\(#,##0.00\)"/>
    <numFmt numFmtId="179" formatCode="#,##0_ "/>
    <numFmt numFmtId="180" formatCode="#,##0.00&quot;㎡&quot;"/>
    <numFmt numFmtId="181" formatCode="#,##0.00_ ;[Red]\-#,##0.00\ "/>
    <numFmt numFmtId="182" formatCode="[$-411]ggge&quot;年&quot;m&quot;月&quot;d&quot;日&quot;;@"/>
  </numFmts>
  <fonts count="22">
    <font>
      <sz val="12"/>
      <name val="ＭＳ Ｐゴシック"/>
      <family val="3"/>
      <charset val="128"/>
    </font>
    <font>
      <sz val="12"/>
      <name val="ＭＳ Ｐゴシック"/>
      <family val="3"/>
      <charset val="128"/>
    </font>
    <font>
      <sz val="6"/>
      <name val="ＭＳ Ｐゴシック"/>
      <family val="3"/>
      <charset val="128"/>
    </font>
    <font>
      <sz val="12"/>
      <name val="ＭＳ Ｐ明朝"/>
      <family val="1"/>
      <charset val="128"/>
    </font>
    <font>
      <sz val="16"/>
      <name val="ＭＳ Ｐ明朝"/>
      <family val="1"/>
      <charset val="128"/>
    </font>
    <font>
      <sz val="10"/>
      <name val="ＭＳ Ｐ明朝"/>
      <family val="1"/>
      <charset val="128"/>
    </font>
    <font>
      <sz val="9"/>
      <color indexed="8"/>
      <name val="ＭＳ Ｐゴシック"/>
      <family val="3"/>
      <charset val="128"/>
    </font>
    <font>
      <sz val="9"/>
      <name val="ＭＳ Ｐゴシック"/>
      <family val="3"/>
      <charset val="128"/>
    </font>
    <font>
      <sz val="11"/>
      <name val="ＭＳ Ｐゴシック"/>
      <family val="3"/>
      <charset val="128"/>
    </font>
    <font>
      <sz val="11"/>
      <name val="ＭＳ Ｐ明朝"/>
      <family val="1"/>
      <charset val="128"/>
    </font>
    <font>
      <sz val="9"/>
      <name val="ＭＳ Ｐ明朝"/>
      <family val="1"/>
      <charset val="128"/>
    </font>
    <font>
      <sz val="9"/>
      <color indexed="81"/>
      <name val="MS P ゴシック"/>
      <family val="3"/>
      <charset val="128"/>
    </font>
    <font>
      <b/>
      <sz val="9"/>
      <color indexed="81"/>
      <name val="MS P ゴシック"/>
      <family val="3"/>
      <charset val="128"/>
    </font>
    <font>
      <sz val="11"/>
      <color theme="1"/>
      <name val="ＭＳ Ｐゴシック"/>
      <family val="3"/>
      <charset val="128"/>
      <scheme val="minor"/>
    </font>
    <font>
      <sz val="9"/>
      <color rgb="FF000000"/>
      <name val="ＭＳ Ｐゴシック"/>
      <family val="3"/>
      <charset val="128"/>
    </font>
    <font>
      <sz val="11"/>
      <color theme="1"/>
      <name val="ＭＳ Ｐゴシック"/>
      <family val="3"/>
      <charset val="128"/>
    </font>
    <font>
      <sz val="9"/>
      <color theme="1"/>
      <name val="ＭＳ Ｐゴシック"/>
      <family val="3"/>
      <charset val="128"/>
    </font>
    <font>
      <b/>
      <sz val="12"/>
      <color rgb="FFFF0000"/>
      <name val="ＭＳ Ｐゴシック"/>
      <family val="3"/>
      <charset val="128"/>
    </font>
    <font>
      <b/>
      <sz val="12"/>
      <color rgb="FFFF0000"/>
      <name val="ＭＳ Ｐ明朝"/>
      <family val="1"/>
      <charset val="128"/>
    </font>
    <font>
      <sz val="10"/>
      <color theme="1"/>
      <name val="ＭＳ Ｐゴシック"/>
      <family val="3"/>
      <charset val="128"/>
    </font>
    <font>
      <b/>
      <sz val="9"/>
      <color rgb="FFFF0000"/>
      <name val="ＭＳ Ｐゴシック"/>
      <family val="3"/>
      <charset val="128"/>
    </font>
    <font>
      <sz val="11"/>
      <color rgb="FF000000"/>
      <name val="ＭＳ Ｐゴシック"/>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s>
  <borders count="16">
    <border>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s>
  <cellStyleXfs count="9">
    <xf numFmtId="0" fontId="0" fillId="0" borderId="0">
      <alignment vertical="center"/>
    </xf>
    <xf numFmtId="38" fontId="1" fillId="0" borderId="0" applyFont="0" applyFill="0" applyBorder="0" applyAlignment="0" applyProtection="0">
      <alignment vertical="center"/>
    </xf>
    <xf numFmtId="38" fontId="9"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0" fontId="13" fillId="0" borderId="0">
      <alignment vertical="center"/>
    </xf>
    <xf numFmtId="0" fontId="13" fillId="0" borderId="0">
      <alignment vertical="center"/>
    </xf>
    <xf numFmtId="0" fontId="9" fillId="0" borderId="0"/>
    <xf numFmtId="0" fontId="8" fillId="0" borderId="0"/>
  </cellStyleXfs>
  <cellXfs count="210">
    <xf numFmtId="0" fontId="0" fillId="0" borderId="0" xfId="0">
      <alignment vertical="center"/>
    </xf>
    <xf numFmtId="0" fontId="3" fillId="0" borderId="0" xfId="0" applyFont="1">
      <alignment vertical="center"/>
    </xf>
    <xf numFmtId="38" fontId="3" fillId="0" borderId="1" xfId="1" applyFont="1" applyBorder="1" applyAlignment="1" applyProtection="1">
      <alignment horizontal="right" vertical="center"/>
    </xf>
    <xf numFmtId="38" fontId="3" fillId="0" borderId="1" xfId="1" applyFont="1" applyFill="1" applyBorder="1" applyAlignment="1" applyProtection="1">
      <alignment horizontal="right" vertical="center"/>
    </xf>
    <xf numFmtId="0" fontId="3" fillId="0" borderId="2" xfId="0" applyFont="1" applyBorder="1">
      <alignment vertical="center"/>
    </xf>
    <xf numFmtId="0" fontId="5" fillId="0" borderId="3" xfId="0" applyFont="1" applyBorder="1" applyAlignment="1">
      <alignment vertical="center" wrapText="1"/>
    </xf>
    <xf numFmtId="0" fontId="4" fillId="0" borderId="0" xfId="0" applyFont="1" applyAlignment="1">
      <alignment horizontal="distributed" vertical="center"/>
    </xf>
    <xf numFmtId="0" fontId="3" fillId="0" borderId="4"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5" xfId="0" applyFont="1" applyBorder="1" applyAlignment="1">
      <alignment horizontal="center" vertical="center" wrapText="1"/>
    </xf>
    <xf numFmtId="0" fontId="3" fillId="0" borderId="5" xfId="0" applyFont="1" applyBorder="1" applyAlignment="1">
      <alignment horizontal="distributed" vertical="center" wrapText="1" justifyLastLine="1"/>
    </xf>
    <xf numFmtId="0" fontId="3" fillId="0" borderId="6" xfId="0" applyFont="1" applyBorder="1" applyAlignment="1">
      <alignment horizontal="distributed" vertical="center" justifyLastLine="1"/>
    </xf>
    <xf numFmtId="0" fontId="3" fillId="0" borderId="3" xfId="0" applyFont="1" applyBorder="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7" xfId="0" applyFont="1" applyBorder="1" applyAlignment="1">
      <alignment horizontal="center" vertical="center"/>
    </xf>
    <xf numFmtId="0" fontId="3" fillId="0" borderId="4" xfId="0" applyFont="1" applyBorder="1">
      <alignment vertical="center"/>
    </xf>
    <xf numFmtId="0" fontId="3" fillId="0" borderId="5" xfId="0" applyFont="1" applyBorder="1" applyAlignment="1">
      <alignment horizontal="right" vertical="center"/>
    </xf>
    <xf numFmtId="0" fontId="3" fillId="0" borderId="6" xfId="0" applyFont="1" applyBorder="1">
      <alignment vertical="center"/>
    </xf>
    <xf numFmtId="38" fontId="3" fillId="0" borderId="7" xfId="1" applyFont="1" applyBorder="1" applyProtection="1">
      <alignment vertical="center"/>
    </xf>
    <xf numFmtId="0" fontId="3" fillId="0" borderId="3" xfId="0" applyFont="1" applyBorder="1" applyAlignment="1">
      <alignment horizontal="center" vertical="center" wrapText="1"/>
    </xf>
    <xf numFmtId="38" fontId="3" fillId="0" borderId="1" xfId="1" applyFont="1" applyFill="1" applyBorder="1" applyProtection="1">
      <alignment vertical="center"/>
    </xf>
    <xf numFmtId="0" fontId="14" fillId="0" borderId="0" xfId="0" applyFont="1">
      <alignment vertical="center"/>
    </xf>
    <xf numFmtId="0" fontId="15" fillId="0" borderId="0" xfId="0" applyFont="1">
      <alignment vertical="center"/>
    </xf>
    <xf numFmtId="0" fontId="16" fillId="0" borderId="0" xfId="0" applyFont="1" applyAlignment="1">
      <alignment horizontal="right" vertical="center" wrapText="1"/>
    </xf>
    <xf numFmtId="0" fontId="14" fillId="2" borderId="0" xfId="0" applyFont="1" applyFill="1" applyAlignment="1">
      <alignment vertical="center" wrapText="1"/>
    </xf>
    <xf numFmtId="0" fontId="14" fillId="0" borderId="8" xfId="0" applyFont="1" applyBorder="1" applyAlignment="1">
      <alignment vertical="center" wrapText="1"/>
    </xf>
    <xf numFmtId="0" fontId="14" fillId="0" borderId="0" xfId="0" applyFont="1" applyAlignment="1">
      <alignment vertical="center" wrapText="1"/>
    </xf>
    <xf numFmtId="0" fontId="14" fillId="2" borderId="9" xfId="0" applyFont="1" applyFill="1" applyBorder="1" applyAlignment="1">
      <alignment vertical="center" wrapText="1"/>
    </xf>
    <xf numFmtId="0" fontId="14" fillId="0" borderId="9" xfId="0" applyFont="1" applyBorder="1" applyAlignment="1">
      <alignment vertical="center" wrapText="1"/>
    </xf>
    <xf numFmtId="0" fontId="14" fillId="0" borderId="7" xfId="0" applyFont="1" applyBorder="1" applyAlignment="1">
      <alignment vertical="center" wrapText="1"/>
    </xf>
    <xf numFmtId="0" fontId="14" fillId="0" borderId="10" xfId="0" applyFont="1" applyBorder="1" applyAlignment="1">
      <alignment horizontal="right" vertical="center" wrapText="1"/>
    </xf>
    <xf numFmtId="0" fontId="14" fillId="0" borderId="11" xfId="0" applyFont="1" applyBorder="1" applyAlignment="1">
      <alignment horizontal="center" vertical="center" wrapText="1"/>
    </xf>
    <xf numFmtId="0" fontId="14" fillId="0" borderId="11" xfId="0" applyFont="1" applyBorder="1" applyAlignment="1">
      <alignment vertical="center" wrapText="1"/>
    </xf>
    <xf numFmtId="0" fontId="14" fillId="0" borderId="12"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vertical="center" wrapText="1"/>
    </xf>
    <xf numFmtId="0" fontId="14" fillId="0" borderId="5" xfId="0" applyFont="1" applyBorder="1" applyAlignment="1">
      <alignment horizontal="right" vertical="top" wrapText="1"/>
    </xf>
    <xf numFmtId="178" fontId="14" fillId="0" borderId="13" xfId="0" applyNumberFormat="1" applyFont="1" applyBorder="1" applyAlignment="1">
      <alignment vertical="center" wrapText="1"/>
    </xf>
    <xf numFmtId="176" fontId="14" fillId="2" borderId="13" xfId="0" applyNumberFormat="1" applyFont="1" applyFill="1" applyBorder="1" applyAlignment="1">
      <alignment vertical="center" wrapText="1"/>
    </xf>
    <xf numFmtId="0" fontId="14" fillId="0" borderId="13" xfId="0" applyFont="1" applyBorder="1" applyAlignment="1">
      <alignment horizontal="center" vertical="center" textRotation="255" wrapText="1"/>
    </xf>
    <xf numFmtId="0" fontId="16" fillId="0" borderId="1" xfId="0" applyFont="1" applyBorder="1" applyAlignment="1">
      <alignment vertical="center" wrapText="1"/>
    </xf>
    <xf numFmtId="178" fontId="14" fillId="0" borderId="12" xfId="0" applyNumberFormat="1" applyFont="1" applyBorder="1" applyAlignment="1">
      <alignment vertical="center" wrapText="1"/>
    </xf>
    <xf numFmtId="176" fontId="14" fillId="0" borderId="12" xfId="0" applyNumberFormat="1" applyFont="1" applyBorder="1" applyAlignment="1">
      <alignment vertical="center" wrapText="1"/>
    </xf>
    <xf numFmtId="0" fontId="14" fillId="0" borderId="12" xfId="0" applyFont="1" applyBorder="1" applyAlignment="1">
      <alignment vertical="center" wrapText="1"/>
    </xf>
    <xf numFmtId="0" fontId="16" fillId="0" borderId="14" xfId="0" applyFont="1" applyBorder="1" applyAlignment="1">
      <alignment vertical="center" wrapText="1"/>
    </xf>
    <xf numFmtId="0" fontId="14" fillId="0" borderId="14" xfId="0" applyFont="1" applyBorder="1" applyAlignment="1">
      <alignment vertical="center" wrapText="1"/>
    </xf>
    <xf numFmtId="0" fontId="14" fillId="0" borderId="14" xfId="0" applyFont="1" applyBorder="1" applyAlignment="1">
      <alignment horizontal="center" vertical="center" textRotation="255" wrapText="1"/>
    </xf>
    <xf numFmtId="0" fontId="14" fillId="2" borderId="14" xfId="0" applyFont="1" applyFill="1" applyBorder="1" applyAlignment="1">
      <alignment vertical="center" wrapText="1"/>
    </xf>
    <xf numFmtId="0" fontId="14" fillId="2" borderId="8" xfId="0" applyFont="1" applyFill="1" applyBorder="1" applyAlignment="1">
      <alignment vertical="center" wrapText="1"/>
    </xf>
    <xf numFmtId="0" fontId="14" fillId="2" borderId="3" xfId="0" applyFont="1" applyFill="1" applyBorder="1" applyAlignment="1">
      <alignment vertical="center" wrapText="1"/>
    </xf>
    <xf numFmtId="0" fontId="14" fillId="2" borderId="7" xfId="0" applyFont="1" applyFill="1" applyBorder="1" applyAlignment="1">
      <alignment vertical="center" wrapText="1"/>
    </xf>
    <xf numFmtId="178" fontId="16" fillId="0" borderId="12" xfId="0" applyNumberFormat="1" applyFont="1" applyBorder="1" applyAlignment="1">
      <alignment vertical="center" wrapText="1"/>
    </xf>
    <xf numFmtId="176" fontId="16" fillId="0" borderId="12" xfId="0" applyNumberFormat="1" applyFont="1" applyBorder="1" applyAlignment="1">
      <alignment vertical="center" wrapText="1"/>
    </xf>
    <xf numFmtId="0" fontId="16" fillId="0" borderId="12" xfId="0" applyFont="1" applyBorder="1" applyAlignment="1">
      <alignment vertical="center" wrapText="1"/>
    </xf>
    <xf numFmtId="0" fontId="16" fillId="0" borderId="0" xfId="0" applyFont="1" applyAlignment="1">
      <alignment vertical="center" wrapText="1"/>
    </xf>
    <xf numFmtId="0" fontId="16" fillId="0" borderId="8" xfId="0" applyFont="1" applyBorder="1" applyAlignment="1">
      <alignment vertical="center" wrapText="1"/>
    </xf>
    <xf numFmtId="0" fontId="16" fillId="2" borderId="14"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0" borderId="3" xfId="0" applyFont="1" applyBorder="1" applyAlignment="1">
      <alignment vertical="center" wrapText="1"/>
    </xf>
    <xf numFmtId="0" fontId="16" fillId="0" borderId="9" xfId="0" applyFont="1" applyBorder="1" applyAlignment="1">
      <alignment vertical="center" wrapText="1"/>
    </xf>
    <xf numFmtId="0" fontId="16" fillId="0" borderId="7" xfId="0" applyFont="1" applyBorder="1" applyAlignment="1">
      <alignment vertical="center" wrapText="1"/>
    </xf>
    <xf numFmtId="0" fontId="16" fillId="0" borderId="3"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7" xfId="0" applyFont="1" applyBorder="1" applyAlignment="1">
      <alignment horizontal="center" vertical="center" wrapText="1"/>
    </xf>
    <xf numFmtId="0" fontId="16" fillId="2" borderId="11" xfId="0" applyFont="1" applyFill="1" applyBorder="1" applyAlignment="1">
      <alignment vertical="center" wrapText="1"/>
    </xf>
    <xf numFmtId="0" fontId="16" fillId="0" borderId="2" xfId="0" applyFont="1" applyBorder="1" applyAlignment="1">
      <alignment vertical="center" wrapText="1"/>
    </xf>
    <xf numFmtId="0" fontId="16" fillId="0" borderId="0" xfId="0" applyFont="1" applyAlignment="1">
      <alignment horizontal="right"/>
    </xf>
    <xf numFmtId="0" fontId="14" fillId="2" borderId="0" xfId="0" applyFont="1" applyFill="1" applyAlignment="1">
      <alignment vertical="center" shrinkToFit="1"/>
    </xf>
    <xf numFmtId="0" fontId="14" fillId="2" borderId="14" xfId="0" applyFont="1" applyFill="1" applyBorder="1" applyAlignment="1">
      <alignment vertical="center" shrinkToFit="1"/>
    </xf>
    <xf numFmtId="0" fontId="14" fillId="2" borderId="8" xfId="0" applyFont="1" applyFill="1" applyBorder="1" applyAlignment="1">
      <alignment vertical="center" shrinkToFit="1"/>
    </xf>
    <xf numFmtId="0" fontId="14" fillId="2" borderId="3" xfId="0" applyFont="1" applyFill="1" applyBorder="1" applyAlignment="1">
      <alignment vertical="center" shrinkToFit="1"/>
    </xf>
    <xf numFmtId="0" fontId="14" fillId="2" borderId="9" xfId="0" applyFont="1" applyFill="1" applyBorder="1" applyAlignment="1">
      <alignment vertical="center" shrinkToFit="1"/>
    </xf>
    <xf numFmtId="0" fontId="14" fillId="2" borderId="7" xfId="0" applyFont="1" applyFill="1" applyBorder="1" applyAlignment="1">
      <alignment vertical="center" shrinkToFit="1"/>
    </xf>
    <xf numFmtId="38" fontId="0" fillId="0" borderId="0" xfId="1" applyFont="1">
      <alignment vertical="center"/>
    </xf>
    <xf numFmtId="0" fontId="17" fillId="0" borderId="0" xfId="0" applyFont="1">
      <alignment vertical="center"/>
    </xf>
    <xf numFmtId="0" fontId="3" fillId="3" borderId="5" xfId="0" applyFont="1" applyFill="1" applyBorder="1" applyAlignment="1">
      <alignment horizontal="distributed" vertical="center" wrapText="1" justifyLastLine="1"/>
    </xf>
    <xf numFmtId="0" fontId="3" fillId="3" borderId="1" xfId="0" applyFont="1" applyFill="1" applyBorder="1" applyAlignment="1">
      <alignment horizontal="center" vertical="center"/>
    </xf>
    <xf numFmtId="0" fontId="3" fillId="3" borderId="5" xfId="0" applyFont="1" applyFill="1" applyBorder="1" applyAlignment="1">
      <alignment horizontal="right" vertical="center"/>
    </xf>
    <xf numFmtId="38" fontId="3" fillId="3" borderId="1" xfId="1" applyFont="1" applyFill="1" applyBorder="1" applyAlignment="1" applyProtection="1">
      <alignment horizontal="right" vertical="center"/>
    </xf>
    <xf numFmtId="38" fontId="3" fillId="3" borderId="1" xfId="1" applyFont="1" applyFill="1" applyBorder="1" applyProtection="1">
      <alignment vertical="center"/>
    </xf>
    <xf numFmtId="0" fontId="8" fillId="0" borderId="0" xfId="8"/>
    <xf numFmtId="0" fontId="13" fillId="3" borderId="0" xfId="5" applyFill="1">
      <alignment vertical="center"/>
    </xf>
    <xf numFmtId="0" fontId="13" fillId="3" borderId="12" xfId="5" applyFill="1" applyBorder="1">
      <alignment vertical="center"/>
    </xf>
    <xf numFmtId="180" fontId="14" fillId="2" borderId="0" xfId="0" applyNumberFormat="1" applyFont="1" applyFill="1" applyAlignment="1">
      <alignment vertical="center" wrapText="1"/>
    </xf>
    <xf numFmtId="0" fontId="18" fillId="0" borderId="0" xfId="0" applyFont="1">
      <alignment vertical="center"/>
    </xf>
    <xf numFmtId="180" fontId="14" fillId="2" borderId="9" xfId="0" applyNumberFormat="1" applyFont="1" applyFill="1" applyBorder="1" applyAlignment="1">
      <alignment vertical="center" wrapText="1"/>
    </xf>
    <xf numFmtId="0" fontId="10" fillId="0" borderId="5" xfId="0" applyFont="1" applyBorder="1" applyAlignment="1" applyProtection="1">
      <alignment vertical="center" wrapText="1"/>
      <protection locked="0"/>
    </xf>
    <xf numFmtId="0" fontId="10" fillId="0" borderId="1" xfId="0" applyFont="1" applyBorder="1" applyAlignment="1" applyProtection="1">
      <alignment vertical="center" wrapText="1"/>
      <protection locked="0"/>
    </xf>
    <xf numFmtId="0" fontId="0" fillId="0" borderId="0" xfId="0" applyAlignment="1">
      <alignment horizontal="left" vertical="center"/>
    </xf>
    <xf numFmtId="178" fontId="14" fillId="4" borderId="13" xfId="0" applyNumberFormat="1" applyFont="1" applyFill="1" applyBorder="1" applyAlignment="1">
      <alignment vertical="center" wrapText="1"/>
    </xf>
    <xf numFmtId="176" fontId="14" fillId="4" borderId="13" xfId="0" applyNumberFormat="1" applyFont="1" applyFill="1" applyBorder="1" applyAlignment="1">
      <alignment vertical="center" wrapText="1"/>
    </xf>
    <xf numFmtId="182" fontId="14" fillId="2" borderId="2" xfId="0" applyNumberFormat="1" applyFont="1" applyFill="1" applyBorder="1" applyAlignment="1">
      <alignment vertical="center" wrapText="1"/>
    </xf>
    <xf numFmtId="38" fontId="3" fillId="0" borderId="0" xfId="1" applyFont="1" applyProtection="1">
      <alignment vertical="center"/>
    </xf>
    <xf numFmtId="38" fontId="3" fillId="0" borderId="0" xfId="0" applyNumberFormat="1" applyFont="1">
      <alignment vertical="center"/>
    </xf>
    <xf numFmtId="0" fontId="4" fillId="0" borderId="0" xfId="0" applyFont="1" applyAlignment="1">
      <alignment horizontal="distributed" vertical="center"/>
    </xf>
    <xf numFmtId="0" fontId="5" fillId="0" borderId="5" xfId="0" applyFont="1" applyBorder="1" applyAlignment="1">
      <alignment horizontal="left" vertical="center" wrapText="1"/>
    </xf>
    <xf numFmtId="0" fontId="5" fillId="0" borderId="1" xfId="0" applyFont="1" applyBorder="1" applyAlignment="1">
      <alignment horizontal="left" vertical="center" wrapText="1"/>
    </xf>
    <xf numFmtId="38" fontId="3" fillId="2" borderId="5" xfId="1" applyFont="1" applyFill="1" applyBorder="1" applyAlignment="1" applyProtection="1">
      <alignment horizontal="right" vertical="center"/>
      <protection locked="0"/>
    </xf>
    <xf numFmtId="38" fontId="3" fillId="2" borderId="1" xfId="1" applyFont="1" applyFill="1" applyBorder="1" applyAlignment="1" applyProtection="1">
      <alignment horizontal="right" vertical="center"/>
      <protection locked="0"/>
    </xf>
    <xf numFmtId="38" fontId="3" fillId="0" borderId="5" xfId="1" applyFont="1" applyFill="1" applyBorder="1" applyAlignment="1" applyProtection="1">
      <alignment horizontal="right" vertical="center"/>
    </xf>
    <xf numFmtId="38" fontId="3" fillId="0" borderId="1" xfId="1" applyFont="1" applyFill="1" applyBorder="1" applyAlignment="1" applyProtection="1">
      <alignment horizontal="right" vertical="center"/>
    </xf>
    <xf numFmtId="181" fontId="3" fillId="3" borderId="5" xfId="1" applyNumberFormat="1" applyFont="1" applyFill="1" applyBorder="1" applyAlignment="1" applyProtection="1">
      <alignment horizontal="right" vertical="center"/>
    </xf>
    <xf numFmtId="181" fontId="3" fillId="3" borderId="1" xfId="1" applyNumberFormat="1" applyFont="1" applyFill="1" applyBorder="1" applyAlignment="1" applyProtection="1">
      <alignment horizontal="right" vertical="center"/>
    </xf>
    <xf numFmtId="38" fontId="3" fillId="4" borderId="5" xfId="1" applyFont="1" applyFill="1" applyBorder="1" applyAlignment="1" applyProtection="1">
      <alignment horizontal="right" vertical="center"/>
      <protection locked="0"/>
    </xf>
    <xf numFmtId="38" fontId="3" fillId="4" borderId="1" xfId="1" applyFont="1" applyFill="1" applyBorder="1" applyAlignment="1" applyProtection="1">
      <alignment horizontal="right" vertical="center"/>
      <protection locked="0"/>
    </xf>
    <xf numFmtId="38" fontId="3" fillId="3" borderId="5" xfId="1" applyFont="1" applyFill="1" applyBorder="1" applyAlignment="1" applyProtection="1">
      <alignment horizontal="right" vertical="center"/>
    </xf>
    <xf numFmtId="38" fontId="3" fillId="3" borderId="1" xfId="1" applyFont="1" applyFill="1" applyBorder="1" applyAlignment="1" applyProtection="1">
      <alignment horizontal="right" vertical="center"/>
    </xf>
    <xf numFmtId="38" fontId="3" fillId="2" borderId="5" xfId="1" applyFont="1" applyFill="1" applyBorder="1" applyAlignment="1" applyProtection="1">
      <alignment horizontal="right" vertical="center"/>
    </xf>
    <xf numFmtId="38" fontId="3" fillId="2" borderId="1" xfId="1" applyFont="1" applyFill="1" applyBorder="1" applyAlignment="1" applyProtection="1">
      <alignment horizontal="right" vertical="center"/>
    </xf>
    <xf numFmtId="0" fontId="16" fillId="0" borderId="14" xfId="0" applyFont="1" applyBorder="1" applyAlignment="1">
      <alignment vertical="center" wrapText="1"/>
    </xf>
    <xf numFmtId="0" fontId="16" fillId="0" borderId="0" xfId="0" applyFont="1" applyAlignment="1">
      <alignment vertical="center" wrapText="1"/>
    </xf>
    <xf numFmtId="0" fontId="16" fillId="0" borderId="8" xfId="0" applyFont="1" applyBorder="1" applyAlignment="1">
      <alignment vertical="center" wrapText="1"/>
    </xf>
    <xf numFmtId="179" fontId="16" fillId="2" borderId="14" xfId="0" applyNumberFormat="1" applyFont="1" applyFill="1" applyBorder="1" applyAlignment="1">
      <alignment horizontal="right" vertical="center" wrapText="1"/>
    </xf>
    <xf numFmtId="179" fontId="16" fillId="2" borderId="0" xfId="0" applyNumberFormat="1" applyFont="1" applyFill="1" applyAlignment="1">
      <alignment horizontal="right" vertical="center" wrapText="1"/>
    </xf>
    <xf numFmtId="179" fontId="16" fillId="2" borderId="8" xfId="0" applyNumberFormat="1" applyFont="1" applyFill="1" applyBorder="1" applyAlignment="1">
      <alignment horizontal="right" vertical="center" wrapText="1"/>
    </xf>
    <xf numFmtId="0" fontId="16" fillId="2" borderId="14"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0" borderId="0" xfId="0" applyFont="1" applyAlignment="1"/>
    <xf numFmtId="0" fontId="16" fillId="0" borderId="12" xfId="0" applyFont="1" applyBorder="1" applyAlignment="1">
      <alignment horizontal="center" vertical="center" wrapText="1"/>
    </xf>
    <xf numFmtId="179" fontId="16" fillId="0" borderId="10" xfId="0" applyNumberFormat="1" applyFont="1" applyBorder="1" applyAlignment="1">
      <alignment vertical="center" wrapText="1"/>
    </xf>
    <xf numFmtId="179" fontId="16" fillId="0" borderId="11" xfId="0" applyNumberFormat="1" applyFont="1" applyBorder="1" applyAlignment="1">
      <alignment vertical="center" wrapText="1"/>
    </xf>
    <xf numFmtId="179" fontId="16" fillId="0" borderId="2" xfId="0" applyNumberFormat="1" applyFont="1" applyBorder="1" applyAlignment="1">
      <alignment vertical="center" wrapText="1"/>
    </xf>
    <xf numFmtId="0" fontId="20" fillId="0" borderId="10" xfId="0" applyFont="1" applyBorder="1" applyAlignment="1">
      <alignment horizontal="center" vertical="center" shrinkToFit="1"/>
    </xf>
    <xf numFmtId="0" fontId="20" fillId="0" borderId="2" xfId="0" applyFont="1" applyBorder="1" applyAlignment="1">
      <alignment horizontal="center" vertical="center" shrinkToFi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6" fillId="0" borderId="12" xfId="0" applyFont="1" applyBorder="1" applyAlignment="1">
      <alignment vertical="center" wrapText="1"/>
    </xf>
    <xf numFmtId="0" fontId="16" fillId="0" borderId="12" xfId="0" applyFont="1" applyBorder="1" applyAlignment="1">
      <alignment vertical="center" wrapText="1"/>
    </xf>
    <xf numFmtId="0" fontId="16" fillId="2" borderId="4" xfId="0" applyFont="1" applyFill="1" applyBorder="1" applyAlignment="1">
      <alignment vertical="center" wrapText="1"/>
    </xf>
    <xf numFmtId="0" fontId="16" fillId="2" borderId="15" xfId="0" applyFont="1" applyFill="1" applyBorder="1" applyAlignment="1">
      <alignment vertical="center" wrapText="1"/>
    </xf>
    <xf numFmtId="0" fontId="16" fillId="2" borderId="6" xfId="0" applyFont="1" applyFill="1" applyBorder="1" applyAlignment="1">
      <alignment vertical="center" wrapText="1"/>
    </xf>
    <xf numFmtId="0" fontId="16" fillId="2" borderId="14" xfId="0" applyFont="1" applyFill="1" applyBorder="1" applyAlignment="1">
      <alignment vertical="center" wrapText="1"/>
    </xf>
    <xf numFmtId="0" fontId="16" fillId="2" borderId="0" xfId="0" applyFont="1" applyFill="1" applyAlignment="1">
      <alignment vertical="center" wrapText="1"/>
    </xf>
    <xf numFmtId="0" fontId="16" fillId="2" borderId="8" xfId="0" applyFont="1" applyFill="1" applyBorder="1" applyAlignment="1">
      <alignment vertical="center" wrapText="1"/>
    </xf>
    <xf numFmtId="0" fontId="16" fillId="2" borderId="3" xfId="0" applyFont="1" applyFill="1" applyBorder="1" applyAlignment="1">
      <alignment vertical="center" wrapText="1"/>
    </xf>
    <xf numFmtId="0" fontId="16" fillId="2" borderId="9" xfId="0" applyFont="1" applyFill="1" applyBorder="1" applyAlignment="1">
      <alignment vertical="center" wrapText="1"/>
    </xf>
    <xf numFmtId="0" fontId="16" fillId="2" borderId="7" xfId="0" applyFont="1" applyFill="1" applyBorder="1" applyAlignment="1">
      <alignment vertical="center" wrapText="1"/>
    </xf>
    <xf numFmtId="0" fontId="19" fillId="0" borderId="0" xfId="0" applyFont="1" applyAlignment="1">
      <alignment vertical="center" wrapText="1"/>
    </xf>
    <xf numFmtId="0" fontId="19" fillId="0" borderId="0" xfId="0" applyFont="1" applyAlignment="1">
      <alignment horizontal="center" vertical="center" wrapText="1"/>
    </xf>
    <xf numFmtId="179" fontId="16" fillId="0" borderId="14" xfId="0" applyNumberFormat="1" applyFont="1" applyBorder="1" applyAlignment="1">
      <alignment horizontal="right" vertical="center" wrapText="1"/>
    </xf>
    <xf numFmtId="179" fontId="16" fillId="0" borderId="0" xfId="0" applyNumberFormat="1" applyFont="1" applyAlignment="1">
      <alignment horizontal="right" vertical="center" wrapText="1"/>
    </xf>
    <xf numFmtId="179" fontId="16" fillId="0" borderId="8" xfId="0" applyNumberFormat="1" applyFont="1" applyBorder="1" applyAlignment="1">
      <alignment horizontal="right" vertical="center" wrapText="1"/>
    </xf>
    <xf numFmtId="0" fontId="16" fillId="0" borderId="14" xfId="0" applyFont="1" applyBorder="1" applyAlignment="1">
      <alignment horizontal="center" vertical="center" wrapText="1"/>
    </xf>
    <xf numFmtId="0" fontId="16" fillId="0" borderId="8" xfId="0" applyFont="1" applyBorder="1" applyAlignment="1">
      <alignment horizontal="center" vertical="center" wrapText="1"/>
    </xf>
    <xf numFmtId="178" fontId="16" fillId="0" borderId="10" xfId="0" applyNumberFormat="1" applyFont="1" applyBorder="1" applyAlignment="1">
      <alignment vertical="center" wrapText="1"/>
    </xf>
    <xf numFmtId="178" fontId="16" fillId="0" borderId="2" xfId="0" applyNumberFormat="1" applyFont="1" applyBorder="1" applyAlignment="1">
      <alignment vertical="center" wrapText="1"/>
    </xf>
    <xf numFmtId="0" fontId="16" fillId="0" borderId="12" xfId="0" applyFont="1" applyBorder="1" applyAlignment="1">
      <alignment horizontal="left" vertical="center" wrapText="1"/>
    </xf>
    <xf numFmtId="0" fontId="16" fillId="0" borderId="4" xfId="0" applyFont="1" applyBorder="1" applyAlignment="1">
      <alignment vertical="center" wrapText="1"/>
    </xf>
    <xf numFmtId="0" fontId="16" fillId="0" borderId="15" xfId="0" applyFont="1" applyBorder="1" applyAlignment="1">
      <alignment vertical="center" wrapText="1"/>
    </xf>
    <xf numFmtId="0" fontId="16" fillId="0" borderId="6" xfId="0" applyFont="1" applyBorder="1" applyAlignment="1">
      <alignment vertical="center" wrapText="1"/>
    </xf>
    <xf numFmtId="0" fontId="16" fillId="0" borderId="4" xfId="0" applyFont="1" applyBorder="1" applyAlignment="1">
      <alignment horizontal="right" vertical="center" wrapText="1"/>
    </xf>
    <xf numFmtId="0" fontId="16" fillId="0" borderId="15" xfId="0" applyFont="1" applyBorder="1" applyAlignment="1">
      <alignment horizontal="right" vertical="center" wrapText="1"/>
    </xf>
    <xf numFmtId="0" fontId="16" fillId="0" borderId="6" xfId="0" applyFont="1" applyBorder="1" applyAlignment="1">
      <alignment horizontal="right" vertical="center" wrapText="1"/>
    </xf>
    <xf numFmtId="0" fontId="14" fillId="0" borderId="14" xfId="0" applyFont="1" applyBorder="1" applyAlignment="1">
      <alignment horizontal="center" vertical="center" textRotation="255" wrapText="1"/>
    </xf>
    <xf numFmtId="0" fontId="14" fillId="2" borderId="14" xfId="0" applyFont="1" applyFill="1" applyBorder="1" applyAlignment="1">
      <alignment vertical="center" wrapText="1" shrinkToFit="1"/>
    </xf>
    <xf numFmtId="0" fontId="14" fillId="2" borderId="0" xfId="0" applyFont="1" applyFill="1" applyAlignment="1">
      <alignment vertical="center" wrapText="1" shrinkToFit="1"/>
    </xf>
    <xf numFmtId="0" fontId="14" fillId="2" borderId="8" xfId="0" applyFont="1" applyFill="1" applyBorder="1" applyAlignment="1">
      <alignment vertical="center" wrapText="1" shrinkToFit="1"/>
    </xf>
    <xf numFmtId="178" fontId="14" fillId="2" borderId="14" xfId="0" applyNumberFormat="1" applyFont="1" applyFill="1" applyBorder="1" applyAlignment="1">
      <alignment vertical="center" wrapText="1"/>
    </xf>
    <xf numFmtId="178" fontId="14" fillId="2" borderId="8" xfId="0" applyNumberFormat="1" applyFont="1" applyFill="1" applyBorder="1" applyAlignment="1">
      <alignment vertical="center" wrapText="1"/>
    </xf>
    <xf numFmtId="0" fontId="14" fillId="2" borderId="14" xfId="0" applyFont="1" applyFill="1" applyBorder="1" applyAlignment="1">
      <alignment vertical="center" shrinkToFit="1"/>
    </xf>
    <xf numFmtId="0" fontId="14" fillId="2" borderId="0" xfId="0" applyFont="1" applyFill="1" applyAlignment="1">
      <alignment vertical="center" shrinkToFit="1"/>
    </xf>
    <xf numFmtId="0" fontId="14" fillId="2" borderId="8" xfId="0" applyFont="1" applyFill="1" applyBorder="1" applyAlignment="1">
      <alignment vertical="center" shrinkToFit="1"/>
    </xf>
    <xf numFmtId="0" fontId="14" fillId="0" borderId="5" xfId="0" applyFont="1" applyBorder="1" applyAlignment="1">
      <alignment horizontal="center" vertical="center" wrapText="1"/>
    </xf>
    <xf numFmtId="178" fontId="14" fillId="0" borderId="12" xfId="0" applyNumberFormat="1" applyFont="1" applyBorder="1" applyAlignment="1">
      <alignment vertical="center" wrapText="1"/>
    </xf>
    <xf numFmtId="177" fontId="14" fillId="2" borderId="14" xfId="0" applyNumberFormat="1" applyFont="1" applyFill="1" applyBorder="1" applyAlignment="1">
      <alignment vertical="center" wrapText="1"/>
    </xf>
    <xf numFmtId="177" fontId="14" fillId="2" borderId="8" xfId="0" applyNumberFormat="1" applyFont="1" applyFill="1" applyBorder="1" applyAlignment="1">
      <alignment vertical="center" wrapText="1"/>
    </xf>
    <xf numFmtId="0" fontId="14" fillId="0" borderId="2" xfId="0" applyFont="1" applyBorder="1" applyAlignment="1">
      <alignment horizontal="center" vertical="center" shrinkToFit="1"/>
    </xf>
    <xf numFmtId="0" fontId="14" fillId="0" borderId="12" xfId="0" applyFont="1" applyBorder="1" applyAlignment="1">
      <alignment horizontal="center" vertical="center" shrinkToFit="1"/>
    </xf>
    <xf numFmtId="177" fontId="14" fillId="0" borderId="12" xfId="0" applyNumberFormat="1" applyFont="1" applyBorder="1" applyAlignment="1">
      <alignment vertical="center" wrapText="1"/>
    </xf>
    <xf numFmtId="0" fontId="14" fillId="0" borderId="4" xfId="0" applyFont="1" applyBorder="1" applyAlignment="1">
      <alignment vertical="center" shrinkToFit="1"/>
    </xf>
    <xf numFmtId="0" fontId="14" fillId="0" borderId="15" xfId="0" applyFont="1" applyBorder="1" applyAlignment="1">
      <alignment vertical="center" shrinkToFit="1"/>
    </xf>
    <xf numFmtId="0" fontId="14" fillId="0" borderId="6" xfId="0" applyFont="1" applyBorder="1" applyAlignment="1">
      <alignment vertical="center" shrinkToFit="1"/>
    </xf>
    <xf numFmtId="0" fontId="14" fillId="0" borderId="4" xfId="0" applyFont="1" applyBorder="1" applyAlignment="1">
      <alignment horizontal="right" vertical="top" wrapText="1"/>
    </xf>
    <xf numFmtId="0" fontId="14" fillId="0" borderId="6" xfId="0" applyFont="1" applyBorder="1" applyAlignment="1">
      <alignment horizontal="right" vertical="top"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textRotation="255" wrapText="1"/>
    </xf>
    <xf numFmtId="0" fontId="14" fillId="4" borderId="14" xfId="0" applyFont="1" applyFill="1" applyBorder="1" applyAlignment="1">
      <alignment vertical="center" wrapText="1" shrinkToFit="1"/>
    </xf>
    <xf numFmtId="0" fontId="14" fillId="4" borderId="0" xfId="0" applyFont="1" applyFill="1" applyAlignment="1">
      <alignment vertical="center" wrapText="1" shrinkToFit="1"/>
    </xf>
    <xf numFmtId="0" fontId="14" fillId="4" borderId="8" xfId="0" applyFont="1" applyFill="1" applyBorder="1" applyAlignment="1">
      <alignment vertical="center" wrapText="1" shrinkToFit="1"/>
    </xf>
    <xf numFmtId="177" fontId="14" fillId="4" borderId="14" xfId="0" applyNumberFormat="1" applyFont="1" applyFill="1" applyBorder="1" applyAlignment="1">
      <alignment vertical="center" wrapText="1"/>
    </xf>
    <xf numFmtId="177" fontId="14" fillId="4" borderId="8" xfId="0" applyNumberFormat="1" applyFont="1" applyFill="1" applyBorder="1" applyAlignment="1">
      <alignment vertical="center" wrapText="1"/>
    </xf>
    <xf numFmtId="0" fontId="14" fillId="0" borderId="0" xfId="0" applyFont="1" applyAlignment="1">
      <alignment vertical="center" wrapText="1"/>
    </xf>
    <xf numFmtId="0" fontId="14" fillId="2" borderId="10" xfId="0" applyFont="1" applyFill="1" applyBorder="1" applyAlignment="1">
      <alignment vertical="center" wrapText="1"/>
    </xf>
    <xf numFmtId="0" fontId="14" fillId="2" borderId="11" xfId="0" applyFont="1" applyFill="1" applyBorder="1" applyAlignment="1">
      <alignment vertical="center" wrapText="1"/>
    </xf>
    <xf numFmtId="0" fontId="14" fillId="2" borderId="2" xfId="0" applyFont="1" applyFill="1" applyBorder="1" applyAlignment="1">
      <alignment vertical="center" wrapText="1"/>
    </xf>
    <xf numFmtId="0" fontId="14" fillId="2" borderId="12" xfId="0" applyFont="1" applyFill="1" applyBorder="1" applyAlignment="1">
      <alignment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0" borderId="15" xfId="0" applyFont="1" applyBorder="1" applyAlignment="1">
      <alignment vertical="center" wrapText="1"/>
    </xf>
    <xf numFmtId="0" fontId="14" fillId="0" borderId="6" xfId="0" applyFont="1" applyBorder="1" applyAlignment="1">
      <alignment vertical="center" wrapText="1"/>
    </xf>
    <xf numFmtId="0" fontId="14" fillId="2" borderId="9" xfId="0" applyFont="1" applyFill="1" applyBorder="1" applyAlignment="1" applyProtection="1">
      <alignment vertical="center" wrapText="1"/>
      <protection locked="0"/>
    </xf>
    <xf numFmtId="0" fontId="6" fillId="0" borderId="14" xfId="0" applyFont="1" applyBorder="1" applyAlignment="1">
      <alignment horizontal="right" vertical="center" wrapText="1"/>
    </xf>
    <xf numFmtId="0" fontId="14" fillId="0" borderId="0" xfId="0" applyFont="1" applyAlignment="1">
      <alignment horizontal="right" vertical="center" wrapText="1"/>
    </xf>
    <xf numFmtId="0" fontId="6" fillId="0" borderId="3" xfId="0" applyFont="1" applyBorder="1" applyAlignment="1">
      <alignment horizontal="right" vertical="center" wrapText="1"/>
    </xf>
    <xf numFmtId="0" fontId="14" fillId="0" borderId="9" xfId="0" applyFont="1" applyBorder="1" applyAlignment="1">
      <alignment horizontal="right"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2" xfId="0" applyFont="1" applyBorder="1" applyAlignment="1">
      <alignment horizontal="center" vertical="center" wrapText="1"/>
    </xf>
    <xf numFmtId="182" fontId="14" fillId="2" borderId="11" xfId="0" applyNumberFormat="1" applyFont="1" applyFill="1" applyBorder="1" applyAlignment="1">
      <alignment horizontal="right" vertical="center" wrapText="1"/>
    </xf>
    <xf numFmtId="0" fontId="14" fillId="0" borderId="14" xfId="0" applyFont="1" applyBorder="1" applyAlignment="1">
      <alignment vertical="center" wrapText="1"/>
    </xf>
    <xf numFmtId="0" fontId="14" fillId="0" borderId="8" xfId="0" applyFont="1" applyBorder="1" applyAlignment="1">
      <alignment vertical="center" wrapText="1"/>
    </xf>
    <xf numFmtId="0" fontId="21" fillId="0" borderId="0" xfId="0" applyFont="1" applyAlignment="1">
      <alignment horizontal="center" vertical="center"/>
    </xf>
    <xf numFmtId="177" fontId="14" fillId="2" borderId="14" xfId="0" applyNumberFormat="1" applyFont="1" applyFill="1" applyBorder="1" applyAlignment="1">
      <alignment horizontal="right" vertical="center" wrapText="1"/>
    </xf>
    <xf numFmtId="177" fontId="14" fillId="2" borderId="8" xfId="0" applyNumberFormat="1" applyFont="1" applyFill="1" applyBorder="1" applyAlignment="1">
      <alignment horizontal="right" vertical="center" wrapText="1"/>
    </xf>
    <xf numFmtId="0" fontId="14" fillId="0" borderId="4" xfId="0" applyFont="1" applyBorder="1" applyAlignment="1">
      <alignment vertical="center" wrapText="1"/>
    </xf>
    <xf numFmtId="0" fontId="14" fillId="2" borderId="14" xfId="0" applyFont="1" applyFill="1" applyBorder="1" applyAlignment="1">
      <alignment vertical="center" wrapText="1"/>
    </xf>
    <xf numFmtId="0" fontId="14" fillId="2" borderId="0" xfId="0" applyFont="1" applyFill="1" applyAlignment="1">
      <alignment vertical="center" wrapText="1"/>
    </xf>
    <xf numFmtId="0" fontId="14" fillId="2" borderId="8" xfId="0" applyFont="1" applyFill="1" applyBorder="1" applyAlignment="1">
      <alignment vertical="center" wrapText="1"/>
    </xf>
  </cellXfs>
  <cellStyles count="9">
    <cellStyle name="桁区切り" xfId="1" builtinId="6"/>
    <cellStyle name="桁区切り 2" xfId="2" xr:uid="{00000000-0005-0000-0000-000001000000}"/>
    <cellStyle name="桁区切り 3" xfId="3" xr:uid="{00000000-0005-0000-0000-000002000000}"/>
    <cellStyle name="桁区切り 4" xfId="4" xr:uid="{00000000-0005-0000-0000-000003000000}"/>
    <cellStyle name="標準" xfId="0" builtinId="0"/>
    <cellStyle name="標準 2" xfId="5" xr:uid="{00000000-0005-0000-0000-000005000000}"/>
    <cellStyle name="標準 3" xfId="6" xr:uid="{00000000-0005-0000-0000-000006000000}"/>
    <cellStyle name="標準 4" xfId="7" xr:uid="{00000000-0005-0000-0000-000007000000}"/>
    <cellStyle name="標準 5" xfId="8" xr:uid="{00000000-0005-0000-0000-000008000000}"/>
  </cellStyles>
  <dxfs count="3">
    <dxf>
      <font>
        <color theme="0"/>
      </font>
    </dxf>
    <dxf>
      <font>
        <color theme="9" tint="0.79998168889431442"/>
      </font>
      <fill>
        <patternFill>
          <bgColor theme="9" tint="0.79998168889431442"/>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47625</xdr:colOff>
      <xdr:row>17</xdr:row>
      <xdr:rowOff>145360</xdr:rowOff>
    </xdr:from>
    <xdr:to>
      <xdr:col>3</xdr:col>
      <xdr:colOff>66675</xdr:colOff>
      <xdr:row>25</xdr:row>
      <xdr:rowOff>190500</xdr:rowOff>
    </xdr:to>
    <xdr:sp macro="" textlink="">
      <xdr:nvSpPr>
        <xdr:cNvPr id="11" name="正方形/長方形 10">
          <a:extLst>
            <a:ext uri="{FF2B5EF4-FFF2-40B4-BE49-F238E27FC236}">
              <a16:creationId xmlns:a16="http://schemas.microsoft.com/office/drawing/2014/main" id="{00000000-0008-0000-0300-00000B000000}"/>
            </a:ext>
          </a:extLst>
        </xdr:cNvPr>
        <xdr:cNvSpPr/>
      </xdr:nvSpPr>
      <xdr:spPr>
        <a:xfrm>
          <a:off x="47625" y="6146110"/>
          <a:ext cx="3705225" cy="2026340"/>
        </a:xfrm>
        <a:prstGeom prst="rect">
          <a:avLst/>
        </a:prstGeom>
        <a:solidFill>
          <a:srgbClr val="1F497D">
            <a:lumMod val="20000"/>
            <a:lumOff val="80000"/>
          </a:srgbClr>
        </a:solidFill>
        <a:ln w="25400" cap="flat" cmpd="sng" algn="ctr">
          <a:solidFill>
            <a:srgbClr val="4F81BD">
              <a:shade val="50000"/>
            </a:srgbClr>
          </a:solidFill>
          <a:prstDash val="solid"/>
        </a:ln>
        <a:effectLst/>
      </xdr:spPr>
      <xdr:txBody>
        <a:bodyPr vertOverflow="clip" horzOverflow="clip" lIns="0" tIns="0" rIns="0" bIns="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工事費（税抜）を記入</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付帯工事も含めて種目ごとに金額をまとめて記入すること。</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例：個室の空調工事に伴い、付帯工事として電源工事を行う場合→付帯工事部分も含めて「病室の感染対策に係る整備」に記入する。</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個室整備とコーホート管理を目的とした病室整備を行う場合、率計上する諸経費は直接工事費や共通仮設費（積上分）により按分するなどして額を分けて記入すること。</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個人防護具保管施設を整備し、防護具以外の物品を保管するなど補助対象外部分があれば補助対象面積で按分した額</a:t>
          </a:r>
        </a:p>
      </xdr:txBody>
    </xdr:sp>
    <xdr:clientData/>
  </xdr:twoCellAnchor>
  <xdr:twoCellAnchor>
    <xdr:from>
      <xdr:col>3</xdr:col>
      <xdr:colOff>190500</xdr:colOff>
      <xdr:row>17</xdr:row>
      <xdr:rowOff>45969</xdr:rowOff>
    </xdr:from>
    <xdr:to>
      <xdr:col>4</xdr:col>
      <xdr:colOff>781049</xdr:colOff>
      <xdr:row>21</xdr:row>
      <xdr:rowOff>21535</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3876675" y="6046719"/>
          <a:ext cx="1552574" cy="928066"/>
        </a:xfrm>
        <a:prstGeom prst="rect">
          <a:avLst/>
        </a:prstGeom>
        <a:solidFill>
          <a:srgbClr val="1F497D">
            <a:lumMod val="20000"/>
            <a:lumOff val="80000"/>
          </a:srgbClr>
        </a:solidFill>
        <a:ln w="25400" cap="flat" cmpd="sng" algn="ctr">
          <a:solidFill>
            <a:srgbClr val="4F81BD">
              <a:shade val="50000"/>
            </a:srgbClr>
          </a:solidFill>
          <a:prstDash val="solid"/>
        </a:ln>
        <a:effectLst/>
      </xdr:spPr>
      <xdr:txBody>
        <a:bodyPr vertOverflow="clip" horzOverflow="clip" lIns="0" tIns="0" rIns="0" bIns="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寄付金、地方債など該当があれば額を記入する。（地方債以外の自己負担額は含まない）該当がなければ</a:t>
          </a:r>
          <a:r>
            <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0</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と記入する。</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4</xdr:col>
      <xdr:colOff>724730</xdr:colOff>
      <xdr:row>6</xdr:row>
      <xdr:rowOff>104774</xdr:rowOff>
    </xdr:from>
    <xdr:to>
      <xdr:col>9</xdr:col>
      <xdr:colOff>209550</xdr:colOff>
      <xdr:row>8</xdr:row>
      <xdr:rowOff>9524</xdr:rowOff>
    </xdr:to>
    <xdr:sp macro="" textlink="">
      <xdr:nvSpPr>
        <xdr:cNvPr id="13" name="正方形/長方形 12">
          <a:extLst>
            <a:ext uri="{FF2B5EF4-FFF2-40B4-BE49-F238E27FC236}">
              <a16:creationId xmlns:a16="http://schemas.microsoft.com/office/drawing/2014/main" id="{00000000-0008-0000-0300-00000D000000}"/>
            </a:ext>
          </a:extLst>
        </xdr:cNvPr>
        <xdr:cNvSpPr/>
      </xdr:nvSpPr>
      <xdr:spPr>
        <a:xfrm>
          <a:off x="5372930" y="1990724"/>
          <a:ext cx="5256970" cy="561975"/>
        </a:xfrm>
        <a:prstGeom prst="rect">
          <a:avLst/>
        </a:prstGeom>
        <a:solidFill>
          <a:srgbClr val="1F497D">
            <a:lumMod val="20000"/>
            <a:lumOff val="80000"/>
          </a:srgbClr>
        </a:solidFill>
        <a:ln w="25400" cap="flat" cmpd="sng" algn="ctr">
          <a:solidFill>
            <a:srgbClr val="4F81BD">
              <a:shade val="50000"/>
            </a:srgbClr>
          </a:solidFill>
          <a:prstDash val="solid"/>
        </a:ln>
        <a:effectLst/>
      </xdr:spPr>
      <xdr:txBody>
        <a:bodyPr vertOverflow="clip" horzOverflow="clip" lIns="0" tIns="0" rIns="0" bIns="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病室の感染対策に係る整備：室数</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病棟等の感染対策に係る整備、個人防護具保管施設の整備：面積（㎡）～小数点</a:t>
          </a:r>
          <a:r>
            <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2</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位迄</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個人防護具保管施設面積は補助対象面積部分の面積</a:t>
          </a:r>
        </a:p>
      </xdr:txBody>
    </xdr:sp>
    <xdr:clientData/>
  </xdr:twoCellAnchor>
  <xdr:twoCellAnchor>
    <xdr:from>
      <xdr:col>6</xdr:col>
      <xdr:colOff>161925</xdr:colOff>
      <xdr:row>16</xdr:row>
      <xdr:rowOff>19050</xdr:rowOff>
    </xdr:from>
    <xdr:to>
      <xdr:col>6</xdr:col>
      <xdr:colOff>161925</xdr:colOff>
      <xdr:row>17</xdr:row>
      <xdr:rowOff>114300</xdr:rowOff>
    </xdr:to>
    <xdr:cxnSp macro="">
      <xdr:nvCxnSpPr>
        <xdr:cNvPr id="21077" name="直線矢印コネクタ 13">
          <a:extLst>
            <a:ext uri="{FF2B5EF4-FFF2-40B4-BE49-F238E27FC236}">
              <a16:creationId xmlns:a16="http://schemas.microsoft.com/office/drawing/2014/main" id="{00000000-0008-0000-0300-000055520000}"/>
            </a:ext>
          </a:extLst>
        </xdr:cNvPr>
        <xdr:cNvCxnSpPr>
          <a:cxnSpLocks noChangeShapeType="1"/>
        </xdr:cNvCxnSpPr>
      </xdr:nvCxnSpPr>
      <xdr:spPr bwMode="auto">
        <a:xfrm flipV="1">
          <a:off x="6734175" y="5534025"/>
          <a:ext cx="0" cy="581025"/>
        </a:xfrm>
        <a:prstGeom prst="straightConnector1">
          <a:avLst/>
        </a:prstGeom>
        <a:noFill/>
        <a:ln w="19050" algn="ctr">
          <a:solidFill>
            <a:srgbClr val="BE4B48"/>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209550</xdr:colOff>
      <xdr:row>15</xdr:row>
      <xdr:rowOff>361950</xdr:rowOff>
    </xdr:from>
    <xdr:to>
      <xdr:col>1</xdr:col>
      <xdr:colOff>209550</xdr:colOff>
      <xdr:row>17</xdr:row>
      <xdr:rowOff>142875</xdr:rowOff>
    </xdr:to>
    <xdr:cxnSp macro="">
      <xdr:nvCxnSpPr>
        <xdr:cNvPr id="21078" name="直線矢印コネクタ 14">
          <a:extLst>
            <a:ext uri="{FF2B5EF4-FFF2-40B4-BE49-F238E27FC236}">
              <a16:creationId xmlns:a16="http://schemas.microsoft.com/office/drawing/2014/main" id="{00000000-0008-0000-0300-000056520000}"/>
            </a:ext>
          </a:extLst>
        </xdr:cNvPr>
        <xdr:cNvCxnSpPr>
          <a:cxnSpLocks noChangeShapeType="1"/>
        </xdr:cNvCxnSpPr>
      </xdr:nvCxnSpPr>
      <xdr:spPr bwMode="auto">
        <a:xfrm flipV="1">
          <a:off x="1971675" y="5505450"/>
          <a:ext cx="0" cy="638175"/>
        </a:xfrm>
        <a:prstGeom prst="straightConnector1">
          <a:avLst/>
        </a:prstGeom>
        <a:noFill/>
        <a:ln w="28575" algn="ctr">
          <a:solidFill>
            <a:srgbClr val="BE4B48"/>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857250</xdr:colOff>
      <xdr:row>16</xdr:row>
      <xdr:rowOff>19050</xdr:rowOff>
    </xdr:from>
    <xdr:to>
      <xdr:col>3</xdr:col>
      <xdr:colOff>171450</xdr:colOff>
      <xdr:row>17</xdr:row>
      <xdr:rowOff>152400</xdr:rowOff>
    </xdr:to>
    <xdr:sp macro="" textlink="">
      <xdr:nvSpPr>
        <xdr:cNvPr id="21079" name="フリーフォーム 15">
          <a:extLst>
            <a:ext uri="{FF2B5EF4-FFF2-40B4-BE49-F238E27FC236}">
              <a16:creationId xmlns:a16="http://schemas.microsoft.com/office/drawing/2014/main" id="{00000000-0008-0000-0300-000057520000}"/>
            </a:ext>
          </a:extLst>
        </xdr:cNvPr>
        <xdr:cNvSpPr>
          <a:spLocks/>
        </xdr:cNvSpPr>
      </xdr:nvSpPr>
      <xdr:spPr bwMode="auto">
        <a:xfrm>
          <a:off x="3581400" y="5534025"/>
          <a:ext cx="276225" cy="619125"/>
        </a:xfrm>
        <a:custGeom>
          <a:avLst/>
          <a:gdLst>
            <a:gd name="T0" fmla="*/ 276225 w 276225"/>
            <a:gd name="T1" fmla="*/ 619125 h 619125"/>
            <a:gd name="T2" fmla="*/ 0 w 276225"/>
            <a:gd name="T3" fmla="*/ 619125 h 619125"/>
            <a:gd name="T4" fmla="*/ 0 w 276225"/>
            <a:gd name="T5" fmla="*/ 0 h 619125"/>
            <a:gd name="T6" fmla="*/ 0 60000 65536"/>
            <a:gd name="T7" fmla="*/ 0 60000 65536"/>
            <a:gd name="T8" fmla="*/ 0 60000 65536"/>
          </a:gdLst>
          <a:ahLst/>
          <a:cxnLst>
            <a:cxn ang="T6">
              <a:pos x="T0" y="T1"/>
            </a:cxn>
            <a:cxn ang="T7">
              <a:pos x="T2" y="T3"/>
            </a:cxn>
            <a:cxn ang="T8">
              <a:pos x="T4" y="T5"/>
            </a:cxn>
          </a:cxnLst>
          <a:rect l="0" t="0" r="r" b="b"/>
          <a:pathLst>
            <a:path w="276225" h="619125">
              <a:moveTo>
                <a:pt x="276225" y="619125"/>
              </a:moveTo>
              <a:lnTo>
                <a:pt x="0" y="619125"/>
              </a:lnTo>
              <a:lnTo>
                <a:pt x="0" y="0"/>
              </a:lnTo>
            </a:path>
          </a:pathLst>
        </a:custGeom>
        <a:noFill/>
        <a:ln w="28575" cap="flat" cmpd="sng" algn="ctr">
          <a:solidFill>
            <a:srgbClr val="BE4B48"/>
          </a:solidFill>
          <a:prstDash val="solid"/>
          <a:round/>
          <a:headEnd type="none" w="med" len="med"/>
          <a:tailEnd type="arrow" w="med" len="me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114300</xdr:colOff>
      <xdr:row>7</xdr:row>
      <xdr:rowOff>76200</xdr:rowOff>
    </xdr:from>
    <xdr:to>
      <xdr:col>4</xdr:col>
      <xdr:colOff>704850</xdr:colOff>
      <xdr:row>7</xdr:row>
      <xdr:rowOff>428625</xdr:rowOff>
    </xdr:to>
    <xdr:sp macro="" textlink="">
      <xdr:nvSpPr>
        <xdr:cNvPr id="21080" name="フリーフォーム 16">
          <a:extLst>
            <a:ext uri="{FF2B5EF4-FFF2-40B4-BE49-F238E27FC236}">
              <a16:creationId xmlns:a16="http://schemas.microsoft.com/office/drawing/2014/main" id="{00000000-0008-0000-0300-000058520000}"/>
            </a:ext>
          </a:extLst>
        </xdr:cNvPr>
        <xdr:cNvSpPr>
          <a:spLocks/>
        </xdr:cNvSpPr>
      </xdr:nvSpPr>
      <xdr:spPr bwMode="auto">
        <a:xfrm>
          <a:off x="4762500" y="2143125"/>
          <a:ext cx="590550" cy="352425"/>
        </a:xfrm>
        <a:custGeom>
          <a:avLst/>
          <a:gdLst>
            <a:gd name="T0" fmla="*/ 118768 w 771525"/>
            <a:gd name="T1" fmla="*/ 0 h 352425"/>
            <a:gd name="T2" fmla="*/ 118768 w 771525"/>
            <a:gd name="T3" fmla="*/ 0 h 352425"/>
            <a:gd name="T4" fmla="*/ 0 w 771525"/>
            <a:gd name="T5" fmla="*/ 0 h 352425"/>
            <a:gd name="T6" fmla="*/ 0 w 771525"/>
            <a:gd name="T7" fmla="*/ 352425 h 352425"/>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771525" h="352425">
              <a:moveTo>
                <a:pt x="771525" y="0"/>
              </a:moveTo>
              <a:lnTo>
                <a:pt x="771525" y="0"/>
              </a:lnTo>
              <a:lnTo>
                <a:pt x="0" y="0"/>
              </a:lnTo>
              <a:lnTo>
                <a:pt x="0" y="352425"/>
              </a:lnTo>
            </a:path>
          </a:pathLst>
        </a:custGeom>
        <a:noFill/>
        <a:ln w="28575" cap="flat" cmpd="sng" algn="ctr">
          <a:solidFill>
            <a:srgbClr val="BE4B48"/>
          </a:solidFill>
          <a:prstDash val="solid"/>
          <a:round/>
          <a:headEnd type="none" w="med" len="me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38100</xdr:colOff>
      <xdr:row>17</xdr:row>
      <xdr:rowOff>45968</xdr:rowOff>
    </xdr:from>
    <xdr:to>
      <xdr:col>8</xdr:col>
      <xdr:colOff>638175</xdr:colOff>
      <xdr:row>20</xdr:row>
      <xdr:rowOff>50110</xdr:rowOff>
    </xdr:to>
    <xdr:sp macro="" textlink="">
      <xdr:nvSpPr>
        <xdr:cNvPr id="18" name="正方形/長方形 17">
          <a:extLst>
            <a:ext uri="{FF2B5EF4-FFF2-40B4-BE49-F238E27FC236}">
              <a16:creationId xmlns:a16="http://schemas.microsoft.com/office/drawing/2014/main" id="{00000000-0008-0000-0300-000012000000}"/>
            </a:ext>
          </a:extLst>
        </xdr:cNvPr>
        <xdr:cNvSpPr/>
      </xdr:nvSpPr>
      <xdr:spPr>
        <a:xfrm>
          <a:off x="6610350" y="6046718"/>
          <a:ext cx="2524125" cy="699467"/>
        </a:xfrm>
        <a:prstGeom prst="rect">
          <a:avLst/>
        </a:prstGeom>
        <a:solidFill>
          <a:srgbClr val="1F497D">
            <a:lumMod val="20000"/>
            <a:lumOff val="80000"/>
          </a:srgbClr>
        </a:solidFill>
        <a:ln w="25400" cap="flat" cmpd="sng" algn="ctr">
          <a:solidFill>
            <a:srgbClr val="4F81BD">
              <a:shade val="50000"/>
            </a:srgbClr>
          </a:solidFill>
          <a:prstDash val="solid"/>
        </a:ln>
        <a:effectLst/>
      </xdr:spPr>
      <xdr:txBody>
        <a:bodyPr vertOverflow="clip" horzOverflow="clip" lIns="0" tIns="0" rIns="0" bIns="0" rtlCol="0" anchor="ctr"/>
        <a:lstStyle/>
        <a:p>
          <a:pPr marL="0" marR="0" lvl="0" indent="0" defTabSz="914400" eaLnBrk="1" fontAlgn="base" latinLnBrk="0" hangingPunct="0">
            <a:lnSpc>
              <a:spcPct val="100000"/>
            </a:lnSpc>
            <a:spcBef>
              <a:spcPts val="0"/>
            </a:spcBef>
            <a:spcAft>
              <a:spcPts val="0"/>
            </a:spcAft>
            <a:buClrTx/>
            <a:buSzTx/>
            <a:buFontTx/>
            <a:buNone/>
            <a:tabLst/>
            <a:defRPr/>
          </a:pPr>
          <a:r>
            <a:rPr kumimoji="0"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交付要綱第</a:t>
          </a:r>
          <a:r>
            <a:rPr kumimoji="0"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3</a:t>
          </a:r>
          <a:r>
            <a:rPr kumimoji="0"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条に記す補助対象外経費（消防立会費等）を控除した額を記入する。</a:t>
          </a:r>
          <a:endParaRPr kumimoji="0" lang="ja-JP"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8</xdr:col>
      <xdr:colOff>962024</xdr:colOff>
      <xdr:row>17</xdr:row>
      <xdr:rowOff>84069</xdr:rowOff>
    </xdr:from>
    <xdr:to>
      <xdr:col>11</xdr:col>
      <xdr:colOff>695324</xdr:colOff>
      <xdr:row>19</xdr:row>
      <xdr:rowOff>9525</xdr:rowOff>
    </xdr:to>
    <xdr:sp macro="" textlink="">
      <xdr:nvSpPr>
        <xdr:cNvPr id="19" name="正方形/長方形 18">
          <a:extLst>
            <a:ext uri="{FF2B5EF4-FFF2-40B4-BE49-F238E27FC236}">
              <a16:creationId xmlns:a16="http://schemas.microsoft.com/office/drawing/2014/main" id="{00000000-0008-0000-0300-000013000000}"/>
            </a:ext>
          </a:extLst>
        </xdr:cNvPr>
        <xdr:cNvSpPr/>
      </xdr:nvSpPr>
      <xdr:spPr>
        <a:xfrm>
          <a:off x="9458324" y="6084819"/>
          <a:ext cx="2657475" cy="363606"/>
        </a:xfrm>
        <a:prstGeom prst="rect">
          <a:avLst/>
        </a:prstGeom>
        <a:solidFill>
          <a:srgbClr val="1F497D">
            <a:lumMod val="20000"/>
            <a:lumOff val="80000"/>
          </a:srgbClr>
        </a:solidFill>
        <a:ln w="25400" cap="flat" cmpd="sng" algn="ctr">
          <a:solidFill>
            <a:srgbClr val="4F81BD">
              <a:shade val="50000"/>
            </a:srgbClr>
          </a:solidFill>
          <a:prstDash val="solid"/>
        </a:ln>
        <a:effectLst/>
      </xdr:spPr>
      <xdr:txBody>
        <a:bodyPr vertOverflow="clip" horzOverflow="clip" lIns="0" tIns="0" rIns="0" bIns="0" rtlCol="0" anchor="ctr"/>
        <a:lstStyle/>
        <a:p>
          <a:pPr marL="0" marR="0" lvl="0" indent="0" defTabSz="914400" eaLnBrk="1" fontAlgn="base" latinLnBrk="0" hangingPunct="0">
            <a:lnSpc>
              <a:spcPct val="100000"/>
            </a:lnSpc>
            <a:spcBef>
              <a:spcPts val="0"/>
            </a:spcBef>
            <a:spcAft>
              <a:spcPts val="0"/>
            </a:spcAft>
            <a:buClrTx/>
            <a:buSzTx/>
            <a:buFontTx/>
            <a:buNone/>
            <a:tabLst/>
            <a:defRPr/>
          </a:pPr>
          <a:r>
            <a:rPr kumimoji="0"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県からの交付決定額を記入すること。</a:t>
          </a:r>
          <a:endParaRPr kumimoji="0"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9</xdr:col>
      <xdr:colOff>552450</xdr:colOff>
      <xdr:row>16</xdr:row>
      <xdr:rowOff>19050</xdr:rowOff>
    </xdr:from>
    <xdr:to>
      <xdr:col>9</xdr:col>
      <xdr:colOff>552450</xdr:colOff>
      <xdr:row>17</xdr:row>
      <xdr:rowOff>114300</xdr:rowOff>
    </xdr:to>
    <xdr:cxnSp macro="">
      <xdr:nvCxnSpPr>
        <xdr:cNvPr id="21083" name="直線矢印コネクタ 13">
          <a:extLst>
            <a:ext uri="{FF2B5EF4-FFF2-40B4-BE49-F238E27FC236}">
              <a16:creationId xmlns:a16="http://schemas.microsoft.com/office/drawing/2014/main" id="{00000000-0008-0000-0300-00005B520000}"/>
            </a:ext>
          </a:extLst>
        </xdr:cNvPr>
        <xdr:cNvCxnSpPr>
          <a:cxnSpLocks noChangeShapeType="1"/>
        </xdr:cNvCxnSpPr>
      </xdr:nvCxnSpPr>
      <xdr:spPr bwMode="auto">
        <a:xfrm flipV="1">
          <a:off x="10972800" y="5534025"/>
          <a:ext cx="0" cy="581025"/>
        </a:xfrm>
        <a:prstGeom prst="straightConnector1">
          <a:avLst/>
        </a:prstGeom>
        <a:noFill/>
        <a:ln w="19050" algn="ctr">
          <a:solidFill>
            <a:srgbClr val="BE4B48"/>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733424</xdr:colOff>
      <xdr:row>1</xdr:row>
      <xdr:rowOff>85724</xdr:rowOff>
    </xdr:from>
    <xdr:to>
      <xdr:col>10</xdr:col>
      <xdr:colOff>314324</xdr:colOff>
      <xdr:row>3</xdr:row>
      <xdr:rowOff>123824</xdr:rowOff>
    </xdr:to>
    <xdr:sp macro="" textlink="">
      <xdr:nvSpPr>
        <xdr:cNvPr id="16" name="正方形/長方形 15">
          <a:extLst>
            <a:ext uri="{FF2B5EF4-FFF2-40B4-BE49-F238E27FC236}">
              <a16:creationId xmlns:a16="http://schemas.microsoft.com/office/drawing/2014/main" id="{00000000-0008-0000-0300-000010000000}"/>
            </a:ext>
          </a:extLst>
        </xdr:cNvPr>
        <xdr:cNvSpPr/>
      </xdr:nvSpPr>
      <xdr:spPr>
        <a:xfrm>
          <a:off x="3457574" y="266699"/>
          <a:ext cx="8239125" cy="561975"/>
        </a:xfrm>
        <a:prstGeom prst="rect">
          <a:avLst/>
        </a:prstGeom>
        <a:solidFill>
          <a:srgbClr val="1F497D">
            <a:lumMod val="20000"/>
            <a:lumOff val="80000"/>
          </a:srgbClr>
        </a:solidFill>
        <a:ln w="25400" cap="flat" cmpd="sng" algn="ctr">
          <a:solidFill>
            <a:srgbClr val="4F81BD">
              <a:shade val="50000"/>
            </a:srgbClr>
          </a:solidFill>
          <a:prstDash val="solid"/>
        </a:ln>
        <a:effectLst/>
      </xdr:spPr>
      <xdr:txBody>
        <a:bodyPr vertOverflow="clip" horzOverflow="clip"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n-lt"/>
              <a:ea typeface="+mn-ea"/>
              <a:cs typeface="+mn-cs"/>
            </a:rPr>
            <a:t>グレー表示部分（</a:t>
          </a:r>
          <a:r>
            <a:rPr kumimoji="1" lang="en-US" altLang="ja-JP" sz="1200" b="1" i="0" u="none" strike="noStrike" kern="0" cap="none" spc="0" normalizeH="0" baseline="0" noProof="0">
              <a:ln>
                <a:noFill/>
              </a:ln>
              <a:solidFill>
                <a:srgbClr val="FF0000"/>
              </a:solidFill>
              <a:effectLst/>
              <a:uLnTx/>
              <a:uFillTx/>
              <a:latin typeface="+mn-lt"/>
              <a:ea typeface="+mn-ea"/>
              <a:cs typeface="+mn-cs"/>
            </a:rPr>
            <a:t>E</a:t>
          </a:r>
          <a:r>
            <a:rPr kumimoji="1" lang="ja-JP" altLang="en-US" sz="1200" b="1" i="0" u="none" strike="noStrike" kern="0" cap="none" spc="0" normalizeH="0" baseline="0" noProof="0">
              <a:ln>
                <a:noFill/>
              </a:ln>
              <a:solidFill>
                <a:srgbClr val="FF0000"/>
              </a:solidFill>
              <a:effectLst/>
              <a:uLnTx/>
              <a:uFillTx/>
              <a:latin typeface="+mn-lt"/>
              <a:ea typeface="+mn-ea"/>
              <a:cs typeface="+mn-cs"/>
            </a:rPr>
            <a:t>、</a:t>
          </a:r>
          <a:r>
            <a:rPr kumimoji="1" lang="en-US" altLang="ja-JP" sz="1200" b="1" i="0" u="none" strike="noStrike" kern="0" cap="none" spc="0" normalizeH="0" baseline="0" noProof="0">
              <a:ln>
                <a:noFill/>
              </a:ln>
              <a:solidFill>
                <a:srgbClr val="FF0000"/>
              </a:solidFill>
              <a:effectLst/>
              <a:uLnTx/>
              <a:uFillTx/>
              <a:latin typeface="+mn-lt"/>
              <a:ea typeface="+mn-ea"/>
              <a:cs typeface="+mn-cs"/>
            </a:rPr>
            <a:t>J</a:t>
          </a:r>
          <a:r>
            <a:rPr kumimoji="1" lang="ja-JP" altLang="en-US" sz="1200" b="1" i="0" u="none" strike="noStrike" kern="0" cap="none" spc="0" normalizeH="0" baseline="0" noProof="0">
              <a:ln>
                <a:noFill/>
              </a:ln>
              <a:solidFill>
                <a:srgbClr val="FF0000"/>
              </a:solidFill>
              <a:effectLst/>
              <a:uLnTx/>
              <a:uFillTx/>
              <a:latin typeface="+mn-lt"/>
              <a:ea typeface="+mn-ea"/>
              <a:cs typeface="+mn-cs"/>
            </a:rPr>
            <a:t>列）は交付要綱で定めのない記入欄であるため、県内部決裁時点では非表示設定します。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295274</xdr:colOff>
      <xdr:row>6</xdr:row>
      <xdr:rowOff>161926</xdr:rowOff>
    </xdr:from>
    <xdr:to>
      <xdr:col>16</xdr:col>
      <xdr:colOff>552450</xdr:colOff>
      <xdr:row>15</xdr:row>
      <xdr:rowOff>523875</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6781799" y="1381126"/>
          <a:ext cx="5057776" cy="1990724"/>
        </a:xfrm>
        <a:prstGeom prst="rec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lnSpc>
              <a:spcPts val="1900"/>
            </a:lnSpc>
          </a:pPr>
          <a:r>
            <a:rPr kumimoji="1" lang="ja-JP" altLang="en-US" sz="1000" b="1">
              <a:solidFill>
                <a:sysClr val="windowText" lastClr="000000"/>
              </a:solidFill>
              <a:effectLst/>
              <a:latin typeface="+mn-lt"/>
              <a:ea typeface="+mn-ea"/>
              <a:cs typeface="+mn-cs"/>
            </a:rPr>
            <a:t>着工：現地にて実際に着工した日を記入して下さい。（交付申請時に記入した日付と同じになるとは限りません。）</a:t>
          </a:r>
          <a:endParaRPr kumimoji="1" lang="en-US" altLang="ja-JP" sz="1000" b="1">
            <a:solidFill>
              <a:sysClr val="windowText" lastClr="000000"/>
            </a:solidFill>
            <a:effectLst/>
            <a:latin typeface="+mn-lt"/>
            <a:ea typeface="+mn-ea"/>
            <a:cs typeface="+mn-cs"/>
          </a:endParaRPr>
        </a:p>
        <a:p>
          <a:pPr algn="l">
            <a:lnSpc>
              <a:spcPts val="1900"/>
            </a:lnSpc>
          </a:pPr>
          <a:r>
            <a:rPr kumimoji="1" lang="ja-JP" altLang="en-US" sz="1000" b="1">
              <a:solidFill>
                <a:sysClr val="windowText" lastClr="000000"/>
              </a:solidFill>
              <a:effectLst/>
              <a:latin typeface="+mn-lt"/>
              <a:ea typeface="+mn-ea"/>
              <a:cs typeface="+mn-cs"/>
            </a:rPr>
            <a:t>竣工：工事が完成し検査が終了した日付を記入して下さい。 ただし建築基準法第７条第５項の規定による竣工検査書、もしくは消防完了検査済証の受領があれば、それらが全て揃った日としてください。</a:t>
          </a:r>
          <a:r>
            <a:rPr kumimoji="1" lang="ja-JP" altLang="en-US" sz="1400" b="1">
              <a:solidFill>
                <a:srgbClr val="FF0000"/>
              </a:solidFill>
              <a:effectLst/>
              <a:latin typeface="+mn-lt"/>
              <a:ea typeface="+mn-ea"/>
              <a:cs typeface="+mn-cs"/>
            </a:rPr>
            <a:t>（令和</a:t>
          </a:r>
          <a:r>
            <a:rPr kumimoji="1" lang="en-US" altLang="ja-JP" sz="1400" b="1">
              <a:solidFill>
                <a:srgbClr val="FF0000"/>
              </a:solidFill>
              <a:effectLst/>
              <a:latin typeface="+mn-lt"/>
              <a:ea typeface="+mn-ea"/>
              <a:cs typeface="+mn-cs"/>
            </a:rPr>
            <a:t>6</a:t>
          </a:r>
          <a:r>
            <a:rPr kumimoji="1" lang="ja-JP" altLang="en-US" sz="1400" b="1">
              <a:solidFill>
                <a:srgbClr val="FF0000"/>
              </a:solidFill>
              <a:effectLst/>
              <a:latin typeface="+mn-lt"/>
              <a:ea typeface="+mn-ea"/>
              <a:cs typeface="+mn-cs"/>
            </a:rPr>
            <a:t>年度中に検査も含めて事業完了していないと補助金はお支払いできません。）</a:t>
          </a:r>
          <a:endParaRPr kumimoji="1" lang="en-US" altLang="ja-JP" sz="1400" b="1">
            <a:solidFill>
              <a:srgbClr val="FF0000"/>
            </a:solidFill>
            <a:effectLst/>
            <a:latin typeface="+mn-lt"/>
            <a:ea typeface="+mn-ea"/>
            <a:cs typeface="+mn-cs"/>
          </a:endParaRPr>
        </a:p>
      </xdr:txBody>
    </xdr:sp>
    <xdr:clientData/>
  </xdr:twoCellAnchor>
  <xdr:twoCellAnchor>
    <xdr:from>
      <xdr:col>9</xdr:col>
      <xdr:colOff>247651</xdr:colOff>
      <xdr:row>0</xdr:row>
      <xdr:rowOff>142874</xdr:rowOff>
    </xdr:from>
    <xdr:to>
      <xdr:col>16</xdr:col>
      <xdr:colOff>438150</xdr:colOff>
      <xdr:row>6</xdr:row>
      <xdr:rowOff>57149</xdr:rowOff>
    </xdr:to>
    <xdr:sp macro="" textlink="">
      <xdr:nvSpPr>
        <xdr:cNvPr id="12" name="正方形/長方形 11">
          <a:extLst>
            <a:ext uri="{FF2B5EF4-FFF2-40B4-BE49-F238E27FC236}">
              <a16:creationId xmlns:a16="http://schemas.microsoft.com/office/drawing/2014/main" id="{00000000-0008-0000-0400-00000C000000}"/>
            </a:ext>
          </a:extLst>
        </xdr:cNvPr>
        <xdr:cNvSpPr/>
      </xdr:nvSpPr>
      <xdr:spPr>
        <a:xfrm>
          <a:off x="6734176" y="142874"/>
          <a:ext cx="4991099" cy="1133475"/>
        </a:xfrm>
        <a:prstGeom prst="rec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lnSpc>
              <a:spcPts val="1900"/>
            </a:lnSpc>
          </a:pPr>
          <a:r>
            <a:rPr kumimoji="1" lang="ja-JP" altLang="en-US" sz="1000" b="1">
              <a:solidFill>
                <a:sysClr val="windowText" lastClr="000000"/>
              </a:solidFill>
            </a:rPr>
            <a:t>開設者が個人の場合は開設者の氏名のみ（例：大分　太郎）を、開設者が法人の場合は法人名のみ（例：医療法人○○会）を記入</a:t>
          </a:r>
        </a:p>
      </xdr:txBody>
    </xdr:sp>
    <xdr:clientData/>
  </xdr:twoCellAnchor>
  <xdr:twoCellAnchor>
    <xdr:from>
      <xdr:col>9</xdr:col>
      <xdr:colOff>295274</xdr:colOff>
      <xdr:row>18</xdr:row>
      <xdr:rowOff>342900</xdr:rowOff>
    </xdr:from>
    <xdr:to>
      <xdr:col>14</xdr:col>
      <xdr:colOff>171449</xdr:colOff>
      <xdr:row>24</xdr:row>
      <xdr:rowOff>95250</xdr:rowOff>
    </xdr:to>
    <xdr:sp macro="" textlink="">
      <xdr:nvSpPr>
        <xdr:cNvPr id="29" name="正方形/長方形 28">
          <a:extLst>
            <a:ext uri="{FF2B5EF4-FFF2-40B4-BE49-F238E27FC236}">
              <a16:creationId xmlns:a16="http://schemas.microsoft.com/office/drawing/2014/main" id="{00000000-0008-0000-0400-00001D000000}"/>
            </a:ext>
          </a:extLst>
        </xdr:cNvPr>
        <xdr:cNvSpPr/>
      </xdr:nvSpPr>
      <xdr:spPr>
        <a:xfrm>
          <a:off x="6781799" y="5019675"/>
          <a:ext cx="3305175" cy="361950"/>
        </a:xfrm>
        <a:prstGeom prst="rec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600" b="1">
              <a:solidFill>
                <a:sysClr val="windowText" lastClr="000000"/>
              </a:solidFill>
            </a:rPr>
            <a:t>自動計算式があるので記入不要</a:t>
          </a:r>
          <a:endParaRPr kumimoji="1" lang="en-US" altLang="ja-JP" sz="1600" b="1">
            <a:solidFill>
              <a:sysClr val="windowText" lastClr="000000"/>
            </a:solidFill>
          </a:endParaRPr>
        </a:p>
      </xdr:txBody>
    </xdr:sp>
    <xdr:clientData/>
  </xdr:twoCellAnchor>
  <xdr:twoCellAnchor>
    <xdr:from>
      <xdr:col>8</xdr:col>
      <xdr:colOff>1114425</xdr:colOff>
      <xdr:row>11</xdr:row>
      <xdr:rowOff>95250</xdr:rowOff>
    </xdr:from>
    <xdr:to>
      <xdr:col>9</xdr:col>
      <xdr:colOff>276225</xdr:colOff>
      <xdr:row>11</xdr:row>
      <xdr:rowOff>95250</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a:xfrm flipH="1">
          <a:off x="6467475" y="2219325"/>
          <a:ext cx="295275" cy="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9</xdr:col>
      <xdr:colOff>361950</xdr:colOff>
      <xdr:row>26</xdr:row>
      <xdr:rowOff>85725</xdr:rowOff>
    </xdr:from>
    <xdr:to>
      <xdr:col>12</xdr:col>
      <xdr:colOff>542925</xdr:colOff>
      <xdr:row>34</xdr:row>
      <xdr:rowOff>104775</xdr:rowOff>
    </xdr:to>
    <xdr:sp macro="" textlink="">
      <xdr:nvSpPr>
        <xdr:cNvPr id="28" name="正方形/長方形 27">
          <a:extLst>
            <a:ext uri="{FF2B5EF4-FFF2-40B4-BE49-F238E27FC236}">
              <a16:creationId xmlns:a16="http://schemas.microsoft.com/office/drawing/2014/main" id="{00000000-0008-0000-0400-00001C000000}"/>
            </a:ext>
          </a:extLst>
        </xdr:cNvPr>
        <xdr:cNvSpPr/>
      </xdr:nvSpPr>
      <xdr:spPr>
        <a:xfrm>
          <a:off x="6848475" y="5734050"/>
          <a:ext cx="2238375" cy="1466850"/>
        </a:xfrm>
        <a:prstGeom prst="rec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fontAlgn="base" hangingPunct="0"/>
          <a:r>
            <a:rPr lang="ja-JP" altLang="en-US" sz="1100" b="1">
              <a:solidFill>
                <a:schemeClr val="tx1"/>
              </a:solidFill>
              <a:effectLst/>
              <a:latin typeface="+mn-lt"/>
              <a:ea typeface="+mn-ea"/>
              <a:cs typeface="+mn-cs"/>
            </a:rPr>
            <a:t>交付要綱第</a:t>
          </a:r>
          <a:r>
            <a:rPr lang="en-US" altLang="ja-JP" sz="1100" b="1">
              <a:solidFill>
                <a:schemeClr val="tx1"/>
              </a:solidFill>
              <a:effectLst/>
              <a:latin typeface="+mn-lt"/>
              <a:ea typeface="+mn-ea"/>
              <a:cs typeface="+mn-cs"/>
            </a:rPr>
            <a:t>3</a:t>
          </a:r>
          <a:r>
            <a:rPr lang="ja-JP" altLang="en-US" sz="1100" b="1">
              <a:solidFill>
                <a:schemeClr val="tx1"/>
              </a:solidFill>
              <a:effectLst/>
              <a:latin typeface="+mn-lt"/>
              <a:ea typeface="+mn-ea"/>
              <a:cs typeface="+mn-cs"/>
            </a:rPr>
            <a:t>条に記す補助対象外経費（消防立会費等）を記入する。</a:t>
          </a:r>
          <a:endParaRPr lang="en-US" altLang="ja-JP" sz="1100" b="1">
            <a:solidFill>
              <a:schemeClr val="tx1"/>
            </a:solidFill>
            <a:effectLst/>
            <a:latin typeface="+mn-lt"/>
            <a:ea typeface="+mn-ea"/>
            <a:cs typeface="+mn-cs"/>
          </a:endParaRPr>
        </a:p>
        <a:p>
          <a:pPr fontAlgn="base" hangingPunct="0"/>
          <a:r>
            <a:rPr lang="ja-JP" altLang="en-US" sz="1100" b="1">
              <a:solidFill>
                <a:schemeClr val="tx1"/>
              </a:solidFill>
              <a:effectLst/>
              <a:latin typeface="+mn-lt"/>
              <a:ea typeface="+mn-ea"/>
              <a:cs typeface="+mn-cs"/>
            </a:rPr>
            <a:t>個人防護具以外の物品保管スペースなど補助対象外部分の工事もあれば記入する。</a:t>
          </a:r>
          <a:endParaRPr lang="ja-JP" altLang="ja-JP" sz="1100" b="1">
            <a:solidFill>
              <a:schemeClr val="tx1"/>
            </a:solidFill>
            <a:effectLst/>
            <a:latin typeface="+mn-lt"/>
            <a:ea typeface="+mn-ea"/>
            <a:cs typeface="+mn-cs"/>
          </a:endParaRPr>
        </a:p>
      </xdr:txBody>
    </xdr:sp>
    <xdr:clientData/>
  </xdr:twoCellAnchor>
  <xdr:twoCellAnchor>
    <xdr:from>
      <xdr:col>6</xdr:col>
      <xdr:colOff>790575</xdr:colOff>
      <xdr:row>18</xdr:row>
      <xdr:rowOff>390525</xdr:rowOff>
    </xdr:from>
    <xdr:to>
      <xdr:col>9</xdr:col>
      <xdr:colOff>247650</xdr:colOff>
      <xdr:row>18</xdr:row>
      <xdr:rowOff>514350</xdr:rowOff>
    </xdr:to>
    <xdr:sp macro="" textlink="">
      <xdr:nvSpPr>
        <xdr:cNvPr id="3" name="フリーフォーム 2">
          <a:extLst>
            <a:ext uri="{FF2B5EF4-FFF2-40B4-BE49-F238E27FC236}">
              <a16:creationId xmlns:a16="http://schemas.microsoft.com/office/drawing/2014/main" id="{00000000-0008-0000-0400-000003000000}"/>
            </a:ext>
          </a:extLst>
        </xdr:cNvPr>
        <xdr:cNvSpPr/>
      </xdr:nvSpPr>
      <xdr:spPr>
        <a:xfrm>
          <a:off x="3876675" y="5067300"/>
          <a:ext cx="2857500" cy="123825"/>
        </a:xfrm>
        <a:custGeom>
          <a:avLst/>
          <a:gdLst>
            <a:gd name="connsiteX0" fmla="*/ 2857500 w 2857500"/>
            <a:gd name="connsiteY0" fmla="*/ 123825 h 123825"/>
            <a:gd name="connsiteX1" fmla="*/ 0 w 2857500"/>
            <a:gd name="connsiteY1" fmla="*/ 123825 h 123825"/>
            <a:gd name="connsiteX2" fmla="*/ 0 w 2857500"/>
            <a:gd name="connsiteY2" fmla="*/ 0 h 123825"/>
          </a:gdLst>
          <a:ahLst/>
          <a:cxnLst>
            <a:cxn ang="0">
              <a:pos x="connsiteX0" y="connsiteY0"/>
            </a:cxn>
            <a:cxn ang="0">
              <a:pos x="connsiteX1" y="connsiteY1"/>
            </a:cxn>
            <a:cxn ang="0">
              <a:pos x="connsiteX2" y="connsiteY2"/>
            </a:cxn>
          </a:cxnLst>
          <a:rect l="l" t="t" r="r" b="b"/>
          <a:pathLst>
            <a:path w="2857500" h="123825">
              <a:moveTo>
                <a:pt x="2857500" y="123825"/>
              </a:moveTo>
              <a:lnTo>
                <a:pt x="0" y="123825"/>
              </a:lnTo>
              <a:lnTo>
                <a:pt x="0" y="0"/>
              </a:lnTo>
            </a:path>
          </a:pathLst>
        </a:custGeom>
        <a:noFill/>
        <a:ln>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161925</xdr:colOff>
      <xdr:row>17</xdr:row>
      <xdr:rowOff>66675</xdr:rowOff>
    </xdr:from>
    <xdr:to>
      <xdr:col>12</xdr:col>
      <xdr:colOff>323850</xdr:colOff>
      <xdr:row>17</xdr:row>
      <xdr:rowOff>381000</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a:xfrm>
          <a:off x="6648450" y="4133850"/>
          <a:ext cx="2219325" cy="314325"/>
        </a:xfrm>
        <a:prstGeom prst="rect">
          <a:avLst/>
        </a:prstGeom>
        <a:solidFill>
          <a:srgbClr val="1F497D">
            <a:lumMod val="20000"/>
            <a:lumOff val="80000"/>
          </a:srgbClr>
        </a:solidFill>
        <a:ln w="25400" cap="flat" cmpd="sng" algn="ctr">
          <a:solidFill>
            <a:srgbClr val="4F81BD">
              <a:shade val="50000"/>
            </a:srgbClr>
          </a:solidFill>
          <a:prstDash val="solid"/>
        </a:ln>
        <a:effectLst/>
      </xdr:spPr>
      <xdr:txBody>
        <a:bodyPr vertOverflow="clip" horzOverflow="clip" lIns="0" tIns="0" rIns="0" bIns="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種目ごとに分けて記入してください。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Q26"/>
  <sheetViews>
    <sheetView tabSelected="1" view="pageBreakPreview" topLeftCell="A5" zoomScaleNormal="100" zoomScaleSheetLayoutView="100" workbookViewId="0">
      <selection activeCell="J9" sqref="J9:J16"/>
    </sheetView>
  </sheetViews>
  <sheetFormatPr defaultRowHeight="14.25"/>
  <cols>
    <col min="1" max="1" width="23.125" style="1" customWidth="1"/>
    <col min="2" max="10" width="12.625" style="1" customWidth="1"/>
    <col min="11" max="11" width="13.125" style="1" customWidth="1"/>
    <col min="12" max="12" width="21.75" style="1" customWidth="1"/>
    <col min="13" max="13" width="20.25" style="1" bestFit="1" customWidth="1"/>
    <col min="14" max="16" width="0" style="1" hidden="1" customWidth="1"/>
    <col min="17" max="17" width="9.75" style="1" hidden="1" customWidth="1"/>
    <col min="18" max="18" width="0" style="1" hidden="1" customWidth="1"/>
    <col min="19" max="16384" width="9" style="1"/>
  </cols>
  <sheetData>
    <row r="1" spans="1:17">
      <c r="E1" s="75" t="s">
        <v>133</v>
      </c>
    </row>
    <row r="2" spans="1:17">
      <c r="A2" s="1" t="s">
        <v>139</v>
      </c>
    </row>
    <row r="3" spans="1:17" ht="27" customHeight="1">
      <c r="C3" s="95" t="s">
        <v>140</v>
      </c>
      <c r="D3" s="95"/>
      <c r="E3" s="95"/>
      <c r="F3" s="95"/>
      <c r="G3" s="95"/>
      <c r="H3" s="6"/>
      <c r="J3" s="6"/>
    </row>
    <row r="5" spans="1:17" ht="64.5" customHeight="1">
      <c r="A5" s="7" t="s">
        <v>14</v>
      </c>
      <c r="B5" s="8" t="s">
        <v>0</v>
      </c>
      <c r="C5" s="9" t="s">
        <v>20</v>
      </c>
      <c r="D5" s="8" t="s">
        <v>1</v>
      </c>
      <c r="E5" s="76" t="s">
        <v>109</v>
      </c>
      <c r="F5" s="10" t="s">
        <v>2</v>
      </c>
      <c r="G5" s="9" t="s">
        <v>19</v>
      </c>
      <c r="H5" s="10" t="s">
        <v>17</v>
      </c>
      <c r="I5" s="9" t="s">
        <v>16</v>
      </c>
      <c r="J5" s="76" t="s">
        <v>145</v>
      </c>
      <c r="K5" s="9" t="s">
        <v>5</v>
      </c>
      <c r="L5" s="11" t="s">
        <v>4</v>
      </c>
      <c r="M5" s="1" t="s">
        <v>108</v>
      </c>
      <c r="O5" s="1" t="s">
        <v>106</v>
      </c>
      <c r="P5" s="1" t="s">
        <v>107</v>
      </c>
      <c r="Q5" s="1" t="s">
        <v>144</v>
      </c>
    </row>
    <row r="6" spans="1:17">
      <c r="A6" s="12"/>
      <c r="B6" s="13" t="s">
        <v>6</v>
      </c>
      <c r="C6" s="14" t="s">
        <v>7</v>
      </c>
      <c r="D6" s="13" t="s">
        <v>8</v>
      </c>
      <c r="E6" s="77"/>
      <c r="F6" s="14" t="s">
        <v>9</v>
      </c>
      <c r="G6" s="13" t="s">
        <v>31</v>
      </c>
      <c r="H6" s="13" t="s">
        <v>11</v>
      </c>
      <c r="I6" s="13" t="s">
        <v>12</v>
      </c>
      <c r="J6" s="77"/>
      <c r="K6" s="13" t="s">
        <v>22</v>
      </c>
      <c r="L6" s="15"/>
    </row>
    <row r="7" spans="1:17">
      <c r="A7" s="16"/>
      <c r="B7" s="17" t="s">
        <v>3</v>
      </c>
      <c r="C7" s="17" t="s">
        <v>3</v>
      </c>
      <c r="D7" s="17" t="s">
        <v>3</v>
      </c>
      <c r="E7" s="78"/>
      <c r="F7" s="17" t="s">
        <v>3</v>
      </c>
      <c r="G7" s="17" t="s">
        <v>3</v>
      </c>
      <c r="H7" s="17" t="s">
        <v>3</v>
      </c>
      <c r="I7" s="17" t="s">
        <v>3</v>
      </c>
      <c r="J7" s="78" t="s">
        <v>3</v>
      </c>
      <c r="K7" s="17" t="s">
        <v>3</v>
      </c>
      <c r="L7" s="18"/>
    </row>
    <row r="8" spans="1:17" ht="37.5" customHeight="1">
      <c r="A8" s="5" t="s">
        <v>79</v>
      </c>
      <c r="B8" s="2"/>
      <c r="C8" s="2"/>
      <c r="D8" s="3"/>
      <c r="E8" s="79"/>
      <c r="F8" s="2"/>
      <c r="G8" s="2"/>
      <c r="H8" s="2"/>
      <c r="I8" s="2"/>
      <c r="J8" s="79"/>
      <c r="K8" s="2"/>
      <c r="L8" s="19"/>
    </row>
    <row r="9" spans="1:17" ht="29.25" customHeight="1">
      <c r="A9" s="96" t="s">
        <v>135</v>
      </c>
      <c r="B9" s="98"/>
      <c r="C9" s="98">
        <v>0</v>
      </c>
      <c r="D9" s="100">
        <f>B9-C9</f>
        <v>0</v>
      </c>
      <c r="E9" s="102"/>
      <c r="F9" s="104">
        <f>IF(ISERROR(E9*VLOOKUP(A9,リスト!$A$2:$B$5,2,FALSE))=TRUE,"",E9*VLOOKUP(A9,リスト!$A$2:$B$5,2,FALSE))</f>
        <v>0</v>
      </c>
      <c r="G9" s="98"/>
      <c r="H9" s="100">
        <f>MIN(F9,G9)</f>
        <v>0</v>
      </c>
      <c r="I9" s="100">
        <f>MIN(D9,H9)</f>
        <v>0</v>
      </c>
      <c r="J9" s="106"/>
      <c r="K9" s="100">
        <f>MIN(ROUNDDOWN(I9*0.95*O9/P9,-3),J9)</f>
        <v>0</v>
      </c>
      <c r="L9" s="87" t="str">
        <f>"交付決定額："&amp;TEXT(J9,"#,###円")</f>
        <v>交付決定額：円</v>
      </c>
      <c r="M9" s="85" t="str">
        <f>IF(G9&gt;B9,"E&gt;Aになっています","")</f>
        <v/>
      </c>
      <c r="O9" s="1">
        <f>VLOOKUP($A9,リスト!$K$2:$M$5,2,FALSE)</f>
        <v>2</v>
      </c>
      <c r="P9" s="1">
        <f>VLOOKUP($A9,リスト!$K$2:$M$5,3,FALSE)</f>
        <v>3</v>
      </c>
      <c r="Q9" s="93">
        <f>ROUNDDOWN((K9+K11)/2,-3)</f>
        <v>0</v>
      </c>
    </row>
    <row r="10" spans="1:17" ht="29.25" customHeight="1">
      <c r="A10" s="97"/>
      <c r="B10" s="99"/>
      <c r="C10" s="99"/>
      <c r="D10" s="101"/>
      <c r="E10" s="103"/>
      <c r="F10" s="105"/>
      <c r="G10" s="99"/>
      <c r="H10" s="101"/>
      <c r="I10" s="101"/>
      <c r="J10" s="107"/>
      <c r="K10" s="101"/>
      <c r="L10" s="88" t="str">
        <f>"調整率："&amp;VLOOKUP(A9,リスト!$A:$C,3,FALSE)</f>
        <v>調整率：(2/3)*0.95</v>
      </c>
      <c r="M10" s="85"/>
    </row>
    <row r="11" spans="1:17" ht="29.25" customHeight="1">
      <c r="A11" s="96" t="s">
        <v>126</v>
      </c>
      <c r="B11" s="98"/>
      <c r="C11" s="98">
        <v>0</v>
      </c>
      <c r="D11" s="100">
        <f>B11-C11</f>
        <v>0</v>
      </c>
      <c r="E11" s="102"/>
      <c r="F11" s="104">
        <f>IF(ISERROR(E11*VLOOKUP(A11,リスト!$A$2:$B$5,2,FALSE))=TRUE,"",E11*VLOOKUP(A11,リスト!$A$2:$B$5,2,FALSE))</f>
        <v>0</v>
      </c>
      <c r="G11" s="98"/>
      <c r="H11" s="100">
        <f>MIN(F11,G11)</f>
        <v>0</v>
      </c>
      <c r="I11" s="100">
        <f>MIN(D11,H11)</f>
        <v>0</v>
      </c>
      <c r="J11" s="106"/>
      <c r="K11" s="100">
        <f>MIN(ROUNDDOWN(I11*0.95*O11/P11,-3),J11)</f>
        <v>0</v>
      </c>
      <c r="L11" s="87" t="str">
        <f>"交付決定額："&amp;TEXT(J11,"#,###円")</f>
        <v>交付決定額：円</v>
      </c>
      <c r="M11" s="85"/>
      <c r="O11" s="1">
        <f>VLOOKUP($A11,リスト!$K$2:$M$5,2,FALSE)</f>
        <v>1</v>
      </c>
      <c r="P11" s="1">
        <f>VLOOKUP($A11,リスト!$K$2:$M$5,3,FALSE)</f>
        <v>3</v>
      </c>
    </row>
    <row r="12" spans="1:17" ht="29.25" customHeight="1">
      <c r="A12" s="97"/>
      <c r="B12" s="99"/>
      <c r="C12" s="99"/>
      <c r="D12" s="101"/>
      <c r="E12" s="103"/>
      <c r="F12" s="105"/>
      <c r="G12" s="99"/>
      <c r="H12" s="101"/>
      <c r="I12" s="101"/>
      <c r="J12" s="107"/>
      <c r="K12" s="101"/>
      <c r="L12" s="88" t="str">
        <f>"調整率："&amp;VLOOKUP(A11,リスト!$A:$C,3,FALSE)</f>
        <v>調整率：(2/3)*(0.95/2)</v>
      </c>
      <c r="M12" s="85"/>
    </row>
    <row r="13" spans="1:17" ht="29.25" customHeight="1">
      <c r="A13" s="96" t="s">
        <v>80</v>
      </c>
      <c r="B13" s="98"/>
      <c r="C13" s="98">
        <v>0</v>
      </c>
      <c r="D13" s="100">
        <f>B13-C13</f>
        <v>0</v>
      </c>
      <c r="E13" s="102"/>
      <c r="F13" s="104">
        <f>IF(ISERROR(E13*VLOOKUP(A13,リスト!$A$2:$B$5,2,FALSE))=TRUE,"",E13*VLOOKUP(A13,リスト!$A$2:$B$5,2,FALSE))</f>
        <v>0</v>
      </c>
      <c r="G13" s="98"/>
      <c r="H13" s="100">
        <f>MIN(F13,G13)</f>
        <v>0</v>
      </c>
      <c r="I13" s="100">
        <f>MIN(D13,H13)</f>
        <v>0</v>
      </c>
      <c r="J13" s="106"/>
      <c r="K13" s="100">
        <f>MIN(ROUNDDOWN(I13*0.95*O13/P13,-3),J13)</f>
        <v>0</v>
      </c>
      <c r="L13" s="87" t="str">
        <f>"交付決定額："&amp;TEXT(J13,"#,###円")</f>
        <v>交付決定額：円</v>
      </c>
      <c r="M13" s="85" t="str">
        <f>IF(G13&gt;B13,"E&gt;Aになっています","")</f>
        <v/>
      </c>
      <c r="O13" s="1">
        <f>VLOOKUP($A13,リスト!$K$2:$M$5,2,FALSE)</f>
        <v>1</v>
      </c>
      <c r="P13" s="1">
        <f>VLOOKUP($A13,リスト!$K$2:$M$5,3,FALSE)</f>
        <v>1</v>
      </c>
      <c r="Q13" s="93">
        <f>ROUNDDOWN((K13)/2,-3)</f>
        <v>0</v>
      </c>
    </row>
    <row r="14" spans="1:17" ht="29.25" customHeight="1">
      <c r="A14" s="97"/>
      <c r="B14" s="99"/>
      <c r="C14" s="99"/>
      <c r="D14" s="101"/>
      <c r="E14" s="103"/>
      <c r="F14" s="105"/>
      <c r="G14" s="99"/>
      <c r="H14" s="101"/>
      <c r="I14" s="101"/>
      <c r="J14" s="107"/>
      <c r="K14" s="101"/>
      <c r="L14" s="88" t="str">
        <f>"調整率："&amp;VLOOKUP(A13,リスト!$A:$C,3,FALSE)</f>
        <v>調整率：1.00*0.95</v>
      </c>
      <c r="M14" s="85"/>
    </row>
    <row r="15" spans="1:17" ht="29.25" customHeight="1">
      <c r="A15" s="96" t="s">
        <v>82</v>
      </c>
      <c r="B15" s="98"/>
      <c r="C15" s="98">
        <v>0</v>
      </c>
      <c r="D15" s="100">
        <f>B15-C15</f>
        <v>0</v>
      </c>
      <c r="E15" s="102"/>
      <c r="F15" s="104">
        <f>IF(ISERROR(E15*VLOOKUP(A15,リスト!$A$2:$B$5,2,FALSE))=TRUE,"",E15*VLOOKUP(A15,リスト!$A$2:$B$5,2,FALSE))</f>
        <v>0</v>
      </c>
      <c r="G15" s="98"/>
      <c r="H15" s="100">
        <f>MIN(F15,G15)</f>
        <v>0</v>
      </c>
      <c r="I15" s="100">
        <f>MIN(D15,H15)</f>
        <v>0</v>
      </c>
      <c r="J15" s="106"/>
      <c r="K15" s="100">
        <f>MIN(ROUNDDOWN(I15*0.95*O15/P15,-3),J15)</f>
        <v>0</v>
      </c>
      <c r="L15" s="87" t="str">
        <f>"交付決定額："&amp;TEXT(J15,"#,###円")</f>
        <v>交付決定額：円</v>
      </c>
      <c r="M15" s="85" t="str">
        <f>IF(G15&gt;B15,"E&gt;Aになっています","")</f>
        <v/>
      </c>
      <c r="O15" s="1">
        <f>VLOOKUP($A15,リスト!$K$2:$M$5,2,FALSE)</f>
        <v>1</v>
      </c>
      <c r="P15" s="1">
        <f>VLOOKUP($A15,リスト!$K$2:$M$5,3,FALSE)</f>
        <v>1</v>
      </c>
      <c r="Q15" s="93">
        <f>ROUNDDOWN((K15)/2,-3)</f>
        <v>0</v>
      </c>
    </row>
    <row r="16" spans="1:17" ht="29.25" customHeight="1">
      <c r="A16" s="97"/>
      <c r="B16" s="99"/>
      <c r="C16" s="99"/>
      <c r="D16" s="101"/>
      <c r="E16" s="103"/>
      <c r="F16" s="105"/>
      <c r="G16" s="99"/>
      <c r="H16" s="101"/>
      <c r="I16" s="101"/>
      <c r="J16" s="107"/>
      <c r="K16" s="101"/>
      <c r="L16" s="88" t="str">
        <f>"調整率："&amp;VLOOKUP(A15,リスト!$A:$C,3,FALSE)</f>
        <v>調整率：1.00*0.95</v>
      </c>
      <c r="M16" s="85"/>
    </row>
    <row r="17" spans="1:17" ht="38.25" customHeight="1">
      <c r="A17" s="20" t="s">
        <v>15</v>
      </c>
      <c r="B17" s="21">
        <f t="shared" ref="B17:H17" si="0">SUM(B9:B15)</f>
        <v>0</v>
      </c>
      <c r="C17" s="21">
        <f t="shared" si="0"/>
        <v>0</v>
      </c>
      <c r="D17" s="21">
        <f t="shared" si="0"/>
        <v>0</v>
      </c>
      <c r="E17" s="80"/>
      <c r="F17" s="21">
        <f t="shared" si="0"/>
        <v>0</v>
      </c>
      <c r="G17" s="21">
        <f t="shared" si="0"/>
        <v>0</v>
      </c>
      <c r="H17" s="21">
        <f t="shared" si="0"/>
        <v>0</v>
      </c>
      <c r="I17" s="21">
        <f>SUM(I9:I15)</f>
        <v>0</v>
      </c>
      <c r="J17" s="80"/>
      <c r="K17" s="21">
        <f>SUM(K9:K15)</f>
        <v>0</v>
      </c>
      <c r="L17" s="4"/>
      <c r="Q17" s="94">
        <f>SUM(Q9:Q16)</f>
        <v>0</v>
      </c>
    </row>
    <row r="19" spans="1:17" ht="20.25" customHeight="1">
      <c r="A19" s="1" t="s">
        <v>18</v>
      </c>
    </row>
    <row r="20" spans="1:17" ht="20.25" customHeight="1">
      <c r="A20" s="1" t="s">
        <v>23</v>
      </c>
    </row>
    <row r="21" spans="1:17" ht="20.25" customHeight="1">
      <c r="A21" s="1" t="s">
        <v>27</v>
      </c>
    </row>
    <row r="22" spans="1:17" ht="20.25" customHeight="1">
      <c r="A22" s="1" t="s">
        <v>13</v>
      </c>
    </row>
    <row r="23" spans="1:17" ht="20.25" customHeight="1">
      <c r="A23" s="1" t="s">
        <v>26</v>
      </c>
    </row>
    <row r="24" spans="1:17" ht="20.25" customHeight="1">
      <c r="A24" s="1" t="s">
        <v>25</v>
      </c>
    </row>
    <row r="25" spans="1:17" ht="20.25" customHeight="1">
      <c r="A25" s="1" t="s">
        <v>24</v>
      </c>
    </row>
    <row r="26" spans="1:17" ht="20.25" customHeight="1">
      <c r="A26" s="1" t="s">
        <v>21</v>
      </c>
    </row>
  </sheetData>
  <mergeCells count="45">
    <mergeCell ref="K9:K10"/>
    <mergeCell ref="K11:K12"/>
    <mergeCell ref="K13:K14"/>
    <mergeCell ref="K15:K16"/>
    <mergeCell ref="I9:I10"/>
    <mergeCell ref="I11:I12"/>
    <mergeCell ref="I13:I14"/>
    <mergeCell ref="I15:I16"/>
    <mergeCell ref="J9:J10"/>
    <mergeCell ref="J11:J12"/>
    <mergeCell ref="F9:F10"/>
    <mergeCell ref="F11:F12"/>
    <mergeCell ref="F13:F14"/>
    <mergeCell ref="F15:F16"/>
    <mergeCell ref="J13:J14"/>
    <mergeCell ref="J15:J16"/>
    <mergeCell ref="G9:G10"/>
    <mergeCell ref="G11:G12"/>
    <mergeCell ref="G13:G14"/>
    <mergeCell ref="G15:G16"/>
    <mergeCell ref="H9:H10"/>
    <mergeCell ref="H11:H12"/>
    <mergeCell ref="H13:H14"/>
    <mergeCell ref="H15:H16"/>
    <mergeCell ref="D15:D16"/>
    <mergeCell ref="E9:E10"/>
    <mergeCell ref="E11:E12"/>
    <mergeCell ref="E13:E14"/>
    <mergeCell ref="E15:E16"/>
    <mergeCell ref="C3:G3"/>
    <mergeCell ref="A9:A10"/>
    <mergeCell ref="A11:A12"/>
    <mergeCell ref="A13:A14"/>
    <mergeCell ref="A15:A16"/>
    <mergeCell ref="B9:B10"/>
    <mergeCell ref="B11:B12"/>
    <mergeCell ref="B13:B14"/>
    <mergeCell ref="B15:B16"/>
    <mergeCell ref="C9:C10"/>
    <mergeCell ref="C11:C12"/>
    <mergeCell ref="C13:C14"/>
    <mergeCell ref="C15:C16"/>
    <mergeCell ref="D9:D10"/>
    <mergeCell ref="D11:D12"/>
    <mergeCell ref="D13:D14"/>
  </mergeCells>
  <phoneticPr fontId="2"/>
  <dataValidations count="3">
    <dataValidation allowBlank="1" showInputMessage="1" showErrorMessage="1" prompt="病室の感染管理に係る整備：病室数を記入してください。_x000a_病棟の感染対策に係る整備、個人防護具保管施設の整備：工事面積（㎡）を記入してください。" sqref="E9:E16" xr:uid="{00000000-0002-0000-0000-000000000000}"/>
    <dataValidation allowBlank="1" showInputMessage="1" showErrorMessage="1" prompt="交付決定通知書に記載した交付決定額を記入してください。" sqref="J9:J16" xr:uid="{00000000-0002-0000-0000-000001000000}"/>
    <dataValidation allowBlank="1" showInputMessage="1" showErrorMessage="1" prompt="工事請負契約額を消費税抜（工事価格）で記入してください。（交付要綱3条に示す補助対象外経費があっても含めてください。）個人防護具保管施設を整備し、防護具以外の物品を保管するなど補助対象外部分があれば補助対象面積で按分した額としてください。" sqref="B9:B16 G9:G16" xr:uid="{00000000-0002-0000-0000-000003000000}"/>
  </dataValidations>
  <printOptions horizontalCentered="1"/>
  <pageMargins left="0.59055118110236227" right="0.59055118110236227" top="0.98425196850393704" bottom="0.98425196850393704" header="0.51181102362204722" footer="0.51181102362204722"/>
  <pageSetup paperSize="9" scale="68" orientation="landscape"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リスト!$A$2:$A$5</xm:f>
          </x14:formula1>
          <xm:sqref>A9:A16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K56"/>
  <sheetViews>
    <sheetView view="pageBreakPreview" topLeftCell="A30" zoomScaleNormal="100" zoomScaleSheetLayoutView="100" workbookViewId="0">
      <selection activeCell="K49" sqref="K49"/>
    </sheetView>
  </sheetViews>
  <sheetFormatPr defaultRowHeight="14.25"/>
  <cols>
    <col min="1" max="6" width="6.75" customWidth="1"/>
    <col min="7" max="9" width="14.875" customWidth="1"/>
    <col min="11" max="11" width="13.875" bestFit="1" customWidth="1"/>
  </cols>
  <sheetData>
    <row r="1" spans="1:9">
      <c r="A1" s="22" t="s">
        <v>141</v>
      </c>
      <c r="B1" s="23"/>
      <c r="C1" s="23"/>
      <c r="D1" s="23"/>
      <c r="E1" s="23"/>
      <c r="F1" s="23"/>
      <c r="G1" s="23"/>
      <c r="H1" s="23"/>
      <c r="I1" s="23"/>
    </row>
    <row r="2" spans="1:9">
      <c r="A2" s="203" t="s">
        <v>142</v>
      </c>
      <c r="B2" s="203"/>
      <c r="C2" s="203"/>
      <c r="D2" s="203"/>
      <c r="E2" s="203"/>
      <c r="F2" s="203"/>
      <c r="G2" s="203"/>
      <c r="H2" s="203"/>
      <c r="I2" s="203"/>
    </row>
    <row r="3" spans="1:9" ht="8.25" customHeight="1">
      <c r="A3" s="22"/>
      <c r="B3" s="23"/>
      <c r="C3" s="23"/>
      <c r="D3" s="23"/>
      <c r="E3" s="23"/>
      <c r="F3" s="23"/>
      <c r="G3" s="23"/>
      <c r="H3" s="23"/>
      <c r="I3" s="23"/>
    </row>
    <row r="4" spans="1:9">
      <c r="A4" s="119" t="s">
        <v>34</v>
      </c>
      <c r="B4" s="119"/>
      <c r="C4" s="119"/>
      <c r="D4" s="187" t="s">
        <v>84</v>
      </c>
      <c r="E4" s="188"/>
      <c r="F4" s="188"/>
      <c r="G4" s="188"/>
      <c r="H4" s="188"/>
      <c r="I4" s="189"/>
    </row>
    <row r="5" spans="1:9">
      <c r="A5" s="119" t="s">
        <v>35</v>
      </c>
      <c r="B5" s="119"/>
      <c r="C5" s="119"/>
      <c r="D5" s="197" t="s">
        <v>32</v>
      </c>
      <c r="E5" s="198"/>
      <c r="F5" s="198"/>
      <c r="G5" s="199"/>
      <c r="H5" s="119" t="s">
        <v>36</v>
      </c>
      <c r="I5" s="175"/>
    </row>
    <row r="6" spans="1:9" ht="30.75" customHeight="1">
      <c r="A6" s="183"/>
      <c r="B6" s="184"/>
      <c r="C6" s="185"/>
      <c r="D6" s="183"/>
      <c r="E6" s="184"/>
      <c r="F6" s="184"/>
      <c r="G6" s="185"/>
      <c r="H6" s="186"/>
      <c r="I6" s="186"/>
    </row>
    <row r="7" spans="1:9">
      <c r="A7" s="119" t="s">
        <v>37</v>
      </c>
      <c r="B7" s="119"/>
      <c r="C7" s="119"/>
      <c r="D7" s="187"/>
      <c r="E7" s="188"/>
      <c r="F7" s="188"/>
      <c r="G7" s="188"/>
      <c r="H7" s="188"/>
      <c r="I7" s="189"/>
    </row>
    <row r="8" spans="1:9">
      <c r="A8" s="175" t="s">
        <v>38</v>
      </c>
      <c r="B8" s="175"/>
      <c r="C8" s="175"/>
      <c r="D8" s="190" t="s">
        <v>39</v>
      </c>
      <c r="E8" s="190"/>
      <c r="F8" s="190"/>
      <c r="G8" s="190"/>
      <c r="H8" s="190"/>
      <c r="I8" s="191"/>
    </row>
    <row r="9" spans="1:9">
      <c r="A9" s="175"/>
      <c r="B9" s="175"/>
      <c r="C9" s="175"/>
      <c r="D9" s="24" t="s">
        <v>40</v>
      </c>
      <c r="E9" s="192"/>
      <c r="F9" s="192"/>
      <c r="G9" s="192"/>
      <c r="H9" s="25"/>
      <c r="I9" s="26"/>
    </row>
    <row r="10" spans="1:9">
      <c r="A10" s="175"/>
      <c r="B10" s="175"/>
      <c r="C10" s="175"/>
      <c r="D10" s="193" t="s">
        <v>42</v>
      </c>
      <c r="E10" s="194"/>
      <c r="F10" s="194"/>
      <c r="G10" s="84"/>
      <c r="H10" s="27"/>
      <c r="I10" s="26"/>
    </row>
    <row r="11" spans="1:9">
      <c r="A11" s="175"/>
      <c r="B11" s="175"/>
      <c r="C11" s="175"/>
      <c r="D11" s="195" t="s">
        <v>43</v>
      </c>
      <c r="E11" s="196"/>
      <c r="F11" s="196"/>
      <c r="G11" s="86"/>
      <c r="H11" s="29"/>
      <c r="I11" s="30"/>
    </row>
    <row r="12" spans="1:9">
      <c r="A12" s="197" t="s">
        <v>33</v>
      </c>
      <c r="B12" s="198"/>
      <c r="C12" s="199"/>
      <c r="D12" s="31" t="s">
        <v>44</v>
      </c>
      <c r="E12" s="200"/>
      <c r="F12" s="200"/>
      <c r="G12" s="32" t="s">
        <v>45</v>
      </c>
      <c r="H12" s="33" t="s">
        <v>69</v>
      </c>
      <c r="I12" s="92"/>
    </row>
    <row r="13" spans="1:9">
      <c r="A13" s="201" t="s">
        <v>46</v>
      </c>
      <c r="B13" s="182"/>
      <c r="C13" s="182"/>
      <c r="D13" s="182"/>
      <c r="E13" s="182"/>
      <c r="F13" s="182"/>
      <c r="G13" s="182"/>
      <c r="H13" s="182"/>
      <c r="I13" s="202"/>
    </row>
    <row r="14" spans="1:9">
      <c r="A14" s="34" t="s">
        <v>47</v>
      </c>
      <c r="B14" s="175" t="s">
        <v>48</v>
      </c>
      <c r="C14" s="175"/>
      <c r="D14" s="197"/>
      <c r="E14" s="175" t="s">
        <v>49</v>
      </c>
      <c r="F14" s="175"/>
      <c r="G14" s="34" t="s">
        <v>50</v>
      </c>
      <c r="H14" s="34" t="s">
        <v>51</v>
      </c>
      <c r="I14" s="35" t="s">
        <v>52</v>
      </c>
    </row>
    <row r="15" spans="1:9">
      <c r="A15" s="36"/>
      <c r="B15" s="182"/>
      <c r="C15" s="182"/>
      <c r="D15" s="182"/>
      <c r="E15" s="173" t="s">
        <v>70</v>
      </c>
      <c r="F15" s="174"/>
      <c r="G15" s="37" t="s">
        <v>71</v>
      </c>
      <c r="H15" s="37" t="s">
        <v>72</v>
      </c>
      <c r="I15" s="26"/>
    </row>
    <row r="16" spans="1:9" ht="48" customHeight="1">
      <c r="A16" s="176" t="s">
        <v>53</v>
      </c>
      <c r="B16" s="177" t="s">
        <v>135</v>
      </c>
      <c r="C16" s="178"/>
      <c r="D16" s="179"/>
      <c r="E16" s="180"/>
      <c r="F16" s="181"/>
      <c r="G16" s="90" t="str">
        <f>IF(ISERROR(IF(H16="","",H16/E16))=TRUE,"",IF(H16="","",H16/E16))</f>
        <v/>
      </c>
      <c r="H16" s="91">
        <f>'（様式）別紙3経費所要額精算書'!G9</f>
        <v>0</v>
      </c>
      <c r="I16" s="26"/>
    </row>
    <row r="17" spans="1:9" ht="48" customHeight="1">
      <c r="A17" s="176"/>
      <c r="B17" s="177" t="s">
        <v>126</v>
      </c>
      <c r="C17" s="178"/>
      <c r="D17" s="179"/>
      <c r="E17" s="180"/>
      <c r="F17" s="181"/>
      <c r="G17" s="90" t="str">
        <f t="shared" ref="G17:G19" si="0">IF(ISERROR(IF(H17="","",H17/E17))=TRUE,"",IF(H17="","",H17/E17))</f>
        <v/>
      </c>
      <c r="H17" s="91">
        <f>'（様式）別紙3経費所要額精算書'!G11</f>
        <v>0</v>
      </c>
      <c r="I17" s="26"/>
    </row>
    <row r="18" spans="1:9" ht="48" customHeight="1">
      <c r="A18" s="176"/>
      <c r="B18" s="177" t="s">
        <v>80</v>
      </c>
      <c r="C18" s="178"/>
      <c r="D18" s="179"/>
      <c r="E18" s="180">
        <f>SUMIF('（様式）別紙3経費所要額精算書'!$A$9:$A$16,B18,'（様式）別紙3経費所要額精算書'!$E$9:$E$16)</f>
        <v>0</v>
      </c>
      <c r="F18" s="181"/>
      <c r="G18" s="90" t="str">
        <f t="shared" si="0"/>
        <v/>
      </c>
      <c r="H18" s="91">
        <f>'（様式）別紙3経費所要額精算書'!G13</f>
        <v>0</v>
      </c>
      <c r="I18" s="26"/>
    </row>
    <row r="19" spans="1:9" ht="48" customHeight="1">
      <c r="A19" s="176"/>
      <c r="B19" s="177" t="s">
        <v>82</v>
      </c>
      <c r="C19" s="178"/>
      <c r="D19" s="179"/>
      <c r="E19" s="180">
        <f>SUMIF('（様式）別紙3経費所要額精算書'!$A$9:$A$16,B19,'（様式）別紙3経費所要額精算書'!$E$9:$E$16)</f>
        <v>0</v>
      </c>
      <c r="F19" s="181"/>
      <c r="G19" s="90" t="str">
        <f t="shared" si="0"/>
        <v/>
      </c>
      <c r="H19" s="91">
        <f>'（様式）別紙3経費所要額精算書'!G15</f>
        <v>0</v>
      </c>
      <c r="I19" s="26"/>
    </row>
    <row r="20" spans="1:9" ht="14.25" hidden="1" customHeight="1">
      <c r="A20" s="176"/>
      <c r="B20" s="160"/>
      <c r="C20" s="161"/>
      <c r="D20" s="162"/>
      <c r="E20" s="165"/>
      <c r="F20" s="166"/>
      <c r="G20" s="38" t="str">
        <f t="shared" ref="G20:G24" si="1">IF(H20="","",H20/E20)</f>
        <v/>
      </c>
      <c r="H20" s="39"/>
      <c r="I20" s="26"/>
    </row>
    <row r="21" spans="1:9" ht="14.25" hidden="1" customHeight="1">
      <c r="A21" s="176"/>
      <c r="B21" s="160"/>
      <c r="C21" s="161"/>
      <c r="D21" s="162"/>
      <c r="E21" s="165"/>
      <c r="F21" s="166"/>
      <c r="G21" s="38" t="str">
        <f t="shared" si="1"/>
        <v/>
      </c>
      <c r="H21" s="39"/>
      <c r="I21" s="26"/>
    </row>
    <row r="22" spans="1:9" ht="14.25" hidden="1" customHeight="1">
      <c r="A22" s="176"/>
      <c r="B22" s="160"/>
      <c r="C22" s="161"/>
      <c r="D22" s="162"/>
      <c r="E22" s="165"/>
      <c r="F22" s="166"/>
      <c r="G22" s="38" t="str">
        <f t="shared" si="1"/>
        <v/>
      </c>
      <c r="H22" s="39"/>
      <c r="I22" s="26"/>
    </row>
    <row r="23" spans="1:9" hidden="1">
      <c r="A23" s="40"/>
      <c r="B23" s="68"/>
      <c r="C23" s="68"/>
      <c r="D23" s="68"/>
      <c r="E23" s="165"/>
      <c r="F23" s="166"/>
      <c r="G23" s="38" t="str">
        <f t="shared" si="1"/>
        <v/>
      </c>
      <c r="H23" s="39"/>
      <c r="I23" s="26"/>
    </row>
    <row r="24" spans="1:9" hidden="1">
      <c r="A24" s="40"/>
      <c r="B24" s="68"/>
      <c r="C24" s="68"/>
      <c r="D24" s="68"/>
      <c r="E24" s="165"/>
      <c r="F24" s="166"/>
      <c r="G24" s="38" t="str">
        <f t="shared" si="1"/>
        <v/>
      </c>
      <c r="H24" s="39"/>
      <c r="I24" s="26"/>
    </row>
    <row r="25" spans="1:9">
      <c r="A25" s="41"/>
      <c r="B25" s="167" t="s">
        <v>54</v>
      </c>
      <c r="C25" s="168"/>
      <c r="D25" s="168"/>
      <c r="E25" s="169" t="str">
        <f>IF(SUM(E16:F24)=0,"",SUM(E16:F24))</f>
        <v/>
      </c>
      <c r="F25" s="169"/>
      <c r="G25" s="42" t="str">
        <f>IF(H25="","",H25/E25)</f>
        <v/>
      </c>
      <c r="H25" s="43" t="str">
        <f>IF(SUM(H16:H24)=0,"",SUM(H16:H24))</f>
        <v/>
      </c>
      <c r="I25" s="44"/>
    </row>
    <row r="26" spans="1:9">
      <c r="A26" s="46"/>
      <c r="B26" s="170"/>
      <c r="C26" s="171"/>
      <c r="D26" s="172"/>
      <c r="E26" s="173" t="s">
        <v>70</v>
      </c>
      <c r="F26" s="174"/>
      <c r="G26" s="37" t="s">
        <v>73</v>
      </c>
      <c r="H26" s="37" t="s">
        <v>72</v>
      </c>
      <c r="I26" s="36"/>
    </row>
    <row r="27" spans="1:9" ht="31.5" customHeight="1">
      <c r="A27" s="154" t="s">
        <v>55</v>
      </c>
      <c r="B27" s="155" t="s">
        <v>135</v>
      </c>
      <c r="C27" s="156"/>
      <c r="D27" s="157"/>
      <c r="E27" s="158"/>
      <c r="F27" s="159"/>
      <c r="G27" s="38" t="str">
        <f t="shared" ref="G27:G30" si="2">IF(ISERROR(IF(H27="","",H27/E27))=TRUE,"",IF(H27="","",H27/E27))</f>
        <v/>
      </c>
      <c r="H27" s="39">
        <f>'（様式）別紙3経費所要額精算書'!B9-'（様式）別紙3経費所要額精算書'!G9</f>
        <v>0</v>
      </c>
      <c r="I27" s="26"/>
    </row>
    <row r="28" spans="1:9" ht="31.5" customHeight="1">
      <c r="A28" s="154"/>
      <c r="B28" s="155" t="s">
        <v>126</v>
      </c>
      <c r="C28" s="156"/>
      <c r="D28" s="157"/>
      <c r="E28" s="158"/>
      <c r="F28" s="159"/>
      <c r="G28" s="38" t="str">
        <f t="shared" si="2"/>
        <v/>
      </c>
      <c r="H28" s="39">
        <f>'（様式）別紙3経費所要額精算書'!B11-'（様式）別紙3経費所要額精算書'!G11</f>
        <v>0</v>
      </c>
      <c r="I28" s="26"/>
    </row>
    <row r="29" spans="1:9" ht="31.5" customHeight="1">
      <c r="A29" s="154"/>
      <c r="B29" s="155" t="s">
        <v>80</v>
      </c>
      <c r="C29" s="156"/>
      <c r="D29" s="157"/>
      <c r="E29" s="158"/>
      <c r="F29" s="159"/>
      <c r="G29" s="38" t="str">
        <f t="shared" si="2"/>
        <v/>
      </c>
      <c r="H29" s="39">
        <f>'（様式）別紙3経費所要額精算書'!B13-'（様式）別紙3経費所要額精算書'!G13</f>
        <v>0</v>
      </c>
      <c r="I29" s="26"/>
    </row>
    <row r="30" spans="1:9" ht="31.5" customHeight="1">
      <c r="A30" s="154"/>
      <c r="B30" s="155" t="s">
        <v>82</v>
      </c>
      <c r="C30" s="156"/>
      <c r="D30" s="157"/>
      <c r="E30" s="158"/>
      <c r="F30" s="159"/>
      <c r="G30" s="38" t="str">
        <f t="shared" si="2"/>
        <v/>
      </c>
      <c r="H30" s="39">
        <f>'（様式）別紙3経費所要額精算書'!B15-'（様式）別紙3経費所要額精算書'!G15</f>
        <v>0</v>
      </c>
      <c r="I30" s="26"/>
    </row>
    <row r="31" spans="1:9" hidden="1">
      <c r="A31" s="154"/>
      <c r="B31" s="160"/>
      <c r="C31" s="161"/>
      <c r="D31" s="162"/>
      <c r="E31" s="158"/>
      <c r="F31" s="159"/>
      <c r="G31" s="38" t="str">
        <f t="shared" ref="G31:G35" si="3">IF(H31="","",H31/E31)</f>
        <v/>
      </c>
      <c r="H31" s="39"/>
      <c r="I31" s="26"/>
    </row>
    <row r="32" spans="1:9" hidden="1">
      <c r="A32" s="154"/>
      <c r="B32" s="160"/>
      <c r="C32" s="161"/>
      <c r="D32" s="162"/>
      <c r="E32" s="158"/>
      <c r="F32" s="159"/>
      <c r="G32" s="38" t="str">
        <f t="shared" si="3"/>
        <v/>
      </c>
      <c r="H32" s="39"/>
      <c r="I32" s="26"/>
    </row>
    <row r="33" spans="1:11" hidden="1">
      <c r="A33" s="154"/>
      <c r="B33" s="160"/>
      <c r="C33" s="161"/>
      <c r="D33" s="162"/>
      <c r="E33" s="158"/>
      <c r="F33" s="159"/>
      <c r="G33" s="38" t="str">
        <f t="shared" si="3"/>
        <v/>
      </c>
      <c r="H33" s="39"/>
      <c r="I33" s="26"/>
    </row>
    <row r="34" spans="1:11" hidden="1">
      <c r="A34" s="47"/>
      <c r="B34" s="69"/>
      <c r="C34" s="68"/>
      <c r="D34" s="70"/>
      <c r="E34" s="158"/>
      <c r="F34" s="159"/>
      <c r="G34" s="38" t="str">
        <f t="shared" si="3"/>
        <v/>
      </c>
      <c r="H34" s="39"/>
      <c r="I34" s="26"/>
    </row>
    <row r="35" spans="1:11">
      <c r="A35" s="47"/>
      <c r="B35" s="71"/>
      <c r="C35" s="72"/>
      <c r="D35" s="73"/>
      <c r="E35" s="158"/>
      <c r="F35" s="159"/>
      <c r="G35" s="38" t="str">
        <f t="shared" si="3"/>
        <v/>
      </c>
      <c r="H35" s="39"/>
      <c r="I35" s="26"/>
    </row>
    <row r="36" spans="1:11">
      <c r="A36" s="45"/>
      <c r="B36" s="163" t="s">
        <v>54</v>
      </c>
      <c r="C36" s="163"/>
      <c r="D36" s="163"/>
      <c r="E36" s="164" t="str">
        <f>IF(SUM(E27:F35)=0,"",SUM(E27:F35))</f>
        <v/>
      </c>
      <c r="F36" s="164"/>
      <c r="G36" s="42" t="str">
        <f>IF(H36="","",H36/E36)</f>
        <v/>
      </c>
      <c r="H36" s="43" t="str">
        <f>IF(SUM(H27:H35)=0,"",SUM(H27:H35))</f>
        <v/>
      </c>
      <c r="I36" s="44"/>
    </row>
    <row r="37" spans="1:11">
      <c r="A37" s="119" t="s">
        <v>56</v>
      </c>
      <c r="B37" s="119"/>
      <c r="C37" s="119"/>
      <c r="D37" s="119"/>
      <c r="E37" s="145" t="str">
        <f>IF(E36="",E25,E25+E36)</f>
        <v/>
      </c>
      <c r="F37" s="146"/>
      <c r="G37" s="52" t="str">
        <f>IF(H37="","",H37/E37)</f>
        <v/>
      </c>
      <c r="H37" s="53" t="str">
        <f>IF(H36="",H25,H25+H36)</f>
        <v/>
      </c>
      <c r="I37" s="54"/>
    </row>
    <row r="38" spans="1:11">
      <c r="A38" s="147" t="s">
        <v>57</v>
      </c>
      <c r="B38" s="147"/>
      <c r="C38" s="147"/>
      <c r="D38" s="147"/>
      <c r="E38" s="147"/>
      <c r="F38" s="147"/>
      <c r="G38" s="147"/>
      <c r="H38" s="147"/>
      <c r="I38" s="147"/>
    </row>
    <row r="39" spans="1:11">
      <c r="A39" s="119" t="s">
        <v>58</v>
      </c>
      <c r="B39" s="119"/>
      <c r="C39" s="119"/>
      <c r="D39" s="119"/>
      <c r="E39" s="119" t="s">
        <v>59</v>
      </c>
      <c r="F39" s="119"/>
      <c r="G39" s="119"/>
      <c r="H39" s="119" t="s">
        <v>4</v>
      </c>
      <c r="I39" s="119"/>
    </row>
    <row r="40" spans="1:11">
      <c r="A40" s="148"/>
      <c r="B40" s="149"/>
      <c r="C40" s="149"/>
      <c r="D40" s="150"/>
      <c r="E40" s="151" t="s">
        <v>3</v>
      </c>
      <c r="F40" s="152"/>
      <c r="G40" s="153"/>
      <c r="H40" s="148" t="s">
        <v>60</v>
      </c>
      <c r="I40" s="150"/>
    </row>
    <row r="41" spans="1:11">
      <c r="A41" s="110" t="s">
        <v>61</v>
      </c>
      <c r="B41" s="111"/>
      <c r="C41" s="111"/>
      <c r="D41" s="112"/>
      <c r="E41" s="140" t="str">
        <f>IF(E42="","",E42+E43)</f>
        <v/>
      </c>
      <c r="F41" s="141"/>
      <c r="G41" s="142"/>
      <c r="H41" s="143"/>
      <c r="I41" s="144"/>
    </row>
    <row r="42" spans="1:11">
      <c r="A42" s="110" t="s">
        <v>74</v>
      </c>
      <c r="B42" s="111"/>
      <c r="C42" s="111"/>
      <c r="D42" s="112"/>
      <c r="E42" s="113"/>
      <c r="F42" s="114"/>
      <c r="G42" s="115"/>
      <c r="H42" s="116"/>
      <c r="I42" s="117"/>
    </row>
    <row r="43" spans="1:11">
      <c r="A43" s="110" t="s">
        <v>75</v>
      </c>
      <c r="B43" s="111"/>
      <c r="C43" s="111"/>
      <c r="D43" s="112"/>
      <c r="E43" s="113">
        <f>'（様式）別紙3経費所要額精算書'!K17</f>
        <v>0</v>
      </c>
      <c r="F43" s="114"/>
      <c r="G43" s="115"/>
      <c r="H43" s="116"/>
      <c r="I43" s="117"/>
    </row>
    <row r="44" spans="1:11">
      <c r="A44" s="110" t="s">
        <v>62</v>
      </c>
      <c r="B44" s="111"/>
      <c r="C44" s="111"/>
      <c r="D44" s="112"/>
      <c r="E44" s="113">
        <v>0</v>
      </c>
      <c r="F44" s="114"/>
      <c r="G44" s="115"/>
      <c r="H44" s="116"/>
      <c r="I44" s="117"/>
      <c r="K44" s="75"/>
    </row>
    <row r="45" spans="1:11">
      <c r="A45" s="110" t="s">
        <v>63</v>
      </c>
      <c r="B45" s="111"/>
      <c r="C45" s="111"/>
      <c r="D45" s="112"/>
      <c r="E45" s="113">
        <v>0</v>
      </c>
      <c r="F45" s="114"/>
      <c r="G45" s="115"/>
      <c r="H45" s="116"/>
      <c r="I45" s="117"/>
    </row>
    <row r="46" spans="1:11">
      <c r="A46" s="110" t="s">
        <v>64</v>
      </c>
      <c r="B46" s="111"/>
      <c r="C46" s="111"/>
      <c r="D46" s="112"/>
      <c r="E46" s="113" t="str">
        <f>IF(ISERROR(H37-E43-E44-E45)=TRUE,"",H37-E43-E44-E45)</f>
        <v/>
      </c>
      <c r="F46" s="114"/>
      <c r="G46" s="115"/>
      <c r="H46" s="57"/>
      <c r="I46" s="58" t="str">
        <f>IF(E46=0,"","自己負担金")</f>
        <v>自己負担金</v>
      </c>
    </row>
    <row r="47" spans="1:11">
      <c r="A47" s="59"/>
      <c r="B47" s="60"/>
      <c r="C47" s="60"/>
      <c r="D47" s="61"/>
      <c r="E47" s="62"/>
      <c r="F47" s="63"/>
      <c r="G47" s="64"/>
      <c r="H47" s="62"/>
      <c r="I47" s="64"/>
    </row>
    <row r="48" spans="1:11">
      <c r="A48" s="119" t="s">
        <v>15</v>
      </c>
      <c r="B48" s="119"/>
      <c r="C48" s="119"/>
      <c r="D48" s="119"/>
      <c r="E48" s="120" t="str">
        <f>IF(ISERROR(E42+E43+E44+E45+E46)=TRUE,"",E42+E43+E44+E45+E46)</f>
        <v/>
      </c>
      <c r="F48" s="121"/>
      <c r="G48" s="122"/>
      <c r="H48" s="123" t="str">
        <f>IF(H37=E48,"","←【確認】財源内訳の合計と整備費の合計が不一致")</f>
        <v/>
      </c>
      <c r="I48" s="124"/>
    </row>
    <row r="49" spans="1:9">
      <c r="A49" s="125" t="s">
        <v>65</v>
      </c>
      <c r="B49" s="126"/>
      <c r="C49" s="126"/>
      <c r="D49" s="126"/>
      <c r="E49" s="126"/>
      <c r="F49" s="126"/>
      <c r="G49" s="126"/>
      <c r="H49" s="65" t="s">
        <v>77</v>
      </c>
      <c r="I49" s="66"/>
    </row>
    <row r="50" spans="1:9">
      <c r="A50" s="127" t="s">
        <v>66</v>
      </c>
      <c r="B50" s="128"/>
      <c r="C50" s="128"/>
      <c r="D50" s="128"/>
      <c r="E50" s="128"/>
      <c r="F50" s="128"/>
      <c r="G50" s="128"/>
      <c r="H50" s="128"/>
      <c r="I50" s="128"/>
    </row>
    <row r="51" spans="1:9">
      <c r="A51" s="129"/>
      <c r="B51" s="130"/>
      <c r="C51" s="130"/>
      <c r="D51" s="130"/>
      <c r="E51" s="130"/>
      <c r="F51" s="130"/>
      <c r="G51" s="130"/>
      <c r="H51" s="130"/>
      <c r="I51" s="131"/>
    </row>
    <row r="52" spans="1:9">
      <c r="A52" s="132"/>
      <c r="B52" s="133"/>
      <c r="C52" s="133"/>
      <c r="D52" s="133"/>
      <c r="E52" s="133"/>
      <c r="F52" s="133"/>
      <c r="G52" s="133"/>
      <c r="H52" s="133"/>
      <c r="I52" s="134"/>
    </row>
    <row r="53" spans="1:9">
      <c r="A53" s="132"/>
      <c r="B53" s="133"/>
      <c r="C53" s="133"/>
      <c r="D53" s="133"/>
      <c r="E53" s="133"/>
      <c r="F53" s="133"/>
      <c r="G53" s="133"/>
      <c r="H53" s="133"/>
      <c r="I53" s="134"/>
    </row>
    <row r="54" spans="1:9">
      <c r="A54" s="135"/>
      <c r="B54" s="136"/>
      <c r="C54" s="136"/>
      <c r="D54" s="136"/>
      <c r="E54" s="136"/>
      <c r="F54" s="136"/>
      <c r="G54" s="136"/>
      <c r="H54" s="136"/>
      <c r="I54" s="137"/>
    </row>
    <row r="55" spans="1:9" ht="6" customHeight="1">
      <c r="A55" s="138"/>
      <c r="B55" s="138"/>
      <c r="C55" s="138"/>
      <c r="D55" s="138"/>
      <c r="E55" s="139"/>
      <c r="F55" s="139"/>
      <c r="G55" s="139"/>
      <c r="H55" s="139"/>
      <c r="I55" s="139"/>
    </row>
    <row r="56" spans="1:9">
      <c r="A56" s="67" t="s">
        <v>67</v>
      </c>
      <c r="B56" s="118" t="s">
        <v>68</v>
      </c>
      <c r="C56" s="118"/>
      <c r="D56" s="118"/>
      <c r="E56" s="118"/>
      <c r="F56" s="118"/>
      <c r="G56" s="118"/>
      <c r="H56" s="118"/>
      <c r="I56" s="118"/>
    </row>
  </sheetData>
  <mergeCells count="99">
    <mergeCell ref="A2:I2"/>
    <mergeCell ref="A4:C4"/>
    <mergeCell ref="D4:I4"/>
    <mergeCell ref="A5:C5"/>
    <mergeCell ref="D5:G5"/>
    <mergeCell ref="H5:I5"/>
    <mergeCell ref="B15:D15"/>
    <mergeCell ref="E15:F15"/>
    <mergeCell ref="A6:C6"/>
    <mergeCell ref="D6:G6"/>
    <mergeCell ref="H6:I6"/>
    <mergeCell ref="A7:C7"/>
    <mergeCell ref="D7:I7"/>
    <mergeCell ref="A8:C11"/>
    <mergeCell ref="D8:I8"/>
    <mergeCell ref="E9:G9"/>
    <mergeCell ref="D10:F10"/>
    <mergeCell ref="D11:F11"/>
    <mergeCell ref="A12:C12"/>
    <mergeCell ref="E12:F12"/>
    <mergeCell ref="A13:I13"/>
    <mergeCell ref="B14:D14"/>
    <mergeCell ref="E14:F14"/>
    <mergeCell ref="E23:F23"/>
    <mergeCell ref="A16:A22"/>
    <mergeCell ref="B16:D16"/>
    <mergeCell ref="E16:F16"/>
    <mergeCell ref="B17:D17"/>
    <mergeCell ref="E17:F17"/>
    <mergeCell ref="B18:D18"/>
    <mergeCell ref="E18:F18"/>
    <mergeCell ref="B19:D19"/>
    <mergeCell ref="E19:F19"/>
    <mergeCell ref="B20:D20"/>
    <mergeCell ref="E20:F20"/>
    <mergeCell ref="B21:D21"/>
    <mergeCell ref="E21:F21"/>
    <mergeCell ref="B22:D22"/>
    <mergeCell ref="E22:F22"/>
    <mergeCell ref="E24:F24"/>
    <mergeCell ref="B25:D25"/>
    <mergeCell ref="E25:F25"/>
    <mergeCell ref="B26:D26"/>
    <mergeCell ref="E26:F26"/>
    <mergeCell ref="B36:D36"/>
    <mergeCell ref="E36:F36"/>
    <mergeCell ref="B29:D29"/>
    <mergeCell ref="E29:F29"/>
    <mergeCell ref="B30:D30"/>
    <mergeCell ref="E30:F30"/>
    <mergeCell ref="B31:D31"/>
    <mergeCell ref="E31:F31"/>
    <mergeCell ref="E35:F35"/>
    <mergeCell ref="E34:F34"/>
    <mergeCell ref="A27:A33"/>
    <mergeCell ref="B27:D27"/>
    <mergeCell ref="E27:F27"/>
    <mergeCell ref="B28:D28"/>
    <mergeCell ref="E28:F28"/>
    <mergeCell ref="B32:D32"/>
    <mergeCell ref="E32:F32"/>
    <mergeCell ref="B33:D33"/>
    <mergeCell ref="E33:F33"/>
    <mergeCell ref="A37:D37"/>
    <mergeCell ref="E37:F37"/>
    <mergeCell ref="A38:I38"/>
    <mergeCell ref="A40:D40"/>
    <mergeCell ref="E40:G40"/>
    <mergeCell ref="H40:I40"/>
    <mergeCell ref="A39:D39"/>
    <mergeCell ref="E39:G39"/>
    <mergeCell ref="H39:I39"/>
    <mergeCell ref="A41:D41"/>
    <mergeCell ref="E41:G41"/>
    <mergeCell ref="H41:I41"/>
    <mergeCell ref="A42:D42"/>
    <mergeCell ref="E42:G42"/>
    <mergeCell ref="H42:I42"/>
    <mergeCell ref="A43:D43"/>
    <mergeCell ref="E43:G43"/>
    <mergeCell ref="H43:I43"/>
    <mergeCell ref="A44:D44"/>
    <mergeCell ref="E44:G44"/>
    <mergeCell ref="H44:I44"/>
    <mergeCell ref="A45:D45"/>
    <mergeCell ref="E45:G45"/>
    <mergeCell ref="H45:I45"/>
    <mergeCell ref="B56:I56"/>
    <mergeCell ref="A46:D46"/>
    <mergeCell ref="E46:G46"/>
    <mergeCell ref="A48:D48"/>
    <mergeCell ref="E48:G48"/>
    <mergeCell ref="H48:I48"/>
    <mergeCell ref="A49:G49"/>
    <mergeCell ref="A50:I50"/>
    <mergeCell ref="A51:I54"/>
    <mergeCell ref="A55:D55"/>
    <mergeCell ref="E55:G55"/>
    <mergeCell ref="H55:I55"/>
  </mergeCells>
  <phoneticPr fontId="2"/>
  <conditionalFormatting sqref="E16:F19">
    <cfRule type="cellIs" dxfId="2" priority="2" operator="equal">
      <formula>0</formula>
    </cfRule>
  </conditionalFormatting>
  <conditionalFormatting sqref="H27:H30">
    <cfRule type="cellIs" dxfId="1" priority="1" operator="equal">
      <formula>0</formula>
    </cfRule>
  </conditionalFormatting>
  <dataValidations count="9">
    <dataValidation allowBlank="1" showInputMessage="1" showErrorMessage="1" prompt="市町村名から記入してください。_x000a_（「大分県」は記入不要）" sqref="H6:I6" xr:uid="{22121D27-195C-4A87-8F67-66D0FF5E1EF7}"/>
    <dataValidation allowBlank="1" showInputMessage="1" showErrorMessage="1" prompt="工事が完成し検査が終了した日付を記入して下さい。 ただし建築基準法第７条第５項の規定による竣工検査書、もしくは消防完了検査済証の受領があれば、それらが全て揃った日としてください。" sqref="I12" xr:uid="{00000000-0002-0000-0100-000001000000}"/>
    <dataValidation allowBlank="1" showInputMessage="1" showErrorMessage="1" prompt="実際に着工した日を記入して下さい。（交付申請時に記入した日付と同じになるとは限りません。）" sqref="E12:F12" xr:uid="{00000000-0002-0000-0100-000002000000}"/>
    <dataValidation allowBlank="1" showInputMessage="1" showErrorMessage="1" prompt="補助対象面積部分のみ記入する。（個人防護具以外の物品保管部分も併せて整備する場合。）" sqref="E19:F19" xr:uid="{00000000-0002-0000-0100-000003000000}"/>
    <dataValidation allowBlank="1" showInputMessage="1" showErrorMessage="1" prompt="医療措置協定どおり記入してください。" sqref="A6:G6" xr:uid="{2A3F3CD2-D4FB-498D-BA2A-80BF7E060108}"/>
    <dataValidation allowBlank="1" showInputMessage="1" showErrorMessage="1" prompt="工事面積（施工範囲を水平面に投影した面積）を記入する。" sqref="E18:F18" xr:uid="{00000000-0002-0000-0100-000005000000}"/>
    <dataValidation allowBlank="1" showInputMessage="1" showErrorMessage="1" prompt="病室面積記入してください。" sqref="E16:F17" xr:uid="{00000000-0002-0000-0100-000006000000}"/>
    <dataValidation allowBlank="1" showInputMessage="1" showErrorMessage="1" prompt="初期値として0を入力していますが、該当する収入があればその額を記入してください。（別紙1と整合するはずです。）" sqref="E44:G45" xr:uid="{00000000-0002-0000-0100-000007000000}"/>
    <dataValidation allowBlank="1" showInputMessage="1" showErrorMessage="1" prompt="事業の概要と必要性がわかるように記入してください。" sqref="A51:I54" xr:uid="{00000000-0002-0000-0100-000008000000}"/>
  </dataValidations>
  <pageMargins left="0.70866141732283472" right="0.70866141732283472" top="0.74803149606299213" bottom="0.74803149606299213" header="0.31496062992125984" footer="0.31496062992125984"/>
  <pageSetup paperSize="9" scale="88" orientation="portrait"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9000000}">
          <x14:formula1>
            <xm:f>リスト!$A$2:$A$5</xm:f>
          </x14:formula1>
          <xm:sqref>B16:D19 B27:D30</xm:sqref>
        </x14:dataValidation>
        <x14:dataValidation type="list" allowBlank="1" showInputMessage="1" showErrorMessage="1" xr:uid="{00000000-0002-0000-0100-00000A000000}">
          <x14:formula1>
            <xm:f>リスト!$I$2:$I$3</xm:f>
          </x14:formula1>
          <xm:sqref>H49</xm:sqref>
        </x14:dataValidation>
        <x14:dataValidation type="list" allowBlank="1" showInputMessage="1" showErrorMessage="1" prompt="新築、移転新築、改築、増築、改修　のいずれかから選択してください。" xr:uid="{00000000-0002-0000-0100-00000B000000}">
          <x14:formula1>
            <xm:f>リスト!$D$2:$D$7</xm:f>
          </x14:formula1>
          <xm:sqref>D7:I7</xm:sqref>
        </x14:dataValidation>
        <x14:dataValidation type="list" allowBlank="1" showInputMessage="1" showErrorMessage="1" prompt="鉄骨鉄筋コンクリート造_x000a_鉄筋コンクリート造_x000a_鉄骨造（鉄筋コンクリート造と同等の強度）_x000a_鉄骨造（ブロック造と同等の強度）_x000a_ブロック造_x000a_木造_x000a_プレハブ造_x000a_その他_x000a_から選択してください。" xr:uid="{00000000-0002-0000-0100-00000C000000}">
          <x14:formula1>
            <xm:f>リスト!$F$2:$F$10</xm:f>
          </x14:formula1>
          <xm:sqref>E9:G9</xm:sqref>
        </x14:dataValidation>
        <x14:dataValidation type="list" allowBlank="1" showInputMessage="1" showErrorMessage="1" prompt="階数を入力してください。（プルダウンリストによる選択）" xr:uid="{00000000-0002-0000-0100-00000D000000}">
          <x14:formula1>
            <xm:f>リスト!$H$2:$H$18</xm:f>
          </x14:formula1>
          <xm:sqref>H9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K56"/>
  <sheetViews>
    <sheetView view="pageBreakPreview" topLeftCell="A19" zoomScaleNormal="100" zoomScaleSheetLayoutView="100" workbookViewId="0">
      <selection activeCell="K16" sqref="K16"/>
    </sheetView>
  </sheetViews>
  <sheetFormatPr defaultRowHeight="14.25"/>
  <cols>
    <col min="1" max="6" width="6.75" customWidth="1"/>
    <col min="7" max="9" width="14.875" customWidth="1"/>
    <col min="11" max="11" width="13.875" bestFit="1" customWidth="1"/>
    <col min="12" max="12" width="9.5" bestFit="1" customWidth="1"/>
  </cols>
  <sheetData>
    <row r="1" spans="1:9">
      <c r="A1" s="22" t="s">
        <v>141</v>
      </c>
      <c r="B1" s="23"/>
      <c r="C1" s="23"/>
      <c r="D1" s="23"/>
      <c r="E1" s="23"/>
      <c r="F1" s="23"/>
      <c r="G1" s="23"/>
      <c r="H1" s="23"/>
      <c r="I1" s="23"/>
    </row>
    <row r="2" spans="1:9">
      <c r="A2" s="203" t="s">
        <v>142</v>
      </c>
      <c r="B2" s="203"/>
      <c r="C2" s="203"/>
      <c r="D2" s="203"/>
      <c r="E2" s="203"/>
      <c r="F2" s="203"/>
      <c r="G2" s="203"/>
      <c r="H2" s="203"/>
      <c r="I2" s="203"/>
    </row>
    <row r="3" spans="1:9" ht="8.25" customHeight="1">
      <c r="A3" s="22"/>
      <c r="B3" s="23"/>
      <c r="C3" s="23"/>
      <c r="D3" s="23"/>
      <c r="E3" s="23"/>
      <c r="F3" s="23"/>
      <c r="G3" s="23"/>
      <c r="H3" s="23"/>
      <c r="I3" s="23"/>
    </row>
    <row r="4" spans="1:9">
      <c r="A4" s="119" t="s">
        <v>34</v>
      </c>
      <c r="B4" s="119"/>
      <c r="C4" s="119"/>
      <c r="D4" s="187" t="s">
        <v>84</v>
      </c>
      <c r="E4" s="188"/>
      <c r="F4" s="188"/>
      <c r="G4" s="188"/>
      <c r="H4" s="188"/>
      <c r="I4" s="189"/>
    </row>
    <row r="5" spans="1:9">
      <c r="A5" s="119" t="s">
        <v>35</v>
      </c>
      <c r="B5" s="119"/>
      <c r="C5" s="119"/>
      <c r="D5" s="197" t="s">
        <v>32</v>
      </c>
      <c r="E5" s="198"/>
      <c r="F5" s="198"/>
      <c r="G5" s="199"/>
      <c r="H5" s="119" t="s">
        <v>36</v>
      </c>
      <c r="I5" s="175"/>
    </row>
    <row r="6" spans="1:9" ht="30.75" customHeight="1">
      <c r="A6" s="183">
        <f>'（様式）別紙4　事業実績報告書'!A6</f>
        <v>0</v>
      </c>
      <c r="B6" s="184"/>
      <c r="C6" s="185"/>
      <c r="D6" s="183">
        <f>'（様式）別紙4　事業実績報告書'!D6</f>
        <v>0</v>
      </c>
      <c r="E6" s="184"/>
      <c r="F6" s="184"/>
      <c r="G6" s="185"/>
      <c r="H6" s="186">
        <f>'（様式）別紙4　事業実績報告書'!H6</f>
        <v>0</v>
      </c>
      <c r="I6" s="186"/>
    </row>
    <row r="7" spans="1:9">
      <c r="A7" s="119" t="s">
        <v>37</v>
      </c>
      <c r="B7" s="119"/>
      <c r="C7" s="119"/>
      <c r="D7" s="187">
        <f>'（様式）別紙4　事業実績報告書'!D7</f>
        <v>0</v>
      </c>
      <c r="E7" s="188"/>
      <c r="F7" s="188"/>
      <c r="G7" s="188"/>
      <c r="H7" s="188"/>
      <c r="I7" s="189"/>
    </row>
    <row r="8" spans="1:9">
      <c r="A8" s="175" t="s">
        <v>38</v>
      </c>
      <c r="B8" s="175"/>
      <c r="C8" s="175"/>
      <c r="D8" s="190" t="s">
        <v>39</v>
      </c>
      <c r="E8" s="190"/>
      <c r="F8" s="190"/>
      <c r="G8" s="190"/>
      <c r="H8" s="190"/>
      <c r="I8" s="191"/>
    </row>
    <row r="9" spans="1:9">
      <c r="A9" s="175"/>
      <c r="B9" s="175"/>
      <c r="C9" s="175"/>
      <c r="D9" s="24" t="s">
        <v>40</v>
      </c>
      <c r="E9" s="192">
        <f>'（様式）別紙4　事業実績報告書'!E9</f>
        <v>0</v>
      </c>
      <c r="F9" s="192"/>
      <c r="G9" s="192"/>
      <c r="H9" s="25">
        <f>'（様式）別紙4　事業実績報告書'!H9</f>
        <v>0</v>
      </c>
      <c r="I9" s="26"/>
    </row>
    <row r="10" spans="1:9">
      <c r="A10" s="175"/>
      <c r="B10" s="175"/>
      <c r="C10" s="175"/>
      <c r="D10" s="193" t="s">
        <v>42</v>
      </c>
      <c r="E10" s="194"/>
      <c r="F10" s="194"/>
      <c r="G10" s="84">
        <f>'（様式）別紙4　事業実績報告書'!G10</f>
        <v>0</v>
      </c>
      <c r="H10" s="27"/>
      <c r="I10" s="26"/>
    </row>
    <row r="11" spans="1:9">
      <c r="A11" s="175"/>
      <c r="B11" s="175"/>
      <c r="C11" s="175"/>
      <c r="D11" s="195" t="s">
        <v>43</v>
      </c>
      <c r="E11" s="196"/>
      <c r="F11" s="196"/>
      <c r="G11" s="86">
        <f>'（様式）別紙4　事業実績報告書'!G11</f>
        <v>0</v>
      </c>
      <c r="H11" s="29"/>
      <c r="I11" s="30"/>
    </row>
    <row r="12" spans="1:9">
      <c r="A12" s="197" t="s">
        <v>33</v>
      </c>
      <c r="B12" s="198"/>
      <c r="C12" s="199"/>
      <c r="D12" s="31" t="s">
        <v>44</v>
      </c>
      <c r="E12" s="200">
        <f>'（様式）別紙4　事業実績報告書'!E12</f>
        <v>0</v>
      </c>
      <c r="F12" s="200"/>
      <c r="G12" s="32" t="s">
        <v>28</v>
      </c>
      <c r="H12" s="33" t="s">
        <v>69</v>
      </c>
      <c r="I12" s="92">
        <f>'（様式）別紙4　事業実績報告書'!I12</f>
        <v>0</v>
      </c>
    </row>
    <row r="13" spans="1:9">
      <c r="A13" s="201" t="s">
        <v>46</v>
      </c>
      <c r="B13" s="182"/>
      <c r="C13" s="182"/>
      <c r="D13" s="182"/>
      <c r="E13" s="182"/>
      <c r="F13" s="182"/>
      <c r="G13" s="182"/>
      <c r="H13" s="182"/>
      <c r="I13" s="202"/>
    </row>
    <row r="14" spans="1:9">
      <c r="A14" s="34" t="s">
        <v>47</v>
      </c>
      <c r="B14" s="175" t="s">
        <v>48</v>
      </c>
      <c r="C14" s="175"/>
      <c r="D14" s="197"/>
      <c r="E14" s="175" t="s">
        <v>49</v>
      </c>
      <c r="F14" s="175"/>
      <c r="G14" s="34" t="s">
        <v>50</v>
      </c>
      <c r="H14" s="34" t="s">
        <v>51</v>
      </c>
      <c r="I14" s="35" t="s">
        <v>52</v>
      </c>
    </row>
    <row r="15" spans="1:9">
      <c r="A15" s="36"/>
      <c r="B15" s="182"/>
      <c r="C15" s="182"/>
      <c r="D15" s="182"/>
      <c r="E15" s="173" t="s">
        <v>70</v>
      </c>
      <c r="F15" s="174"/>
      <c r="G15" s="37" t="s">
        <v>71</v>
      </c>
      <c r="H15" s="37" t="s">
        <v>72</v>
      </c>
      <c r="I15" s="26"/>
    </row>
    <row r="16" spans="1:9" ht="48" customHeight="1">
      <c r="A16" s="176" t="s">
        <v>53</v>
      </c>
      <c r="B16" s="177" t="s">
        <v>135</v>
      </c>
      <c r="C16" s="178"/>
      <c r="D16" s="179"/>
      <c r="E16" s="180">
        <f>'（様式）別紙4　事業実績報告書'!E16</f>
        <v>0</v>
      </c>
      <c r="F16" s="181"/>
      <c r="G16" s="90" t="str">
        <f>IF(ISERROR(IF(H16="","",H16/E16))=TRUE,"",IF(H16="","",H16/E16))</f>
        <v/>
      </c>
      <c r="H16" s="91">
        <f>'（様式）別紙3経費所要額精算書'!B9*1.1</f>
        <v>0</v>
      </c>
      <c r="I16" s="26"/>
    </row>
    <row r="17" spans="1:9" ht="48" customHeight="1">
      <c r="A17" s="176"/>
      <c r="B17" s="177" t="s">
        <v>126</v>
      </c>
      <c r="C17" s="178"/>
      <c r="D17" s="179"/>
      <c r="E17" s="180">
        <f>'（様式）別紙4　事業実績報告書'!E17</f>
        <v>0</v>
      </c>
      <c r="F17" s="181"/>
      <c r="G17" s="90" t="str">
        <f t="shared" ref="G17:G19" si="0">IF(ISERROR(IF(H17="","",H17/E17))=TRUE,"",IF(H17="","",H17/E17))</f>
        <v/>
      </c>
      <c r="H17" s="91">
        <f>'（様式）別紙3経費所要額精算書'!B11*1.1</f>
        <v>0</v>
      </c>
      <c r="I17" s="26"/>
    </row>
    <row r="18" spans="1:9" ht="48" customHeight="1">
      <c r="A18" s="176"/>
      <c r="B18" s="177" t="s">
        <v>80</v>
      </c>
      <c r="C18" s="178"/>
      <c r="D18" s="179"/>
      <c r="E18" s="180">
        <f>'（様式）別紙4　事業実績報告書'!E18</f>
        <v>0</v>
      </c>
      <c r="F18" s="181"/>
      <c r="G18" s="90" t="str">
        <f t="shared" si="0"/>
        <v/>
      </c>
      <c r="H18" s="91">
        <f>'（様式）別紙3経費所要額精算書'!B13*1.1</f>
        <v>0</v>
      </c>
      <c r="I18" s="26"/>
    </row>
    <row r="19" spans="1:9" ht="48" customHeight="1">
      <c r="A19" s="176"/>
      <c r="B19" s="177" t="s">
        <v>82</v>
      </c>
      <c r="C19" s="178"/>
      <c r="D19" s="179"/>
      <c r="E19" s="180">
        <f>'（様式）別紙4　事業実績報告書'!E19</f>
        <v>0</v>
      </c>
      <c r="F19" s="181"/>
      <c r="G19" s="90" t="str">
        <f t="shared" si="0"/>
        <v/>
      </c>
      <c r="H19" s="91">
        <f>'（様式）別紙3経費所要額精算書'!B15*1.1</f>
        <v>0</v>
      </c>
      <c r="I19" s="26"/>
    </row>
    <row r="20" spans="1:9" ht="14.25" hidden="1" customHeight="1">
      <c r="A20" s="176"/>
      <c r="B20" s="160"/>
      <c r="C20" s="161"/>
      <c r="D20" s="162"/>
      <c r="E20" s="165"/>
      <c r="F20" s="166"/>
      <c r="G20" s="38" t="str">
        <f t="shared" ref="G20:G24" si="1">IF(H20="","",H20/E20)</f>
        <v/>
      </c>
      <c r="H20" s="39"/>
      <c r="I20" s="26"/>
    </row>
    <row r="21" spans="1:9" ht="14.25" hidden="1" customHeight="1">
      <c r="A21" s="176"/>
      <c r="B21" s="160"/>
      <c r="C21" s="161"/>
      <c r="D21" s="162"/>
      <c r="E21" s="165"/>
      <c r="F21" s="166"/>
      <c r="G21" s="38" t="str">
        <f t="shared" si="1"/>
        <v/>
      </c>
      <c r="H21" s="39"/>
      <c r="I21" s="26"/>
    </row>
    <row r="22" spans="1:9" ht="14.25" hidden="1" customHeight="1">
      <c r="A22" s="176"/>
      <c r="B22" s="160"/>
      <c r="C22" s="161"/>
      <c r="D22" s="162"/>
      <c r="E22" s="165"/>
      <c r="F22" s="166"/>
      <c r="G22" s="38" t="str">
        <f t="shared" si="1"/>
        <v/>
      </c>
      <c r="H22" s="39"/>
      <c r="I22" s="26"/>
    </row>
    <row r="23" spans="1:9" hidden="1">
      <c r="A23" s="40"/>
      <c r="B23" s="68"/>
      <c r="C23" s="68"/>
      <c r="D23" s="68"/>
      <c r="E23" s="165"/>
      <c r="F23" s="166"/>
      <c r="G23" s="38" t="str">
        <f t="shared" si="1"/>
        <v/>
      </c>
      <c r="H23" s="39"/>
      <c r="I23" s="26"/>
    </row>
    <row r="24" spans="1:9" hidden="1">
      <c r="A24" s="40"/>
      <c r="B24" s="68"/>
      <c r="C24" s="68"/>
      <c r="D24" s="68"/>
      <c r="E24" s="165"/>
      <c r="F24" s="166"/>
      <c r="G24" s="38" t="str">
        <f t="shared" si="1"/>
        <v/>
      </c>
      <c r="H24" s="39"/>
      <c r="I24" s="26"/>
    </row>
    <row r="25" spans="1:9">
      <c r="A25" s="41"/>
      <c r="B25" s="167" t="s">
        <v>54</v>
      </c>
      <c r="C25" s="168"/>
      <c r="D25" s="168"/>
      <c r="E25" s="169" t="str">
        <f>IF(SUM(E16:F24)=0,"",SUM(E16:F24))</f>
        <v/>
      </c>
      <c r="F25" s="169"/>
      <c r="G25" s="42" t="str">
        <f>IF(H25="","",H25/E25)</f>
        <v/>
      </c>
      <c r="H25" s="43" t="str">
        <f>IF(SUM(H16:H24)=0,"",SUM(H16:H24))</f>
        <v/>
      </c>
      <c r="I25" s="44"/>
    </row>
    <row r="26" spans="1:9">
      <c r="A26" s="46"/>
      <c r="B26" s="170"/>
      <c r="C26" s="171"/>
      <c r="D26" s="172"/>
      <c r="E26" s="173" t="s">
        <v>70</v>
      </c>
      <c r="F26" s="174"/>
      <c r="G26" s="37" t="s">
        <v>71</v>
      </c>
      <c r="H26" s="37" t="s">
        <v>72</v>
      </c>
      <c r="I26" s="36"/>
    </row>
    <row r="27" spans="1:9" ht="31.5" customHeight="1">
      <c r="A27" s="154" t="s">
        <v>55</v>
      </c>
      <c r="B27" s="155" t="s">
        <v>135</v>
      </c>
      <c r="C27" s="156"/>
      <c r="D27" s="157"/>
      <c r="E27" s="158">
        <f>'（様式）別紙4　事業実績報告書'!E27</f>
        <v>0</v>
      </c>
      <c r="F27" s="159"/>
      <c r="G27" s="38" t="str">
        <f t="shared" ref="G27:G30" si="2">IF(ISERROR(IF(H27="","",H27/E27))=TRUE,"",IF(H27="","",H27/E27))</f>
        <v/>
      </c>
      <c r="H27" s="39">
        <f>'（様式）別紙4　事業実績報告書'!H27*1.1</f>
        <v>0</v>
      </c>
      <c r="I27" s="26"/>
    </row>
    <row r="28" spans="1:9" ht="31.5" customHeight="1">
      <c r="A28" s="154"/>
      <c r="B28" s="155" t="s">
        <v>126</v>
      </c>
      <c r="C28" s="156"/>
      <c r="D28" s="157"/>
      <c r="E28" s="158">
        <f>'（様式）別紙4　事業実績報告書'!E28</f>
        <v>0</v>
      </c>
      <c r="F28" s="159"/>
      <c r="G28" s="38" t="str">
        <f t="shared" si="2"/>
        <v/>
      </c>
      <c r="H28" s="39">
        <f>'（様式）別紙4　事業実績報告書'!H28*1.1</f>
        <v>0</v>
      </c>
      <c r="I28" s="26"/>
    </row>
    <row r="29" spans="1:9" ht="31.5" customHeight="1">
      <c r="A29" s="154"/>
      <c r="B29" s="155" t="s">
        <v>80</v>
      </c>
      <c r="C29" s="156"/>
      <c r="D29" s="157"/>
      <c r="E29" s="158">
        <f>'（様式）別紙4　事業実績報告書'!E29</f>
        <v>0</v>
      </c>
      <c r="F29" s="159"/>
      <c r="G29" s="38" t="str">
        <f t="shared" si="2"/>
        <v/>
      </c>
      <c r="H29" s="39">
        <f>'（様式）別紙4　事業実績報告書'!H29*1.1</f>
        <v>0</v>
      </c>
      <c r="I29" s="26"/>
    </row>
    <row r="30" spans="1:9" ht="31.5" customHeight="1">
      <c r="A30" s="154"/>
      <c r="B30" s="155" t="s">
        <v>82</v>
      </c>
      <c r="C30" s="156"/>
      <c r="D30" s="157"/>
      <c r="E30" s="158">
        <f>'（様式）別紙4　事業実績報告書'!E30</f>
        <v>0</v>
      </c>
      <c r="F30" s="159"/>
      <c r="G30" s="38" t="str">
        <f t="shared" si="2"/>
        <v/>
      </c>
      <c r="H30" s="39">
        <f>'（様式）別紙4　事業実績報告書'!H30*1.1</f>
        <v>0</v>
      </c>
      <c r="I30" s="26"/>
    </row>
    <row r="31" spans="1:9" hidden="1">
      <c r="A31" s="154"/>
      <c r="B31" s="160"/>
      <c r="C31" s="161"/>
      <c r="D31" s="162"/>
      <c r="E31" s="158"/>
      <c r="F31" s="159"/>
      <c r="G31" s="38" t="e">
        <f t="shared" ref="G31:G35" si="3">IF(H31="","",H31/E31)</f>
        <v>#DIV/0!</v>
      </c>
      <c r="H31" s="39">
        <f>'（様式）別紙4　事業実績報告書'!H31*1.1</f>
        <v>0</v>
      </c>
      <c r="I31" s="26"/>
    </row>
    <row r="32" spans="1:9" hidden="1">
      <c r="A32" s="154"/>
      <c r="B32" s="160"/>
      <c r="C32" s="161"/>
      <c r="D32" s="162"/>
      <c r="E32" s="158"/>
      <c r="F32" s="159"/>
      <c r="G32" s="38" t="e">
        <f t="shared" si="3"/>
        <v>#DIV/0!</v>
      </c>
      <c r="H32" s="39">
        <f>'（様式）別紙4　事業実績報告書'!H32*1.1</f>
        <v>0</v>
      </c>
      <c r="I32" s="26"/>
    </row>
    <row r="33" spans="1:11" hidden="1">
      <c r="A33" s="154"/>
      <c r="B33" s="160"/>
      <c r="C33" s="161"/>
      <c r="D33" s="162"/>
      <c r="E33" s="158"/>
      <c r="F33" s="159"/>
      <c r="G33" s="38" t="e">
        <f t="shared" si="3"/>
        <v>#DIV/0!</v>
      </c>
      <c r="H33" s="39">
        <f>'（様式）別紙4　事業実績報告書'!H33*1.1</f>
        <v>0</v>
      </c>
      <c r="I33" s="26"/>
    </row>
    <row r="34" spans="1:11" hidden="1">
      <c r="A34" s="47"/>
      <c r="B34" s="69"/>
      <c r="C34" s="68"/>
      <c r="D34" s="70"/>
      <c r="E34" s="158"/>
      <c r="F34" s="159"/>
      <c r="G34" s="38" t="e">
        <f t="shared" si="3"/>
        <v>#DIV/0!</v>
      </c>
      <c r="H34" s="39">
        <f>'（様式）別紙4　事業実績報告書'!H34*1.1</f>
        <v>0</v>
      </c>
      <c r="I34" s="26"/>
    </row>
    <row r="35" spans="1:11">
      <c r="A35" s="47"/>
      <c r="B35" s="71"/>
      <c r="C35" s="72"/>
      <c r="D35" s="73"/>
      <c r="E35" s="158"/>
      <c r="F35" s="159"/>
      <c r="G35" s="38" t="str">
        <f t="shared" si="3"/>
        <v/>
      </c>
      <c r="H35" s="39"/>
      <c r="I35" s="26"/>
    </row>
    <row r="36" spans="1:11">
      <c r="A36" s="45"/>
      <c r="B36" s="163" t="s">
        <v>54</v>
      </c>
      <c r="C36" s="163"/>
      <c r="D36" s="163"/>
      <c r="E36" s="164" t="str">
        <f>IF(SUM(E27:F35)=0,"",SUM(E27:F35))</f>
        <v/>
      </c>
      <c r="F36" s="164"/>
      <c r="G36" s="42" t="str">
        <f>IF(H36="","",H36/E36)</f>
        <v/>
      </c>
      <c r="H36" s="43" t="str">
        <f>IF(SUM(H27:H35)=0,"",SUM(H27:H35))</f>
        <v/>
      </c>
      <c r="I36" s="44"/>
    </row>
    <row r="37" spans="1:11">
      <c r="A37" s="119" t="s">
        <v>56</v>
      </c>
      <c r="B37" s="119"/>
      <c r="C37" s="119"/>
      <c r="D37" s="119"/>
      <c r="E37" s="145" t="str">
        <f>IF(E36="",E25,E25+E36)</f>
        <v/>
      </c>
      <c r="F37" s="146"/>
      <c r="G37" s="52" t="str">
        <f>IF(H37="","",H37/E37)</f>
        <v/>
      </c>
      <c r="H37" s="53" t="str">
        <f>IF(H36="",H25,H25+H36)</f>
        <v/>
      </c>
      <c r="I37" s="54"/>
    </row>
    <row r="38" spans="1:11">
      <c r="A38" s="147" t="s">
        <v>57</v>
      </c>
      <c r="B38" s="147"/>
      <c r="C38" s="147"/>
      <c r="D38" s="147"/>
      <c r="E38" s="147"/>
      <c r="F38" s="147"/>
      <c r="G38" s="147"/>
      <c r="H38" s="147"/>
      <c r="I38" s="147"/>
    </row>
    <row r="39" spans="1:11">
      <c r="A39" s="119" t="s">
        <v>58</v>
      </c>
      <c r="B39" s="119"/>
      <c r="C39" s="119"/>
      <c r="D39" s="119"/>
      <c r="E39" s="119" t="s">
        <v>59</v>
      </c>
      <c r="F39" s="119"/>
      <c r="G39" s="119"/>
      <c r="H39" s="119" t="s">
        <v>4</v>
      </c>
      <c r="I39" s="119"/>
    </row>
    <row r="40" spans="1:11">
      <c r="A40" s="148"/>
      <c r="B40" s="149"/>
      <c r="C40" s="149"/>
      <c r="D40" s="150"/>
      <c r="E40" s="151" t="s">
        <v>3</v>
      </c>
      <c r="F40" s="152"/>
      <c r="G40" s="153"/>
      <c r="H40" s="148" t="s">
        <v>60</v>
      </c>
      <c r="I40" s="150"/>
    </row>
    <row r="41" spans="1:11">
      <c r="A41" s="110" t="s">
        <v>61</v>
      </c>
      <c r="B41" s="111"/>
      <c r="C41" s="111"/>
      <c r="D41" s="112"/>
      <c r="E41" s="140">
        <f>IF(E42="","",E42+E43)</f>
        <v>0</v>
      </c>
      <c r="F41" s="141"/>
      <c r="G41" s="142"/>
      <c r="H41" s="143"/>
      <c r="I41" s="144"/>
    </row>
    <row r="42" spans="1:11">
      <c r="A42" s="110" t="s">
        <v>74</v>
      </c>
      <c r="B42" s="111"/>
      <c r="C42" s="111"/>
      <c r="D42" s="112"/>
      <c r="E42" s="113">
        <f>'（様式）別紙3経費所要額精算書'!Q17</f>
        <v>0</v>
      </c>
      <c r="F42" s="114"/>
      <c r="G42" s="115"/>
      <c r="H42" s="116"/>
      <c r="I42" s="117"/>
    </row>
    <row r="43" spans="1:11">
      <c r="A43" s="110" t="s">
        <v>75</v>
      </c>
      <c r="B43" s="111"/>
      <c r="C43" s="111"/>
      <c r="D43" s="112"/>
      <c r="E43" s="113">
        <f>'（様式）別紙3経費所要額精算書'!K17-E42</f>
        <v>0</v>
      </c>
      <c r="F43" s="114"/>
      <c r="G43" s="115"/>
      <c r="H43" s="116"/>
      <c r="I43" s="117"/>
    </row>
    <row r="44" spans="1:11">
      <c r="A44" s="110" t="s">
        <v>62</v>
      </c>
      <c r="B44" s="111"/>
      <c r="C44" s="111"/>
      <c r="D44" s="112"/>
      <c r="E44" s="113">
        <v>0</v>
      </c>
      <c r="F44" s="114"/>
      <c r="G44" s="115"/>
      <c r="H44" s="116"/>
      <c r="I44" s="117"/>
      <c r="K44" s="75"/>
    </row>
    <row r="45" spans="1:11">
      <c r="A45" s="110" t="s">
        <v>63</v>
      </c>
      <c r="B45" s="111"/>
      <c r="C45" s="111"/>
      <c r="D45" s="112"/>
      <c r="E45" s="113">
        <v>0</v>
      </c>
      <c r="F45" s="114"/>
      <c r="G45" s="115"/>
      <c r="H45" s="116"/>
      <c r="I45" s="117"/>
    </row>
    <row r="46" spans="1:11">
      <c r="A46" s="110" t="s">
        <v>64</v>
      </c>
      <c r="B46" s="111"/>
      <c r="C46" s="111"/>
      <c r="D46" s="112"/>
      <c r="E46" s="113" t="str">
        <f>IF(ISERROR(H37-E43-E44-E45)=TRUE,"",H37-E42-E43-E44-E45)</f>
        <v/>
      </c>
      <c r="F46" s="114"/>
      <c r="G46" s="115"/>
      <c r="H46" s="57"/>
      <c r="I46" s="58" t="str">
        <f>IF(E46=0,"","自己負担金")</f>
        <v>自己負担金</v>
      </c>
    </row>
    <row r="47" spans="1:11">
      <c r="A47" s="59"/>
      <c r="B47" s="60"/>
      <c r="C47" s="60"/>
      <c r="D47" s="61"/>
      <c r="E47" s="62"/>
      <c r="F47" s="63"/>
      <c r="G47" s="64"/>
      <c r="H47" s="62"/>
      <c r="I47" s="64"/>
    </row>
    <row r="48" spans="1:11">
      <c r="A48" s="119" t="s">
        <v>15</v>
      </c>
      <c r="B48" s="119"/>
      <c r="C48" s="119"/>
      <c r="D48" s="119"/>
      <c r="E48" s="120" t="str">
        <f>IF(ISERROR(E42+E43+E44+E45+E46)=TRUE,"",E42+E43+E44+E45+E46)</f>
        <v/>
      </c>
      <c r="F48" s="121"/>
      <c r="G48" s="122"/>
      <c r="H48" s="123" t="str">
        <f>IF(H37=E48,"","←【確認】財源内訳の合計と整備費の合計が不一致")</f>
        <v/>
      </c>
      <c r="I48" s="124"/>
    </row>
    <row r="49" spans="1:9">
      <c r="A49" s="125" t="s">
        <v>65</v>
      </c>
      <c r="B49" s="126"/>
      <c r="C49" s="126"/>
      <c r="D49" s="126"/>
      <c r="E49" s="126"/>
      <c r="F49" s="126"/>
      <c r="G49" s="126"/>
      <c r="H49" s="65" t="str">
        <f>'（様式）別紙4　事業実績報告書'!H49</f>
        <v>無</v>
      </c>
      <c r="I49" s="66"/>
    </row>
    <row r="50" spans="1:9">
      <c r="A50" s="127" t="s">
        <v>66</v>
      </c>
      <c r="B50" s="128"/>
      <c r="C50" s="128"/>
      <c r="D50" s="128"/>
      <c r="E50" s="128"/>
      <c r="F50" s="128"/>
      <c r="G50" s="128"/>
      <c r="H50" s="128"/>
      <c r="I50" s="128"/>
    </row>
    <row r="51" spans="1:9">
      <c r="A51" s="129">
        <f>'（様式）別紙4　事業実績報告書'!A51</f>
        <v>0</v>
      </c>
      <c r="B51" s="130"/>
      <c r="C51" s="130"/>
      <c r="D51" s="130"/>
      <c r="E51" s="130"/>
      <c r="F51" s="130"/>
      <c r="G51" s="130"/>
      <c r="H51" s="130"/>
      <c r="I51" s="131"/>
    </row>
    <row r="52" spans="1:9">
      <c r="A52" s="132"/>
      <c r="B52" s="133"/>
      <c r="C52" s="133"/>
      <c r="D52" s="133"/>
      <c r="E52" s="133"/>
      <c r="F52" s="133"/>
      <c r="G52" s="133"/>
      <c r="H52" s="133"/>
      <c r="I52" s="134"/>
    </row>
    <row r="53" spans="1:9">
      <c r="A53" s="132"/>
      <c r="B53" s="133"/>
      <c r="C53" s="133"/>
      <c r="D53" s="133"/>
      <c r="E53" s="133"/>
      <c r="F53" s="133"/>
      <c r="G53" s="133"/>
      <c r="H53" s="133"/>
      <c r="I53" s="134"/>
    </row>
    <row r="54" spans="1:9">
      <c r="A54" s="135"/>
      <c r="B54" s="136"/>
      <c r="C54" s="136"/>
      <c r="D54" s="136"/>
      <c r="E54" s="136"/>
      <c r="F54" s="136"/>
      <c r="G54" s="136"/>
      <c r="H54" s="136"/>
      <c r="I54" s="137"/>
    </row>
    <row r="55" spans="1:9" ht="6" customHeight="1">
      <c r="A55" s="138"/>
      <c r="B55" s="138"/>
      <c r="C55" s="138"/>
      <c r="D55" s="138"/>
      <c r="E55" s="139"/>
      <c r="F55" s="139"/>
      <c r="G55" s="139"/>
      <c r="H55" s="139"/>
      <c r="I55" s="139"/>
    </row>
    <row r="56" spans="1:9">
      <c r="A56" s="67" t="s">
        <v>67</v>
      </c>
      <c r="B56" s="118" t="s">
        <v>68</v>
      </c>
      <c r="C56" s="118"/>
      <c r="D56" s="118"/>
      <c r="E56" s="118"/>
      <c r="F56" s="118"/>
      <c r="G56" s="118"/>
      <c r="H56" s="118"/>
      <c r="I56" s="118"/>
    </row>
  </sheetData>
  <mergeCells count="99">
    <mergeCell ref="A2:I2"/>
    <mergeCell ref="A4:C4"/>
    <mergeCell ref="D4:I4"/>
    <mergeCell ref="A5:C5"/>
    <mergeCell ref="D5:G5"/>
    <mergeCell ref="H5:I5"/>
    <mergeCell ref="B15:D15"/>
    <mergeCell ref="E15:F15"/>
    <mergeCell ref="A6:C6"/>
    <mergeCell ref="D6:G6"/>
    <mergeCell ref="H6:I6"/>
    <mergeCell ref="A7:C7"/>
    <mergeCell ref="D7:I7"/>
    <mergeCell ref="A8:C11"/>
    <mergeCell ref="D8:I8"/>
    <mergeCell ref="E9:G9"/>
    <mergeCell ref="D10:F10"/>
    <mergeCell ref="D11:F11"/>
    <mergeCell ref="A12:C12"/>
    <mergeCell ref="E12:F12"/>
    <mergeCell ref="A13:I13"/>
    <mergeCell ref="B14:D14"/>
    <mergeCell ref="E14:F14"/>
    <mergeCell ref="E23:F23"/>
    <mergeCell ref="A16:A22"/>
    <mergeCell ref="B16:D16"/>
    <mergeCell ref="E16:F16"/>
    <mergeCell ref="B17:D17"/>
    <mergeCell ref="E17:F17"/>
    <mergeCell ref="B18:D18"/>
    <mergeCell ref="E18:F18"/>
    <mergeCell ref="B19:D19"/>
    <mergeCell ref="E19:F19"/>
    <mergeCell ref="B20:D20"/>
    <mergeCell ref="E20:F20"/>
    <mergeCell ref="B21:D21"/>
    <mergeCell ref="E21:F21"/>
    <mergeCell ref="B22:D22"/>
    <mergeCell ref="E22:F22"/>
    <mergeCell ref="E24:F24"/>
    <mergeCell ref="B25:D25"/>
    <mergeCell ref="E25:F25"/>
    <mergeCell ref="B26:D26"/>
    <mergeCell ref="E26:F26"/>
    <mergeCell ref="B36:D36"/>
    <mergeCell ref="E36:F36"/>
    <mergeCell ref="B29:D29"/>
    <mergeCell ref="E29:F29"/>
    <mergeCell ref="B30:D30"/>
    <mergeCell ref="E30:F30"/>
    <mergeCell ref="B31:D31"/>
    <mergeCell ref="E31:F31"/>
    <mergeCell ref="E35:F35"/>
    <mergeCell ref="E34:F34"/>
    <mergeCell ref="A27:A33"/>
    <mergeCell ref="B27:D27"/>
    <mergeCell ref="E27:F27"/>
    <mergeCell ref="B28:D28"/>
    <mergeCell ref="E28:F28"/>
    <mergeCell ref="B32:D32"/>
    <mergeCell ref="E32:F32"/>
    <mergeCell ref="B33:D33"/>
    <mergeCell ref="E33:F33"/>
    <mergeCell ref="A37:D37"/>
    <mergeCell ref="E37:F37"/>
    <mergeCell ref="A38:I38"/>
    <mergeCell ref="A40:D40"/>
    <mergeCell ref="E40:G40"/>
    <mergeCell ref="H40:I40"/>
    <mergeCell ref="A39:D39"/>
    <mergeCell ref="E39:G39"/>
    <mergeCell ref="H39:I39"/>
    <mergeCell ref="A41:D41"/>
    <mergeCell ref="E41:G41"/>
    <mergeCell ref="H41:I41"/>
    <mergeCell ref="A42:D42"/>
    <mergeCell ref="E42:G42"/>
    <mergeCell ref="H42:I42"/>
    <mergeCell ref="A43:D43"/>
    <mergeCell ref="E43:G43"/>
    <mergeCell ref="H43:I43"/>
    <mergeCell ref="A44:D44"/>
    <mergeCell ref="E44:G44"/>
    <mergeCell ref="H44:I44"/>
    <mergeCell ref="A45:D45"/>
    <mergeCell ref="E45:G45"/>
    <mergeCell ref="H45:I45"/>
    <mergeCell ref="B56:I56"/>
    <mergeCell ref="A46:D46"/>
    <mergeCell ref="E46:G46"/>
    <mergeCell ref="A48:D48"/>
    <mergeCell ref="E48:G48"/>
    <mergeCell ref="H48:I48"/>
    <mergeCell ref="A49:G49"/>
    <mergeCell ref="A50:I50"/>
    <mergeCell ref="A51:I54"/>
    <mergeCell ref="A55:D55"/>
    <mergeCell ref="E55:G55"/>
    <mergeCell ref="H55:I55"/>
  </mergeCells>
  <phoneticPr fontId="2"/>
  <conditionalFormatting sqref="E16:F19">
    <cfRule type="cellIs" dxfId="0" priority="1" operator="equal">
      <formula>0</formula>
    </cfRule>
  </conditionalFormatting>
  <dataValidations count="8">
    <dataValidation allowBlank="1" showInputMessage="1" showErrorMessage="1" prompt="事業の概要と必要性がわかるように記入してください。" sqref="A51:I54" xr:uid="{00000000-0002-0000-0200-000000000000}"/>
    <dataValidation allowBlank="1" showInputMessage="1" showErrorMessage="1" prompt="初期値として0を入力していますが、該当する収入があればその額を記入してください。（別紙1と整合するはずです。）" sqref="E44:G45" xr:uid="{00000000-0002-0000-0200-000001000000}"/>
    <dataValidation allowBlank="1" showInputMessage="1" showErrorMessage="1" prompt="病室面積記入してください。" sqref="E16:F19" xr:uid="{00000000-0002-0000-0200-000002000000}"/>
    <dataValidation allowBlank="1" showInputMessage="1" showErrorMessage="1" prompt="医療措置協定どおり記入してください。" sqref="A6:G6" xr:uid="{00000000-0002-0000-0200-000004000000}"/>
    <dataValidation allowBlank="1" showInputMessage="1" showErrorMessage="1" prompt="実際に着工した日を記入して下さい。（交付申請時に記入した日付と同じになるとは限りません。）" sqref="E12:F12" xr:uid="{00000000-0002-0000-0200-000006000000}"/>
    <dataValidation allowBlank="1" showInputMessage="1" showErrorMessage="1" prompt="工事が完成し検査が終了した日付を記入して下さい。 ただし建築基準法第７条第５項の規定による竣工検査書、もしくは消防完了検査済証の受領があれば、それらが全て揃った日としてください。" sqref="I12" xr:uid="{00000000-0002-0000-0200-000007000000}"/>
    <dataValidation allowBlank="1" showInputMessage="1" showErrorMessage="1" prompt="市町村名から記入してください。_x000a_（「大分県」は記入不要）" sqref="H6:I6" xr:uid="{00000000-0002-0000-0200-000008000000}"/>
    <dataValidation allowBlank="1" showInputMessage="1" showErrorMessage="1" prompt="新築、移転新築、改築、増築、改修　のいずれかから選択してください。" sqref="D7:I7" xr:uid="{00000000-0002-0000-0200-00000B000000}"/>
  </dataValidations>
  <pageMargins left="0.70866141732283472" right="0.70866141732283472" top="0.74803149606299213" bottom="0.74803149606299213" header="0.31496062992125984" footer="0.31496062992125984"/>
  <pageSetup paperSize="9" scale="8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D000000}">
          <x14:formula1>
            <xm:f>リスト!$A$2:$A$5</xm:f>
          </x14:formula1>
          <xm:sqref>B16:D19 B27:D30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P26"/>
  <sheetViews>
    <sheetView view="pageBreakPreview" topLeftCell="A7" zoomScaleNormal="100" zoomScaleSheetLayoutView="100" workbookViewId="0">
      <selection activeCell="N17" sqref="N17"/>
    </sheetView>
  </sheetViews>
  <sheetFormatPr defaultRowHeight="14.25"/>
  <cols>
    <col min="1" max="1" width="23.125" style="1" customWidth="1"/>
    <col min="2" max="10" width="12.625" style="1" customWidth="1"/>
    <col min="11" max="11" width="13.125" style="1" customWidth="1"/>
    <col min="12" max="12" width="23.25" style="1" customWidth="1"/>
    <col min="13" max="13" width="20.25" style="1" bestFit="1" customWidth="1"/>
    <col min="14" max="16384" width="9" style="1"/>
  </cols>
  <sheetData>
    <row r="1" spans="1:16">
      <c r="E1" s="75" t="s">
        <v>133</v>
      </c>
    </row>
    <row r="2" spans="1:16">
      <c r="A2" s="1" t="s">
        <v>139</v>
      </c>
    </row>
    <row r="3" spans="1:16" ht="27" customHeight="1">
      <c r="C3" s="95" t="s">
        <v>140</v>
      </c>
      <c r="D3" s="95"/>
      <c r="E3" s="95"/>
      <c r="F3" s="95"/>
      <c r="G3" s="95"/>
      <c r="H3" s="6"/>
      <c r="J3" s="6"/>
    </row>
    <row r="5" spans="1:16" ht="64.5" customHeight="1">
      <c r="A5" s="7" t="s">
        <v>14</v>
      </c>
      <c r="B5" s="8" t="s">
        <v>0</v>
      </c>
      <c r="C5" s="9" t="s">
        <v>20</v>
      </c>
      <c r="D5" s="8" t="s">
        <v>1</v>
      </c>
      <c r="E5" s="76" t="s">
        <v>109</v>
      </c>
      <c r="F5" s="10" t="s">
        <v>2</v>
      </c>
      <c r="G5" s="9" t="s">
        <v>19</v>
      </c>
      <c r="H5" s="10" t="s">
        <v>17</v>
      </c>
      <c r="I5" s="9" t="s">
        <v>16</v>
      </c>
      <c r="J5" s="76" t="s">
        <v>145</v>
      </c>
      <c r="K5" s="9" t="s">
        <v>5</v>
      </c>
      <c r="L5" s="11" t="s">
        <v>4</v>
      </c>
      <c r="M5" s="1" t="s">
        <v>108</v>
      </c>
      <c r="O5" s="1" t="s">
        <v>106</v>
      </c>
      <c r="P5" s="1" t="s">
        <v>107</v>
      </c>
    </row>
    <row r="6" spans="1:16">
      <c r="A6" s="12"/>
      <c r="B6" s="13" t="s">
        <v>6</v>
      </c>
      <c r="C6" s="14" t="s">
        <v>7</v>
      </c>
      <c r="D6" s="13" t="s">
        <v>8</v>
      </c>
      <c r="E6" s="77"/>
      <c r="F6" s="14" t="s">
        <v>9</v>
      </c>
      <c r="G6" s="13" t="s">
        <v>10</v>
      </c>
      <c r="H6" s="13" t="s">
        <v>11</v>
      </c>
      <c r="I6" s="13" t="s">
        <v>12</v>
      </c>
      <c r="J6" s="77"/>
      <c r="K6" s="13" t="s">
        <v>22</v>
      </c>
      <c r="L6" s="15"/>
    </row>
    <row r="7" spans="1:16">
      <c r="A7" s="16"/>
      <c r="B7" s="17" t="s">
        <v>3</v>
      </c>
      <c r="C7" s="17" t="s">
        <v>3</v>
      </c>
      <c r="D7" s="17" t="s">
        <v>3</v>
      </c>
      <c r="E7" s="78"/>
      <c r="F7" s="17" t="s">
        <v>3</v>
      </c>
      <c r="G7" s="17" t="s">
        <v>3</v>
      </c>
      <c r="H7" s="17" t="s">
        <v>3</v>
      </c>
      <c r="I7" s="17" t="s">
        <v>3</v>
      </c>
      <c r="J7" s="78" t="s">
        <v>3</v>
      </c>
      <c r="K7" s="17" t="s">
        <v>3</v>
      </c>
      <c r="L7" s="18"/>
    </row>
    <row r="8" spans="1:16" ht="37.5" customHeight="1">
      <c r="A8" s="5" t="s">
        <v>79</v>
      </c>
      <c r="B8" s="2"/>
      <c r="C8" s="2"/>
      <c r="D8" s="3"/>
      <c r="E8" s="79"/>
      <c r="F8" s="2"/>
      <c r="G8" s="2"/>
      <c r="H8" s="2"/>
      <c r="I8" s="2"/>
      <c r="J8" s="79"/>
      <c r="K8" s="2"/>
      <c r="L8" s="19"/>
    </row>
    <row r="9" spans="1:16" ht="29.25" customHeight="1">
      <c r="A9" s="96" t="s">
        <v>135</v>
      </c>
      <c r="B9" s="98">
        <v>11000000</v>
      </c>
      <c r="C9" s="98">
        <v>0</v>
      </c>
      <c r="D9" s="100">
        <f>B9-C9</f>
        <v>11000000</v>
      </c>
      <c r="E9" s="102">
        <v>1</v>
      </c>
      <c r="F9" s="104">
        <f>IF(ISERROR(E9*VLOOKUP(A9,リスト!$A$2:$B$5,2,FALSE))=TRUE,"",E9*VLOOKUP(A9,リスト!$A$2:$B$5,2,FALSE))</f>
        <v>14546000</v>
      </c>
      <c r="G9" s="108">
        <v>10890000</v>
      </c>
      <c r="H9" s="100">
        <f>MIN(F9,G9)</f>
        <v>10890000</v>
      </c>
      <c r="I9" s="100">
        <f>MIN(D9,H9)</f>
        <v>10890000</v>
      </c>
      <c r="J9" s="106">
        <v>6500000</v>
      </c>
      <c r="K9" s="100">
        <f>MIN(ROUNDDOWN(I9*0.95*O9/P9,-3),J9)</f>
        <v>6500000</v>
      </c>
      <c r="L9" s="87" t="str">
        <f>"交付決定額："&amp;TEXT(J9,"#,###円")</f>
        <v>交付決定額：6,500,000円</v>
      </c>
      <c r="M9" s="85" t="str">
        <f>IF(G9&gt;B9,"E&gt;Aになっています","")</f>
        <v/>
      </c>
      <c r="O9" s="1">
        <f>VLOOKUP($A9,リスト!$K$2:$M$5,2,FALSE)</f>
        <v>2</v>
      </c>
      <c r="P9" s="1">
        <f>VLOOKUP($A9,リスト!$K$2:$M$5,3,FALSE)</f>
        <v>3</v>
      </c>
    </row>
    <row r="10" spans="1:16" ht="29.25" customHeight="1">
      <c r="A10" s="97"/>
      <c r="B10" s="99"/>
      <c r="C10" s="99"/>
      <c r="D10" s="101"/>
      <c r="E10" s="103"/>
      <c r="F10" s="105"/>
      <c r="G10" s="109"/>
      <c r="H10" s="101"/>
      <c r="I10" s="101"/>
      <c r="J10" s="107"/>
      <c r="K10" s="101"/>
      <c r="L10" s="88" t="str">
        <f>"調整率："&amp;VLOOKUP(A9,リスト!$A:$C,3,FALSE)</f>
        <v>調整率：(2/3)*0.95</v>
      </c>
      <c r="M10" s="85"/>
    </row>
    <row r="11" spans="1:16" ht="29.25" customHeight="1">
      <c r="A11" s="96" t="s">
        <v>126</v>
      </c>
      <c r="B11" s="98">
        <v>14740000</v>
      </c>
      <c r="C11" s="98">
        <v>0</v>
      </c>
      <c r="D11" s="100">
        <f>B11-C11</f>
        <v>14740000</v>
      </c>
      <c r="E11" s="102">
        <v>1</v>
      </c>
      <c r="F11" s="104">
        <f>IF(ISERROR(E11*VLOOKUP(A11,リスト!$A$2:$B$5,2,FALSE))=TRUE,"",E11*VLOOKUP(A11,リスト!$A$2:$B$5,2,FALSE))</f>
        <v>14546000</v>
      </c>
      <c r="G11" s="108">
        <v>14630000</v>
      </c>
      <c r="H11" s="100">
        <f>MIN(F11,G11)</f>
        <v>14546000</v>
      </c>
      <c r="I11" s="100">
        <f>MIN(D11,H11)</f>
        <v>14546000</v>
      </c>
      <c r="J11" s="106">
        <v>4000000</v>
      </c>
      <c r="K11" s="100">
        <f>MIN(ROUNDDOWN(I11*0.95*O11/P11,-3),J11)</f>
        <v>4000000</v>
      </c>
      <c r="L11" s="87" t="str">
        <f>"交付決定額："&amp;TEXT(J11,"#,###円")</f>
        <v>交付決定額：4,000,000円</v>
      </c>
      <c r="M11" s="85"/>
      <c r="O11" s="1">
        <f>VLOOKUP($A11,リスト!$K$2:$M$5,2,FALSE)</f>
        <v>1</v>
      </c>
      <c r="P11" s="1">
        <f>VLOOKUP($A11,リスト!$K$2:$M$5,3,FALSE)</f>
        <v>3</v>
      </c>
    </row>
    <row r="12" spans="1:16" ht="29.25" customHeight="1">
      <c r="A12" s="97"/>
      <c r="B12" s="99"/>
      <c r="C12" s="99"/>
      <c r="D12" s="101"/>
      <c r="E12" s="103"/>
      <c r="F12" s="105"/>
      <c r="G12" s="109"/>
      <c r="H12" s="101"/>
      <c r="I12" s="101"/>
      <c r="J12" s="107"/>
      <c r="K12" s="101"/>
      <c r="L12" s="88" t="str">
        <f>"調整率："&amp;VLOOKUP(A11,リスト!$A:$C,3,FALSE)</f>
        <v>調整率：(2/3)*(0.95/2)</v>
      </c>
      <c r="M12" s="85"/>
    </row>
    <row r="13" spans="1:16" ht="29.25" customHeight="1">
      <c r="A13" s="96" t="s">
        <v>80</v>
      </c>
      <c r="B13" s="98">
        <v>1100000</v>
      </c>
      <c r="C13" s="98">
        <v>0</v>
      </c>
      <c r="D13" s="100">
        <f>B13-C13</f>
        <v>1100000</v>
      </c>
      <c r="E13" s="102">
        <v>4</v>
      </c>
      <c r="F13" s="104">
        <f>IF(ISERROR(E13*VLOOKUP(A13,リスト!$A$2:$B$5,2,FALSE))=TRUE,"",E13*VLOOKUP(A13,リスト!$A$2:$B$5,2,FALSE))</f>
        <v>957200</v>
      </c>
      <c r="G13" s="108">
        <v>1078000</v>
      </c>
      <c r="H13" s="100">
        <f>MIN(F13,G13)</f>
        <v>957200</v>
      </c>
      <c r="I13" s="100">
        <f>MIN(D13,H13)</f>
        <v>957200</v>
      </c>
      <c r="J13" s="106">
        <v>950000</v>
      </c>
      <c r="K13" s="100">
        <f>MIN(ROUNDDOWN(I13*0.95*O13/P13,-3),J13)</f>
        <v>909000</v>
      </c>
      <c r="L13" s="87" t="str">
        <f>"交付決定額："&amp;TEXT(J13,"#,###円")</f>
        <v>交付決定額：950,000円</v>
      </c>
      <c r="M13" s="85" t="str">
        <f>IF(G13&gt;B13,"E&gt;Aになっています","")</f>
        <v/>
      </c>
      <c r="O13" s="1">
        <f>VLOOKUP($A13,リスト!$K$2:$M$5,2,FALSE)</f>
        <v>1</v>
      </c>
      <c r="P13" s="1">
        <f>VLOOKUP($A13,リスト!$K$2:$M$5,3,FALSE)</f>
        <v>1</v>
      </c>
    </row>
    <row r="14" spans="1:16" ht="29.25" customHeight="1">
      <c r="A14" s="97"/>
      <c r="B14" s="99"/>
      <c r="C14" s="99"/>
      <c r="D14" s="101"/>
      <c r="E14" s="103"/>
      <c r="F14" s="105"/>
      <c r="G14" s="109"/>
      <c r="H14" s="101"/>
      <c r="I14" s="101"/>
      <c r="J14" s="107"/>
      <c r="K14" s="101"/>
      <c r="L14" s="88" t="str">
        <f>"調整率："&amp;VLOOKUP(A13,リスト!$A:$C,3,FALSE)</f>
        <v>調整率：1.00*0.95</v>
      </c>
      <c r="M14" s="85"/>
    </row>
    <row r="15" spans="1:16" ht="29.25" customHeight="1">
      <c r="A15" s="96" t="s">
        <v>82</v>
      </c>
      <c r="B15" s="98">
        <v>1100000</v>
      </c>
      <c r="C15" s="98">
        <v>0</v>
      </c>
      <c r="D15" s="100">
        <f>B15-C15</f>
        <v>1100000</v>
      </c>
      <c r="E15" s="102">
        <v>5</v>
      </c>
      <c r="F15" s="104">
        <f>IF(ISERROR(E15*VLOOKUP(A15,リスト!$A$2:$B$5,2,FALSE))=TRUE,"",E15*VLOOKUP(A15,リスト!$A$2:$B$5,2,FALSE))</f>
        <v>1196500</v>
      </c>
      <c r="G15" s="108">
        <v>1100000</v>
      </c>
      <c r="H15" s="100">
        <f>MIN(F15,G15)</f>
        <v>1100000</v>
      </c>
      <c r="I15" s="100">
        <f>MIN(D15,H15)</f>
        <v>1100000</v>
      </c>
      <c r="J15" s="106">
        <v>900000</v>
      </c>
      <c r="K15" s="100">
        <f>MIN(ROUNDDOWN(I15*0.95*O15/P15,-3),J15)</f>
        <v>900000</v>
      </c>
      <c r="L15" s="87" t="str">
        <f>"交付決定額："&amp;TEXT(J15,"#,###円")</f>
        <v>交付決定額：900,000円</v>
      </c>
      <c r="M15" s="85" t="str">
        <f>IF(G15&gt;B15,"E&gt;Aになっています","")</f>
        <v/>
      </c>
      <c r="O15" s="1">
        <f>VLOOKUP($A15,リスト!$K$2:$M$5,2,FALSE)</f>
        <v>1</v>
      </c>
      <c r="P15" s="1">
        <f>VLOOKUP($A15,リスト!$K$2:$M$5,3,FALSE)</f>
        <v>1</v>
      </c>
    </row>
    <row r="16" spans="1:16" ht="29.25" customHeight="1">
      <c r="A16" s="97"/>
      <c r="B16" s="99"/>
      <c r="C16" s="99"/>
      <c r="D16" s="101"/>
      <c r="E16" s="103"/>
      <c r="F16" s="105"/>
      <c r="G16" s="109"/>
      <c r="H16" s="101"/>
      <c r="I16" s="101"/>
      <c r="J16" s="107"/>
      <c r="K16" s="101"/>
      <c r="L16" s="88" t="str">
        <f>"調整率："&amp;VLOOKUP(A15,リスト!$A:$C,3,FALSE)</f>
        <v>調整率：1.00*0.95</v>
      </c>
      <c r="M16" s="85"/>
    </row>
    <row r="17" spans="1:12" ht="38.25" customHeight="1">
      <c r="A17" s="20" t="s">
        <v>15</v>
      </c>
      <c r="B17" s="21">
        <f t="shared" ref="B17:H17" si="0">SUM(B9:B15)</f>
        <v>27940000</v>
      </c>
      <c r="C17" s="21">
        <f t="shared" si="0"/>
        <v>0</v>
      </c>
      <c r="D17" s="21">
        <f t="shared" si="0"/>
        <v>27940000</v>
      </c>
      <c r="E17" s="80"/>
      <c r="F17" s="21">
        <f t="shared" si="0"/>
        <v>31245700</v>
      </c>
      <c r="G17" s="21">
        <f t="shared" si="0"/>
        <v>27698000</v>
      </c>
      <c r="H17" s="21">
        <f t="shared" si="0"/>
        <v>27493200</v>
      </c>
      <c r="I17" s="21">
        <f>SUM(I9:I15)</f>
        <v>27493200</v>
      </c>
      <c r="J17" s="80"/>
      <c r="K17" s="21">
        <f>SUM(K9:K15)</f>
        <v>12309000</v>
      </c>
      <c r="L17" s="4"/>
    </row>
    <row r="19" spans="1:12" ht="20.25" customHeight="1">
      <c r="A19" s="1" t="s">
        <v>18</v>
      </c>
    </row>
    <row r="20" spans="1:12" ht="20.25" customHeight="1">
      <c r="A20" s="1" t="s">
        <v>23</v>
      </c>
    </row>
    <row r="21" spans="1:12" ht="20.25" customHeight="1">
      <c r="A21" s="1" t="s">
        <v>27</v>
      </c>
    </row>
    <row r="22" spans="1:12" ht="20.25" customHeight="1">
      <c r="A22" s="1" t="s">
        <v>13</v>
      </c>
    </row>
    <row r="23" spans="1:12" ht="20.25" customHeight="1">
      <c r="A23" s="1" t="s">
        <v>26</v>
      </c>
    </row>
    <row r="24" spans="1:12" ht="20.25" customHeight="1">
      <c r="A24" s="1" t="s">
        <v>25</v>
      </c>
    </row>
    <row r="25" spans="1:12" ht="20.25" customHeight="1">
      <c r="A25" s="1" t="s">
        <v>13</v>
      </c>
    </row>
    <row r="26" spans="1:12" ht="20.25" customHeight="1">
      <c r="A26" s="1" t="s">
        <v>21</v>
      </c>
    </row>
  </sheetData>
  <mergeCells count="45">
    <mergeCell ref="J15:J16"/>
    <mergeCell ref="K15:K16"/>
    <mergeCell ref="G13:G14"/>
    <mergeCell ref="H13:H14"/>
    <mergeCell ref="I13:I14"/>
    <mergeCell ref="J13:J14"/>
    <mergeCell ref="K13:K14"/>
    <mergeCell ref="G15:G16"/>
    <mergeCell ref="H15:H16"/>
    <mergeCell ref="I15:I16"/>
    <mergeCell ref="F13:F14"/>
    <mergeCell ref="A15:A16"/>
    <mergeCell ref="B15:B16"/>
    <mergeCell ref="C15:C16"/>
    <mergeCell ref="D15:D16"/>
    <mergeCell ref="E15:E16"/>
    <mergeCell ref="F15:F16"/>
    <mergeCell ref="A13:A14"/>
    <mergeCell ref="B13:B14"/>
    <mergeCell ref="C13:C14"/>
    <mergeCell ref="D13:D14"/>
    <mergeCell ref="E13:E14"/>
    <mergeCell ref="H9:H10"/>
    <mergeCell ref="I9:I10"/>
    <mergeCell ref="J9:J10"/>
    <mergeCell ref="K9:K10"/>
    <mergeCell ref="A11:A12"/>
    <mergeCell ref="B11:B12"/>
    <mergeCell ref="C11:C12"/>
    <mergeCell ref="D11:D12"/>
    <mergeCell ref="E11:E12"/>
    <mergeCell ref="F11:F12"/>
    <mergeCell ref="J11:J12"/>
    <mergeCell ref="K11:K12"/>
    <mergeCell ref="H11:H12"/>
    <mergeCell ref="G11:G12"/>
    <mergeCell ref="I11:I12"/>
    <mergeCell ref="C3:G3"/>
    <mergeCell ref="A9:A10"/>
    <mergeCell ref="B9:B10"/>
    <mergeCell ref="C9:C10"/>
    <mergeCell ref="D9:D10"/>
    <mergeCell ref="E9:E10"/>
    <mergeCell ref="F9:F10"/>
    <mergeCell ref="G9:G10"/>
  </mergeCells>
  <phoneticPr fontId="2"/>
  <dataValidations count="4">
    <dataValidation allowBlank="1" showInputMessage="1" showErrorMessage="1" prompt="交付決定通知書に記載した交付決定額を記入してください。" sqref="J9:J16" xr:uid="{00000000-0002-0000-0300-000000000000}"/>
    <dataValidation allowBlank="1" showInputMessage="1" showErrorMessage="1" prompt="見積書の額を消費税抜で記入してください。（交付要綱3条に示す補助対象外経費があっても含めてください。）個人防護具保管施設を整備し、防護具以外の物品を保管するなど補助対象外部分があれば補助対象面積で按分した額としてください。" sqref="B9:B16" xr:uid="{00000000-0002-0000-0300-000001000000}"/>
    <dataValidation allowBlank="1" showInputMessage="1" showErrorMessage="1" prompt="病室の感染管理に係る整備：病室数を記入してください。_x000a_病棟の感染対策に係る整備、個人防護具保管施設の整備：工事面積（㎡）を記入してください。" sqref="E9:E16" xr:uid="{00000000-0002-0000-0300-000002000000}"/>
    <dataValidation allowBlank="1" showInputMessage="1" showErrorMessage="1" prompt="交付要綱第3条に記す補助対象外経費（消防立会費等）があれば、それを控除した額を記入してください。（消費税抜）" sqref="G9:G16" xr:uid="{00000000-0002-0000-0300-000003000000}"/>
  </dataValidations>
  <printOptions horizontalCentered="1"/>
  <pageMargins left="0.59055118110236227" right="0.59055118110236227" top="0.98425196850393704" bottom="0.98425196850393704" header="0.51181102362204722" footer="0.51181102362204722"/>
  <pageSetup paperSize="9" scale="67"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4000000}">
          <x14:formula1>
            <xm:f>リスト!$A$2:$A$5</xm:f>
          </x14:formula1>
          <xm:sqref>A9:A16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7"/>
  <sheetViews>
    <sheetView view="pageBreakPreview" topLeftCell="A16" zoomScaleNormal="100" zoomScaleSheetLayoutView="100" workbookViewId="0">
      <selection activeCell="O19" sqref="O19"/>
    </sheetView>
  </sheetViews>
  <sheetFormatPr defaultRowHeight="14.25"/>
  <cols>
    <col min="1" max="6" width="6.75" customWidth="1"/>
    <col min="7" max="9" width="14.875" customWidth="1"/>
  </cols>
  <sheetData>
    <row r="1" spans="1:9">
      <c r="A1" s="22" t="s">
        <v>141</v>
      </c>
      <c r="B1" s="23"/>
      <c r="C1" s="23"/>
      <c r="D1" s="23"/>
      <c r="E1" s="23"/>
      <c r="F1" s="23"/>
      <c r="G1" s="23"/>
      <c r="H1" s="23"/>
      <c r="I1" s="23"/>
    </row>
    <row r="2" spans="1:9">
      <c r="A2" s="203" t="s">
        <v>142</v>
      </c>
      <c r="B2" s="203"/>
      <c r="C2" s="203"/>
      <c r="D2" s="203"/>
      <c r="E2" s="203"/>
      <c r="F2" s="203"/>
      <c r="G2" s="203"/>
      <c r="H2" s="203"/>
      <c r="I2" s="203"/>
    </row>
    <row r="3" spans="1:9" ht="8.25" customHeight="1">
      <c r="A3" s="22"/>
      <c r="B3" s="23"/>
      <c r="C3" s="23"/>
      <c r="D3" s="23"/>
      <c r="E3" s="23"/>
      <c r="F3" s="23"/>
      <c r="G3" s="23"/>
      <c r="H3" s="23"/>
      <c r="I3" s="23"/>
    </row>
    <row r="4" spans="1:9" ht="14.25" customHeight="1">
      <c r="A4" s="119" t="s">
        <v>34</v>
      </c>
      <c r="B4" s="119"/>
      <c r="C4" s="119"/>
      <c r="D4" s="187" t="s">
        <v>84</v>
      </c>
      <c r="E4" s="188"/>
      <c r="F4" s="188"/>
      <c r="G4" s="188"/>
      <c r="H4" s="188"/>
      <c r="I4" s="189"/>
    </row>
    <row r="5" spans="1:9">
      <c r="A5" s="119" t="s">
        <v>35</v>
      </c>
      <c r="B5" s="119"/>
      <c r="C5" s="119"/>
      <c r="D5" s="197" t="s">
        <v>32</v>
      </c>
      <c r="E5" s="198"/>
      <c r="F5" s="198"/>
      <c r="G5" s="199"/>
      <c r="H5" s="119" t="s">
        <v>36</v>
      </c>
      <c r="I5" s="175"/>
    </row>
    <row r="6" spans="1:9" ht="30.75" customHeight="1">
      <c r="A6" s="183" t="s">
        <v>29</v>
      </c>
      <c r="B6" s="184"/>
      <c r="C6" s="185"/>
      <c r="D6" s="183" t="s">
        <v>76</v>
      </c>
      <c r="E6" s="184"/>
      <c r="F6" s="184"/>
      <c r="G6" s="185"/>
      <c r="H6" s="186" t="s">
        <v>30</v>
      </c>
      <c r="I6" s="186"/>
    </row>
    <row r="7" spans="1:9">
      <c r="A7" s="119" t="s">
        <v>37</v>
      </c>
      <c r="B7" s="119"/>
      <c r="C7" s="119"/>
      <c r="D7" s="187" t="s">
        <v>78</v>
      </c>
      <c r="E7" s="188"/>
      <c r="F7" s="188"/>
      <c r="G7" s="188"/>
      <c r="H7" s="188"/>
      <c r="I7" s="189"/>
    </row>
    <row r="8" spans="1:9">
      <c r="A8" s="175" t="s">
        <v>38</v>
      </c>
      <c r="B8" s="175"/>
      <c r="C8" s="175"/>
      <c r="D8" s="190" t="s">
        <v>39</v>
      </c>
      <c r="E8" s="190"/>
      <c r="F8" s="190"/>
      <c r="G8" s="190"/>
      <c r="H8" s="190"/>
      <c r="I8" s="191"/>
    </row>
    <row r="9" spans="1:9">
      <c r="A9" s="175"/>
      <c r="B9" s="175"/>
      <c r="C9" s="175"/>
      <c r="D9" s="24" t="s">
        <v>40</v>
      </c>
      <c r="E9" s="192" t="s">
        <v>92</v>
      </c>
      <c r="F9" s="192"/>
      <c r="G9" s="192"/>
      <c r="H9" s="25" t="s">
        <v>112</v>
      </c>
      <c r="I9" s="26"/>
    </row>
    <row r="10" spans="1:9">
      <c r="A10" s="175"/>
      <c r="B10" s="175"/>
      <c r="C10" s="175"/>
      <c r="D10" s="193" t="s">
        <v>42</v>
      </c>
      <c r="E10" s="194"/>
      <c r="F10" s="194"/>
      <c r="G10" s="84">
        <v>1000</v>
      </c>
      <c r="H10" s="27"/>
      <c r="I10" s="26"/>
    </row>
    <row r="11" spans="1:9">
      <c r="A11" s="175"/>
      <c r="B11" s="175"/>
      <c r="C11" s="175"/>
      <c r="D11" s="195" t="s">
        <v>43</v>
      </c>
      <c r="E11" s="196"/>
      <c r="F11" s="196"/>
      <c r="G11" s="86">
        <v>1000</v>
      </c>
      <c r="H11" s="29"/>
      <c r="I11" s="30"/>
    </row>
    <row r="12" spans="1:9">
      <c r="A12" s="197" t="s">
        <v>33</v>
      </c>
      <c r="B12" s="198"/>
      <c r="C12" s="199"/>
      <c r="D12" s="31" t="s">
        <v>44</v>
      </c>
      <c r="E12" s="200">
        <v>45566</v>
      </c>
      <c r="F12" s="200"/>
      <c r="G12" s="32" t="s">
        <v>28</v>
      </c>
      <c r="H12" s="33" t="s">
        <v>69</v>
      </c>
      <c r="I12" s="92">
        <v>45667</v>
      </c>
    </row>
    <row r="13" spans="1:9">
      <c r="A13" s="201" t="s">
        <v>46</v>
      </c>
      <c r="B13" s="182"/>
      <c r="C13" s="182"/>
      <c r="D13" s="182"/>
      <c r="E13" s="182"/>
      <c r="F13" s="182"/>
      <c r="G13" s="182"/>
      <c r="H13" s="182"/>
      <c r="I13" s="202"/>
    </row>
    <row r="14" spans="1:9">
      <c r="A14" s="34" t="s">
        <v>47</v>
      </c>
      <c r="B14" s="175" t="s">
        <v>48</v>
      </c>
      <c r="C14" s="175"/>
      <c r="D14" s="197"/>
      <c r="E14" s="175" t="s">
        <v>49</v>
      </c>
      <c r="F14" s="175"/>
      <c r="G14" s="34" t="s">
        <v>50</v>
      </c>
      <c r="H14" s="34" t="s">
        <v>51</v>
      </c>
      <c r="I14" s="35" t="s">
        <v>52</v>
      </c>
    </row>
    <row r="15" spans="1:9">
      <c r="A15" s="36"/>
      <c r="B15" s="182"/>
      <c r="C15" s="182"/>
      <c r="D15" s="182"/>
      <c r="E15" s="173" t="s">
        <v>70</v>
      </c>
      <c r="F15" s="174"/>
      <c r="G15" s="37" t="s">
        <v>71</v>
      </c>
      <c r="H15" s="37" t="s">
        <v>72</v>
      </c>
      <c r="I15" s="26"/>
    </row>
    <row r="16" spans="1:9" ht="48" customHeight="1">
      <c r="A16" s="176" t="s">
        <v>53</v>
      </c>
      <c r="B16" s="155" t="s">
        <v>135</v>
      </c>
      <c r="C16" s="156"/>
      <c r="D16" s="157"/>
      <c r="E16" s="165">
        <v>44</v>
      </c>
      <c r="F16" s="166"/>
      <c r="G16" s="38">
        <f t="shared" ref="G16:G24" si="0">IF(H16="","",H16/E16)</f>
        <v>247500</v>
      </c>
      <c r="H16" s="39">
        <f>'（記載例）別紙３経費所要額精算書'!G9</f>
        <v>10890000</v>
      </c>
      <c r="I16" s="26" t="s">
        <v>132</v>
      </c>
    </row>
    <row r="17" spans="1:9" ht="48" customHeight="1">
      <c r="A17" s="176"/>
      <c r="B17" s="155" t="s">
        <v>126</v>
      </c>
      <c r="C17" s="156"/>
      <c r="D17" s="157"/>
      <c r="E17" s="165">
        <v>44</v>
      </c>
      <c r="F17" s="166"/>
      <c r="G17" s="38">
        <f>IF(H17="","",H17/E17)</f>
        <v>332500</v>
      </c>
      <c r="H17" s="39">
        <f>'（記載例）別紙３経費所要額精算書'!G11</f>
        <v>14630000</v>
      </c>
      <c r="I17" s="26"/>
    </row>
    <row r="18" spans="1:9" ht="48" customHeight="1">
      <c r="A18" s="176"/>
      <c r="B18" s="155" t="s">
        <v>80</v>
      </c>
      <c r="C18" s="156"/>
      <c r="D18" s="157"/>
      <c r="E18" s="204">
        <f>'（記載例）別紙３経費所要額精算書'!E13</f>
        <v>4</v>
      </c>
      <c r="F18" s="205"/>
      <c r="G18" s="38">
        <f>IF(H18="","",H18/E18)</f>
        <v>269500</v>
      </c>
      <c r="H18" s="39">
        <f>'（記載例）別紙３経費所要額精算書'!G13</f>
        <v>1078000</v>
      </c>
      <c r="I18" s="26" t="s">
        <v>131</v>
      </c>
    </row>
    <row r="19" spans="1:9" ht="48" customHeight="1">
      <c r="A19" s="176"/>
      <c r="B19" s="155" t="s">
        <v>82</v>
      </c>
      <c r="C19" s="156"/>
      <c r="D19" s="157"/>
      <c r="E19" s="204">
        <f>'（記載例）別紙３経費所要額精算書'!E15</f>
        <v>5</v>
      </c>
      <c r="F19" s="205"/>
      <c r="G19" s="38">
        <f>IF(H19="","",H19/E19)</f>
        <v>220000</v>
      </c>
      <c r="H19" s="39">
        <f>'（記載例）別紙３経費所要額精算書'!G15</f>
        <v>1100000</v>
      </c>
      <c r="I19" s="26" t="s">
        <v>130</v>
      </c>
    </row>
    <row r="20" spans="1:9" ht="14.25" hidden="1" customHeight="1">
      <c r="A20" s="176"/>
      <c r="B20" s="160"/>
      <c r="C20" s="161"/>
      <c r="D20" s="162"/>
      <c r="E20" s="165"/>
      <c r="F20" s="166"/>
      <c r="G20" s="38" t="str">
        <f t="shared" si="0"/>
        <v/>
      </c>
      <c r="H20" s="39"/>
      <c r="I20" s="26"/>
    </row>
    <row r="21" spans="1:9" ht="14.25" hidden="1" customHeight="1">
      <c r="A21" s="176"/>
      <c r="B21" s="160"/>
      <c r="C21" s="161"/>
      <c r="D21" s="162"/>
      <c r="E21" s="165"/>
      <c r="F21" s="166"/>
      <c r="G21" s="38" t="str">
        <f t="shared" si="0"/>
        <v/>
      </c>
      <c r="H21" s="39"/>
      <c r="I21" s="26"/>
    </row>
    <row r="22" spans="1:9" ht="14.25" hidden="1" customHeight="1">
      <c r="A22" s="176"/>
      <c r="B22" s="160"/>
      <c r="C22" s="161"/>
      <c r="D22" s="162"/>
      <c r="E22" s="165"/>
      <c r="F22" s="166"/>
      <c r="G22" s="38" t="str">
        <f t="shared" si="0"/>
        <v/>
      </c>
      <c r="H22" s="39"/>
      <c r="I22" s="26"/>
    </row>
    <row r="23" spans="1:9" hidden="1">
      <c r="A23" s="40"/>
      <c r="B23" s="68"/>
      <c r="C23" s="68"/>
      <c r="D23" s="68"/>
      <c r="E23" s="165"/>
      <c r="F23" s="166"/>
      <c r="G23" s="38" t="str">
        <f t="shared" si="0"/>
        <v/>
      </c>
      <c r="H23" s="39"/>
      <c r="I23" s="26"/>
    </row>
    <row r="24" spans="1:9" hidden="1">
      <c r="A24" s="40"/>
      <c r="B24" s="68"/>
      <c r="C24" s="68"/>
      <c r="D24" s="68"/>
      <c r="E24" s="165"/>
      <c r="F24" s="166"/>
      <c r="G24" s="38" t="str">
        <f t="shared" si="0"/>
        <v/>
      </c>
      <c r="H24" s="39"/>
      <c r="I24" s="26"/>
    </row>
    <row r="25" spans="1:9">
      <c r="A25" s="41"/>
      <c r="B25" s="199" t="s">
        <v>54</v>
      </c>
      <c r="C25" s="175"/>
      <c r="D25" s="175"/>
      <c r="E25" s="169">
        <f>IF(SUM(E16:F24)=0,"",SUM(E16:F24))</f>
        <v>97</v>
      </c>
      <c r="F25" s="169"/>
      <c r="G25" s="42"/>
      <c r="H25" s="43">
        <f>IF(SUM(H16:H24)=0,"",SUM(H16:H24))</f>
        <v>27698000</v>
      </c>
      <c r="I25" s="44"/>
    </row>
    <row r="26" spans="1:9">
      <c r="A26" s="45"/>
      <c r="B26" s="55"/>
      <c r="C26" s="55"/>
      <c r="D26" s="55"/>
      <c r="E26" s="55"/>
      <c r="F26" s="55"/>
      <c r="G26" s="55"/>
      <c r="H26" s="55"/>
      <c r="I26" s="56"/>
    </row>
    <row r="27" spans="1:9">
      <c r="A27" s="46"/>
      <c r="B27" s="206"/>
      <c r="C27" s="190"/>
      <c r="D27" s="191"/>
      <c r="E27" s="173" t="s">
        <v>70</v>
      </c>
      <c r="F27" s="174"/>
      <c r="G27" s="37" t="s">
        <v>71</v>
      </c>
      <c r="H27" s="37" t="s">
        <v>72</v>
      </c>
      <c r="I27" s="36"/>
    </row>
    <row r="28" spans="1:9" ht="28.5" customHeight="1">
      <c r="A28" s="154" t="s">
        <v>55</v>
      </c>
      <c r="B28" s="207" t="s">
        <v>135</v>
      </c>
      <c r="C28" s="208"/>
      <c r="D28" s="209"/>
      <c r="E28" s="158">
        <f>E16</f>
        <v>44</v>
      </c>
      <c r="F28" s="159"/>
      <c r="G28" s="38">
        <f t="shared" ref="G28:G36" si="1">IF(H28="","",H28/E28)</f>
        <v>2500</v>
      </c>
      <c r="H28" s="39">
        <v>110000</v>
      </c>
      <c r="I28" s="26" t="s">
        <v>136</v>
      </c>
    </row>
    <row r="29" spans="1:9" ht="28.5" customHeight="1">
      <c r="A29" s="154"/>
      <c r="B29" s="207" t="s">
        <v>126</v>
      </c>
      <c r="C29" s="208"/>
      <c r="D29" s="209"/>
      <c r="E29" s="158">
        <f>E17</f>
        <v>44</v>
      </c>
      <c r="F29" s="159"/>
      <c r="G29" s="38">
        <f t="shared" si="1"/>
        <v>2500</v>
      </c>
      <c r="H29" s="39">
        <v>110000</v>
      </c>
      <c r="I29" s="26" t="s">
        <v>136</v>
      </c>
    </row>
    <row r="30" spans="1:9" ht="28.5" customHeight="1">
      <c r="A30" s="154"/>
      <c r="B30" s="207" t="s">
        <v>80</v>
      </c>
      <c r="C30" s="208"/>
      <c r="D30" s="209"/>
      <c r="E30" s="158">
        <f>E18</f>
        <v>4</v>
      </c>
      <c r="F30" s="159"/>
      <c r="G30" s="38">
        <f t="shared" si="1"/>
        <v>5500</v>
      </c>
      <c r="H30" s="39">
        <v>22000</v>
      </c>
      <c r="I30" s="26" t="s">
        <v>128</v>
      </c>
    </row>
    <row r="31" spans="1:9" ht="28.5" customHeight="1">
      <c r="A31" s="154"/>
      <c r="B31" s="207" t="s">
        <v>82</v>
      </c>
      <c r="C31" s="208"/>
      <c r="D31" s="209"/>
      <c r="E31" s="158">
        <v>10</v>
      </c>
      <c r="F31" s="159"/>
      <c r="G31" s="38">
        <f t="shared" si="1"/>
        <v>220000</v>
      </c>
      <c r="H31" s="39">
        <v>2200000</v>
      </c>
      <c r="I31" s="26" t="s">
        <v>129</v>
      </c>
    </row>
    <row r="32" spans="1:9" hidden="1">
      <c r="A32" s="154"/>
      <c r="B32" s="207"/>
      <c r="C32" s="208"/>
      <c r="D32" s="209"/>
      <c r="E32" s="158"/>
      <c r="F32" s="159"/>
      <c r="G32" s="38" t="str">
        <f t="shared" si="1"/>
        <v/>
      </c>
      <c r="H32" s="39"/>
      <c r="I32" s="26"/>
    </row>
    <row r="33" spans="1:9" hidden="1">
      <c r="A33" s="154"/>
      <c r="B33" s="207"/>
      <c r="C33" s="208"/>
      <c r="D33" s="209"/>
      <c r="E33" s="158"/>
      <c r="F33" s="159"/>
      <c r="G33" s="38" t="str">
        <f t="shared" si="1"/>
        <v/>
      </c>
      <c r="H33" s="39"/>
      <c r="I33" s="26"/>
    </row>
    <row r="34" spans="1:9" hidden="1">
      <c r="A34" s="154"/>
      <c r="B34" s="207"/>
      <c r="C34" s="208"/>
      <c r="D34" s="209"/>
      <c r="E34" s="158"/>
      <c r="F34" s="159"/>
      <c r="G34" s="38" t="str">
        <f t="shared" si="1"/>
        <v/>
      </c>
      <c r="H34" s="39"/>
      <c r="I34" s="26"/>
    </row>
    <row r="35" spans="1:9" hidden="1">
      <c r="A35" s="47"/>
      <c r="B35" s="48"/>
      <c r="C35" s="25"/>
      <c r="D35" s="49"/>
      <c r="E35" s="158"/>
      <c r="F35" s="159"/>
      <c r="G35" s="38" t="str">
        <f t="shared" si="1"/>
        <v/>
      </c>
      <c r="H35" s="39"/>
      <c r="I35" s="26"/>
    </row>
    <row r="36" spans="1:9">
      <c r="A36" s="47"/>
      <c r="B36" s="50"/>
      <c r="C36" s="28"/>
      <c r="D36" s="51"/>
      <c r="E36" s="158"/>
      <c r="F36" s="159"/>
      <c r="G36" s="38" t="str">
        <f t="shared" si="1"/>
        <v/>
      </c>
      <c r="H36" s="39"/>
      <c r="I36" s="26"/>
    </row>
    <row r="37" spans="1:9">
      <c r="A37" s="45"/>
      <c r="B37" s="163" t="s">
        <v>54</v>
      </c>
      <c r="C37" s="163"/>
      <c r="D37" s="163"/>
      <c r="E37" s="164"/>
      <c r="F37" s="164"/>
      <c r="G37" s="42"/>
      <c r="H37" s="43">
        <f>IF(SUM(H28:H36)=0,"",SUM(H28:H36))</f>
        <v>2442000</v>
      </c>
      <c r="I37" s="44"/>
    </row>
    <row r="38" spans="1:9">
      <c r="A38" s="119" t="s">
        <v>56</v>
      </c>
      <c r="B38" s="119"/>
      <c r="C38" s="119"/>
      <c r="D38" s="119"/>
      <c r="E38" s="145">
        <f>IF(E37="",E25,E25+E37)</f>
        <v>97</v>
      </c>
      <c r="F38" s="146"/>
      <c r="G38" s="52">
        <f>IF(H38="","",H38/E38)</f>
        <v>310721.64948453609</v>
      </c>
      <c r="H38" s="53">
        <f>IF(H37="",H25,H25+H37)</f>
        <v>30140000</v>
      </c>
      <c r="I38" s="54"/>
    </row>
    <row r="39" spans="1:9">
      <c r="A39" s="147" t="s">
        <v>57</v>
      </c>
      <c r="B39" s="147"/>
      <c r="C39" s="147"/>
      <c r="D39" s="147"/>
      <c r="E39" s="147"/>
      <c r="F39" s="147"/>
      <c r="G39" s="147"/>
      <c r="H39" s="147"/>
      <c r="I39" s="147"/>
    </row>
    <row r="40" spans="1:9">
      <c r="A40" s="119" t="s">
        <v>58</v>
      </c>
      <c r="B40" s="119"/>
      <c r="C40" s="119"/>
      <c r="D40" s="119"/>
      <c r="E40" s="119" t="s">
        <v>59</v>
      </c>
      <c r="F40" s="119"/>
      <c r="G40" s="119"/>
      <c r="H40" s="119" t="s">
        <v>4</v>
      </c>
      <c r="I40" s="119"/>
    </row>
    <row r="41" spans="1:9">
      <c r="A41" s="148"/>
      <c r="B41" s="149"/>
      <c r="C41" s="149"/>
      <c r="D41" s="150"/>
      <c r="E41" s="151" t="s">
        <v>3</v>
      </c>
      <c r="F41" s="152"/>
      <c r="G41" s="153"/>
      <c r="H41" s="148" t="s">
        <v>60</v>
      </c>
      <c r="I41" s="150"/>
    </row>
    <row r="42" spans="1:9">
      <c r="A42" s="110" t="s">
        <v>61</v>
      </c>
      <c r="B42" s="111"/>
      <c r="C42" s="111"/>
      <c r="D42" s="112"/>
      <c r="E42" s="140"/>
      <c r="F42" s="141"/>
      <c r="G42" s="142"/>
      <c r="H42" s="143"/>
      <c r="I42" s="144"/>
    </row>
    <row r="43" spans="1:9">
      <c r="A43" s="110" t="s">
        <v>74</v>
      </c>
      <c r="B43" s="111"/>
      <c r="C43" s="111"/>
      <c r="D43" s="112"/>
      <c r="H43" s="116"/>
      <c r="I43" s="117"/>
    </row>
    <row r="44" spans="1:9">
      <c r="A44" s="110" t="s">
        <v>75</v>
      </c>
      <c r="B44" s="111"/>
      <c r="C44" s="111"/>
      <c r="D44" s="112"/>
      <c r="E44" s="113">
        <f>'（記載例）別紙３経費所要額精算書'!K17</f>
        <v>12309000</v>
      </c>
      <c r="F44" s="114"/>
      <c r="G44" s="115"/>
      <c r="H44" s="116"/>
      <c r="I44" s="117"/>
    </row>
    <row r="45" spans="1:9">
      <c r="A45" s="110" t="s">
        <v>62</v>
      </c>
      <c r="B45" s="111"/>
      <c r="C45" s="111"/>
      <c r="D45" s="112"/>
      <c r="E45" s="113"/>
      <c r="F45" s="114"/>
      <c r="G45" s="115"/>
      <c r="H45" s="116"/>
      <c r="I45" s="117"/>
    </row>
    <row r="46" spans="1:9">
      <c r="A46" s="110" t="s">
        <v>63</v>
      </c>
      <c r="B46" s="111"/>
      <c r="C46" s="111"/>
      <c r="D46" s="112"/>
      <c r="E46" s="113"/>
      <c r="F46" s="114"/>
      <c r="G46" s="115"/>
      <c r="H46" s="116"/>
      <c r="I46" s="117"/>
    </row>
    <row r="47" spans="1:9">
      <c r="A47" s="110" t="s">
        <v>64</v>
      </c>
      <c r="B47" s="111"/>
      <c r="C47" s="111"/>
      <c r="D47" s="112"/>
      <c r="E47" s="113">
        <f>H38-E44-E45-E46</f>
        <v>17831000</v>
      </c>
      <c r="F47" s="114"/>
      <c r="G47" s="115"/>
      <c r="H47" s="57"/>
      <c r="I47" s="58" t="str">
        <f>IF(E47=0,"","自己負担金")</f>
        <v>自己負担金</v>
      </c>
    </row>
    <row r="48" spans="1:9">
      <c r="A48" s="59"/>
      <c r="B48" s="60"/>
      <c r="C48" s="60"/>
      <c r="D48" s="61"/>
      <c r="E48" s="62"/>
      <c r="F48" s="63"/>
      <c r="G48" s="64"/>
      <c r="H48" s="62"/>
      <c r="I48" s="64"/>
    </row>
    <row r="49" spans="1:9">
      <c r="A49" s="119" t="s">
        <v>15</v>
      </c>
      <c r="B49" s="119"/>
      <c r="C49" s="119"/>
      <c r="D49" s="119"/>
      <c r="E49" s="120">
        <f>IF(E44="","",SUM(E42+E44+E46+E47))</f>
        <v>30140000</v>
      </c>
      <c r="F49" s="121"/>
      <c r="G49" s="122"/>
      <c r="H49" s="123" t="str">
        <f>IF(H38=E49,"","←【確認】財源内訳の合計と整備費の合計が不一致")</f>
        <v/>
      </c>
      <c r="I49" s="124"/>
    </row>
    <row r="50" spans="1:9">
      <c r="A50" s="125" t="s">
        <v>65</v>
      </c>
      <c r="B50" s="126"/>
      <c r="C50" s="126"/>
      <c r="D50" s="126"/>
      <c r="E50" s="126"/>
      <c r="F50" s="126"/>
      <c r="G50" s="126"/>
      <c r="H50" s="65" t="s">
        <v>77</v>
      </c>
      <c r="I50" s="66"/>
    </row>
    <row r="51" spans="1:9">
      <c r="A51" s="127" t="s">
        <v>66</v>
      </c>
      <c r="B51" s="128"/>
      <c r="C51" s="128"/>
      <c r="D51" s="128"/>
      <c r="E51" s="128"/>
      <c r="F51" s="128"/>
      <c r="G51" s="128"/>
      <c r="H51" s="128"/>
      <c r="I51" s="128"/>
    </row>
    <row r="52" spans="1:9">
      <c r="A52" s="129" t="s">
        <v>143</v>
      </c>
      <c r="B52" s="130"/>
      <c r="C52" s="130"/>
      <c r="D52" s="130"/>
      <c r="E52" s="130"/>
      <c r="F52" s="130"/>
      <c r="G52" s="130"/>
      <c r="H52" s="130"/>
      <c r="I52" s="131"/>
    </row>
    <row r="53" spans="1:9">
      <c r="A53" s="132"/>
      <c r="B53" s="133"/>
      <c r="C53" s="133"/>
      <c r="D53" s="133"/>
      <c r="E53" s="133"/>
      <c r="F53" s="133"/>
      <c r="G53" s="133"/>
      <c r="H53" s="133"/>
      <c r="I53" s="134"/>
    </row>
    <row r="54" spans="1:9">
      <c r="A54" s="132"/>
      <c r="B54" s="133"/>
      <c r="C54" s="133"/>
      <c r="D54" s="133"/>
      <c r="E54" s="133"/>
      <c r="F54" s="133"/>
      <c r="G54" s="133"/>
      <c r="H54" s="133"/>
      <c r="I54" s="134"/>
    </row>
    <row r="55" spans="1:9">
      <c r="A55" s="135"/>
      <c r="B55" s="136"/>
      <c r="C55" s="136"/>
      <c r="D55" s="136"/>
      <c r="E55" s="136"/>
      <c r="F55" s="136"/>
      <c r="G55" s="136"/>
      <c r="H55" s="136"/>
      <c r="I55" s="137"/>
    </row>
    <row r="56" spans="1:9" ht="6" customHeight="1">
      <c r="A56" s="138"/>
      <c r="B56" s="138"/>
      <c r="C56" s="138"/>
      <c r="D56" s="138"/>
      <c r="E56" s="139"/>
      <c r="F56" s="139"/>
      <c r="G56" s="139"/>
      <c r="H56" s="139"/>
      <c r="I56" s="139"/>
    </row>
    <row r="57" spans="1:9">
      <c r="A57" s="67" t="s">
        <v>67</v>
      </c>
      <c r="B57" s="118" t="s">
        <v>68</v>
      </c>
      <c r="C57" s="118"/>
      <c r="D57" s="118"/>
      <c r="E57" s="118"/>
      <c r="F57" s="118"/>
      <c r="G57" s="118"/>
      <c r="H57" s="118"/>
      <c r="I57" s="118"/>
    </row>
  </sheetData>
  <mergeCells count="98">
    <mergeCell ref="B57:I57"/>
    <mergeCell ref="A50:G50"/>
    <mergeCell ref="A51:I51"/>
    <mergeCell ref="A52:I55"/>
    <mergeCell ref="A56:D56"/>
    <mergeCell ref="E56:G56"/>
    <mergeCell ref="H56:I56"/>
    <mergeCell ref="A47:D47"/>
    <mergeCell ref="E47:G47"/>
    <mergeCell ref="A49:D49"/>
    <mergeCell ref="E49:G49"/>
    <mergeCell ref="H49:I49"/>
    <mergeCell ref="A45:D45"/>
    <mergeCell ref="E45:G45"/>
    <mergeCell ref="H45:I45"/>
    <mergeCell ref="A46:D46"/>
    <mergeCell ref="E46:G46"/>
    <mergeCell ref="H46:I46"/>
    <mergeCell ref="A43:D43"/>
    <mergeCell ref="E44:G44"/>
    <mergeCell ref="H43:I43"/>
    <mergeCell ref="A44:D44"/>
    <mergeCell ref="H44:I44"/>
    <mergeCell ref="A41:D41"/>
    <mergeCell ref="E41:G41"/>
    <mergeCell ref="H41:I41"/>
    <mergeCell ref="A42:D42"/>
    <mergeCell ref="E42:G42"/>
    <mergeCell ref="H42:I42"/>
    <mergeCell ref="A38:D38"/>
    <mergeCell ref="E38:F38"/>
    <mergeCell ref="A39:I39"/>
    <mergeCell ref="A40:D40"/>
    <mergeCell ref="E40:G40"/>
    <mergeCell ref="H40:I40"/>
    <mergeCell ref="E34:F34"/>
    <mergeCell ref="E35:F35"/>
    <mergeCell ref="E36:F36"/>
    <mergeCell ref="B37:D37"/>
    <mergeCell ref="E37:F37"/>
    <mergeCell ref="B27:D27"/>
    <mergeCell ref="E27:F27"/>
    <mergeCell ref="A28:A34"/>
    <mergeCell ref="B28:D28"/>
    <mergeCell ref="E28:F28"/>
    <mergeCell ref="B29:D29"/>
    <mergeCell ref="E29:F29"/>
    <mergeCell ref="B30:D30"/>
    <mergeCell ref="E30:F30"/>
    <mergeCell ref="B31:D31"/>
    <mergeCell ref="E31:F31"/>
    <mergeCell ref="B32:D32"/>
    <mergeCell ref="E32:F32"/>
    <mergeCell ref="B33:D33"/>
    <mergeCell ref="E33:F33"/>
    <mergeCell ref="B34:D34"/>
    <mergeCell ref="E22:F22"/>
    <mergeCell ref="E23:F23"/>
    <mergeCell ref="E24:F24"/>
    <mergeCell ref="B25:D25"/>
    <mergeCell ref="E25:F25"/>
    <mergeCell ref="B15:D15"/>
    <mergeCell ref="E15:F15"/>
    <mergeCell ref="A16:A22"/>
    <mergeCell ref="B16:D16"/>
    <mergeCell ref="E16:F16"/>
    <mergeCell ref="B17:D17"/>
    <mergeCell ref="E17:F17"/>
    <mergeCell ref="B18:D18"/>
    <mergeCell ref="E18:F18"/>
    <mergeCell ref="B19:D19"/>
    <mergeCell ref="E19:F19"/>
    <mergeCell ref="B20:D20"/>
    <mergeCell ref="E20:F20"/>
    <mergeCell ref="B21:D21"/>
    <mergeCell ref="E21:F21"/>
    <mergeCell ref="B22:D22"/>
    <mergeCell ref="A12:C12"/>
    <mergeCell ref="E12:F12"/>
    <mergeCell ref="A13:I13"/>
    <mergeCell ref="B14:D14"/>
    <mergeCell ref="E14:F14"/>
    <mergeCell ref="A8:C11"/>
    <mergeCell ref="D8:I8"/>
    <mergeCell ref="E9:G9"/>
    <mergeCell ref="D10:F10"/>
    <mergeCell ref="D11:F11"/>
    <mergeCell ref="A6:C6"/>
    <mergeCell ref="D6:G6"/>
    <mergeCell ref="H6:I6"/>
    <mergeCell ref="A7:C7"/>
    <mergeCell ref="D7:I7"/>
    <mergeCell ref="A2:I2"/>
    <mergeCell ref="A4:C4"/>
    <mergeCell ref="D4:I4"/>
    <mergeCell ref="A5:C5"/>
    <mergeCell ref="D5:G5"/>
    <mergeCell ref="H5:I5"/>
  </mergeCells>
  <phoneticPr fontId="2"/>
  <dataValidations count="6">
    <dataValidation type="list" allowBlank="1" showInputMessage="1" showErrorMessage="1" sqref="I50" xr:uid="{00000000-0002-0000-0400-000000000000}">
      <formula1>"有,無"</formula1>
    </dataValidation>
    <dataValidation allowBlank="1" showInputMessage="1" showErrorMessage="1" prompt="市町村名から記入してください。_x000a_（「大分県」は記入不要）" sqref="H6:I6" xr:uid="{00000000-0002-0000-0400-000001000000}"/>
    <dataValidation allowBlank="1" showInputMessage="1" showErrorMessage="1" prompt="補助対象面積部分のみ記入する。（個人防護具以外の物品保管部分も併せて整備する場合。）" sqref="E19:F19" xr:uid="{00000000-0002-0000-0400-000002000000}"/>
    <dataValidation allowBlank="1" showInputMessage="1" showErrorMessage="1" prompt="事業の概要と必要性がわかるように記入してください。" sqref="A52:I55" xr:uid="{00000000-0002-0000-0400-000003000000}"/>
    <dataValidation allowBlank="1" showInputMessage="1" showErrorMessage="1" prompt="実際に着工した日を記入して下さい。（交付申請時に記入した日付と同じになるとは限りません。）" sqref="E12:F12" xr:uid="{00000000-0002-0000-0400-000004000000}"/>
    <dataValidation allowBlank="1" showInputMessage="1" showErrorMessage="1" prompt="工事が完成し検査が終了した日付を記入して下さい。 ただし建築基準法第７条第５項の規定による竣工検査書、もしくは消防完了検査済証の受領があれば、それらが全て揃った日としてください。" sqref="I12" xr:uid="{00000000-0002-0000-0400-000005000000}"/>
  </dataValidations>
  <pageMargins left="0.70866141732283472" right="0.70866141732283472" top="0.55118110236220474" bottom="0.35433070866141736" header="0.31496062992125984" footer="0.31496062992125984"/>
  <pageSetup paperSize="9" scale="6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6000000}">
          <x14:formula1>
            <xm:f>リスト!$D$2:$D$7</xm:f>
          </x14:formula1>
          <xm:sqref>D7:I7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N20"/>
  <sheetViews>
    <sheetView workbookViewId="0">
      <selection activeCell="C20" sqref="C20"/>
    </sheetView>
  </sheetViews>
  <sheetFormatPr defaultRowHeight="14.25"/>
  <cols>
    <col min="1" max="1" width="30.125" customWidth="1"/>
    <col min="2" max="2" width="10.25" style="74" bestFit="1" customWidth="1"/>
    <col min="3" max="3" width="29.375" customWidth="1"/>
    <col min="6" max="6" width="37.125" bestFit="1" customWidth="1"/>
    <col min="10" max="10" width="14.375" bestFit="1" customWidth="1"/>
    <col min="11" max="11" width="40.625" bestFit="1" customWidth="1"/>
    <col min="12" max="13" width="14.375" customWidth="1"/>
  </cols>
  <sheetData>
    <row r="1" spans="1:14">
      <c r="C1" t="s">
        <v>127</v>
      </c>
      <c r="D1" s="83" t="s">
        <v>37</v>
      </c>
      <c r="F1" s="83" t="s">
        <v>90</v>
      </c>
      <c r="H1" t="s">
        <v>41</v>
      </c>
      <c r="I1" t="s">
        <v>104</v>
      </c>
      <c r="J1" t="s">
        <v>4</v>
      </c>
      <c r="L1" t="s">
        <v>106</v>
      </c>
      <c r="M1" t="s">
        <v>107</v>
      </c>
      <c r="N1" t="s">
        <v>102</v>
      </c>
    </row>
    <row r="2" spans="1:14">
      <c r="A2" t="s">
        <v>135</v>
      </c>
      <c r="B2" s="74">
        <v>14546000</v>
      </c>
      <c r="C2" s="89" t="s">
        <v>134</v>
      </c>
      <c r="D2" s="82" t="s">
        <v>78</v>
      </c>
      <c r="F2" s="82" t="s">
        <v>91</v>
      </c>
      <c r="H2" t="s">
        <v>110</v>
      </c>
      <c r="I2" t="s">
        <v>105</v>
      </c>
      <c r="J2" t="s">
        <v>85</v>
      </c>
      <c r="K2" t="s">
        <v>135</v>
      </c>
      <c r="L2">
        <v>2</v>
      </c>
      <c r="M2">
        <v>3</v>
      </c>
      <c r="N2" t="s">
        <v>99</v>
      </c>
    </row>
    <row r="3" spans="1:14">
      <c r="A3" t="s">
        <v>126</v>
      </c>
      <c r="B3" s="74">
        <v>14546000</v>
      </c>
      <c r="C3" s="89" t="s">
        <v>138</v>
      </c>
      <c r="D3" s="82" t="s">
        <v>86</v>
      </c>
      <c r="F3" s="82" t="s">
        <v>92</v>
      </c>
      <c r="H3" t="s">
        <v>111</v>
      </c>
      <c r="I3" t="s">
        <v>77</v>
      </c>
      <c r="K3" t="s">
        <v>126</v>
      </c>
      <c r="L3">
        <v>1</v>
      </c>
      <c r="M3">
        <v>3</v>
      </c>
      <c r="N3" t="s">
        <v>103</v>
      </c>
    </row>
    <row r="4" spans="1:14">
      <c r="A4" t="s">
        <v>81</v>
      </c>
      <c r="B4" s="74">
        <v>239300</v>
      </c>
      <c r="C4" s="89" t="s">
        <v>137</v>
      </c>
      <c r="D4" s="82" t="s">
        <v>87</v>
      </c>
      <c r="F4" s="82" t="s">
        <v>93</v>
      </c>
      <c r="H4" t="s">
        <v>112</v>
      </c>
      <c r="K4" t="s">
        <v>81</v>
      </c>
      <c r="L4">
        <v>1</v>
      </c>
      <c r="M4">
        <v>1</v>
      </c>
      <c r="N4" t="s">
        <v>100</v>
      </c>
    </row>
    <row r="5" spans="1:14">
      <c r="A5" t="s">
        <v>83</v>
      </c>
      <c r="B5" s="74">
        <v>239300</v>
      </c>
      <c r="C5" s="89" t="s">
        <v>137</v>
      </c>
      <c r="D5" s="82" t="s">
        <v>88</v>
      </c>
      <c r="F5" s="82" t="s">
        <v>94</v>
      </c>
      <c r="H5" t="s">
        <v>113</v>
      </c>
      <c r="K5" t="s">
        <v>83</v>
      </c>
      <c r="L5">
        <v>1</v>
      </c>
      <c r="M5">
        <v>1</v>
      </c>
      <c r="N5" t="s">
        <v>101</v>
      </c>
    </row>
    <row r="6" spans="1:14">
      <c r="D6" s="82" t="s">
        <v>89</v>
      </c>
      <c r="F6" s="82" t="s">
        <v>95</v>
      </c>
      <c r="H6" t="s">
        <v>114</v>
      </c>
    </row>
    <row r="7" spans="1:14">
      <c r="F7" s="82" t="s">
        <v>96</v>
      </c>
      <c r="H7" t="s">
        <v>115</v>
      </c>
    </row>
    <row r="8" spans="1:14">
      <c r="D8" s="81"/>
      <c r="F8" s="82" t="s">
        <v>97</v>
      </c>
      <c r="H8" t="s">
        <v>116</v>
      </c>
    </row>
    <row r="9" spans="1:14">
      <c r="D9" s="81"/>
      <c r="F9" s="82" t="s">
        <v>98</v>
      </c>
      <c r="H9" t="s">
        <v>117</v>
      </c>
    </row>
    <row r="10" spans="1:14">
      <c r="D10" s="81"/>
      <c r="H10" t="s">
        <v>118</v>
      </c>
    </row>
    <row r="11" spans="1:14">
      <c r="D11" s="81"/>
      <c r="H11" t="s">
        <v>119</v>
      </c>
    </row>
    <row r="12" spans="1:14">
      <c r="D12" s="81"/>
      <c r="H12" t="s">
        <v>120</v>
      </c>
    </row>
    <row r="13" spans="1:14">
      <c r="D13" s="81"/>
      <c r="H13" t="s">
        <v>121</v>
      </c>
    </row>
    <row r="14" spans="1:14">
      <c r="D14" s="81"/>
      <c r="H14" t="s">
        <v>122</v>
      </c>
    </row>
    <row r="15" spans="1:14">
      <c r="D15" s="81"/>
      <c r="H15" t="s">
        <v>123</v>
      </c>
    </row>
    <row r="16" spans="1:14">
      <c r="D16" s="81"/>
      <c r="H16" t="s">
        <v>124</v>
      </c>
    </row>
    <row r="17" spans="4:8">
      <c r="D17" s="81"/>
      <c r="H17" t="s">
        <v>125</v>
      </c>
    </row>
    <row r="18" spans="4:8">
      <c r="D18" s="81"/>
    </row>
    <row r="19" spans="4:8">
      <c r="D19" s="81"/>
    </row>
    <row r="20" spans="4:8">
      <c r="D20" s="81"/>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（様式）別紙3経費所要額精算書</vt:lpstr>
      <vt:lpstr>（様式）別紙4　事業実績報告書</vt:lpstr>
      <vt:lpstr>（様式）別紙4　事業実績報告書 (県→厚労省提出版)</vt:lpstr>
      <vt:lpstr>（記載例）別紙３経費所要額精算書</vt:lpstr>
      <vt:lpstr>（記載例）別紙４　事業実績報告書</vt:lpstr>
      <vt:lpstr>リスト</vt:lpstr>
      <vt:lpstr>'（記載例）別紙３経費所要額精算書'!Print_Area</vt:lpstr>
      <vt:lpstr>'（記載例）別紙４　事業実績報告書'!Print_Area</vt:lpstr>
      <vt:lpstr>'（様式）別紙3経費所要額精算書'!Print_Area</vt:lpstr>
      <vt:lpstr>'（様式）別紙4　事業実績報告書'!Print_Area</vt:lpstr>
      <vt:lpstr>'（様式）別紙4　事業実績報告書 (県→厚労省提出版)'!Print_Area</vt:lpstr>
    </vt:vector>
  </TitlesOfParts>
  <Company>大分県庁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okuser</dc:creator>
  <cp:lastModifiedBy>井上　淳</cp:lastModifiedBy>
  <cp:lastPrinted>2024-06-14T09:20:56Z</cp:lastPrinted>
  <dcterms:created xsi:type="dcterms:W3CDTF">2006-07-27T04:56:48Z</dcterms:created>
  <dcterms:modified xsi:type="dcterms:W3CDTF">2024-12-24T10:55:06Z</dcterms:modified>
</cp:coreProperties>
</file>