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8月部長会議資料\4_HP公表用作成\"/>
    </mc:Choice>
  </mc:AlternateContent>
  <bookViews>
    <workbookView xWindow="0" yWindow="0" windowWidth="23040" windowHeight="9192" tabRatio="932" firstSheet="1" activeTab="1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  <externalReference r:id="rId5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62913"/>
</workbook>
</file>

<file path=xl/calcChain.xml><?xml version="1.0" encoding="utf-8"?>
<calcChain xmlns="http://schemas.openxmlformats.org/spreadsheetml/2006/main">
  <c r="A11" i="13" l="1"/>
  <c r="A8" i="13"/>
  <c r="A7" i="13"/>
  <c r="I20" i="13" l="1"/>
  <c r="I17" i="13"/>
  <c r="I16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Q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1" i="12" l="1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<sst xmlns="http://schemas.openxmlformats.org/spreadsheetml/2006/main" count="84" uniqueCount="57">
  <si>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</si>
  <si>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</si>
  <si>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</si>
  <si>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</si>
  <si>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</si>
  <si>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</si>
  <si>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</si>
  <si>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</si>
  <si>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</si>
  <si>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</si>
  <si>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</si>
  <si>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</si>
  <si>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</si>
  <si>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</si>
  <si>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</si>
  <si>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</si>
  <si>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</si>
  <si>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</si>
  <si>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</si>
  <si>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</si>
  <si>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</si>
  <si>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</si>
  <si>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</si>
  <si>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</si>
  <si>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</si>
  <si>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</si>
  <si>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</si>
  <si>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</si>
  <si>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</si>
  <si>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</si>
  <si>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</si>
  <si>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</si>
  <si>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</si>
  <si>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</si>
  <si>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</si>
  <si>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</si>
  <si>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</si>
  <si>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</si>
  <si>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</si>
  <si>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</si>
  <si>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</si>
  <si>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</si>
  <si>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</si>
  <si>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</si>
  <si>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</si>
  <si>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</si>
  <si>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</si>
  <si>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</si>
  <si>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</si>
  <si>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</si>
  <si>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</si>
  <si>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</si>
  <si>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</si>
  <si>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</si>
  <si>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</si>
  <si>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</si>
  <si>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令和６年８月　発地別延べ宿泊者数割合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</si>
</sst>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Fill="1" applyBorder="1" applyAlignment="1" applyProtection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Fill="1" applyBorder="1" applyProtection="1">
      <alignment vertical="center"/>
      <protection locked="0"/>
    </xf>
    <xf numFmtId="177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Fill="1" applyBorder="1" applyAlignment="1" applyProtection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right" vertical="center" indent="1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3" fillId="0" borderId="18" xfId="6" applyFont="1" applyBorder="1">
      <alignment vertical="center"/>
    </xf>
    <xf numFmtId="0" fontId="13" fillId="0" borderId="0" xfId="6" applyFont="1" applyBorder="1">
      <alignment vertical="center"/>
    </xf>
    <xf numFmtId="0" fontId="13" fillId="0" borderId="18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 wrapText="1"/>
    </xf>
    <xf numFmtId="3" fontId="13" fillId="0" borderId="0" xfId="6" applyNumberFormat="1" applyFont="1" applyBorder="1">
      <alignment vertical="center"/>
    </xf>
    <xf numFmtId="38" fontId="13" fillId="0" borderId="0" xfId="6" applyNumberFormat="1" applyFont="1" applyBorder="1">
      <alignment vertical="center"/>
    </xf>
    <xf numFmtId="10" fontId="13" fillId="0" borderId="0" xfId="6" applyNumberFormat="1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6" applyFont="1" applyFill="1">
      <alignment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3" fontId="13" fillId="0" borderId="0" xfId="6" applyNumberFormat="1" applyFont="1" applyFill="1">
      <alignment vertical="center"/>
    </xf>
    <xf numFmtId="38" fontId="13" fillId="0" borderId="0" xfId="7" applyFont="1" applyFill="1" applyBorder="1">
      <alignment vertical="center"/>
    </xf>
    <xf numFmtId="0" fontId="13" fillId="0" borderId="0" xfId="6" applyFont="1" applyFill="1" applyBorder="1">
      <alignment vertical="center"/>
    </xf>
    <xf numFmtId="3" fontId="13" fillId="0" borderId="0" xfId="6" applyNumberFormat="1" applyFont="1" applyFill="1" applyBorder="1">
      <alignment vertical="center"/>
    </xf>
    <xf numFmtId="38" fontId="13" fillId="0" borderId="0" xfId="6" applyNumberFormat="1" applyFont="1" applyFill="1" applyBorder="1">
      <alignment vertical="center"/>
    </xf>
    <xf numFmtId="10" fontId="13" fillId="0" borderId="0" xfId="0" applyNumberFormat="1" applyFont="1" applyFill="1">
      <alignment vertical="center"/>
    </xf>
    <xf numFmtId="10" fontId="13" fillId="0" borderId="0" xfId="6" applyNumberFormat="1" applyFont="1" applyFill="1">
      <alignment vertical="center"/>
    </xf>
    <xf numFmtId="10" fontId="13" fillId="0" borderId="0" xfId="6" applyNumberFormat="1" applyFont="1" applyFill="1" applyBorder="1">
      <alignment vertical="center"/>
    </xf>
    <xf numFmtId="0" fontId="13" fillId="0" borderId="0" xfId="0" applyFont="1" applyFill="1" applyProtection="1">
      <alignment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3" fillId="0" borderId="19" xfId="0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>
      <alignment vertical="center"/>
    </xf>
    <xf numFmtId="0" fontId="15" fillId="0" borderId="17" xfId="0" applyFont="1" applyFill="1" applyBorder="1" applyAlignment="1">
      <alignment vertical="center"/>
    </xf>
    <xf numFmtId="0" fontId="13" fillId="0" borderId="17" xfId="0" applyFont="1" applyFill="1" applyBorder="1">
      <alignment vertical="center"/>
    </xf>
    <xf numFmtId="0" fontId="16" fillId="0" borderId="17" xfId="0" applyFont="1" applyFill="1" applyBorder="1" applyAlignment="1">
      <alignment vertical="center"/>
    </xf>
    <xf numFmtId="0" fontId="15" fillId="0" borderId="16" xfId="0" applyFont="1" applyFill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38" fontId="19" fillId="0" borderId="0" xfId="6" applyNumberFormat="1" applyFont="1" applyAlignment="1">
      <alignment vertical="center"/>
    </xf>
    <xf numFmtId="0" fontId="19" fillId="0" borderId="0" xfId="6" applyFont="1" applyAlignment="1">
      <alignment vertical="center"/>
    </xf>
    <xf numFmtId="0" fontId="21" fillId="0" borderId="0" xfId="6" applyFont="1" applyAlignment="1">
      <alignment vertical="center"/>
    </xf>
    <xf numFmtId="0" fontId="21" fillId="0" borderId="0" xfId="6" applyFont="1" applyFill="1" applyAlignment="1">
      <alignment vertical="center"/>
    </xf>
    <xf numFmtId="0" fontId="21" fillId="0" borderId="0" xfId="6" applyFont="1" applyFill="1" applyAlignment="1">
      <alignment horizontal="center" vertical="center"/>
    </xf>
    <xf numFmtId="3" fontId="13" fillId="0" borderId="0" xfId="0" applyNumberFormat="1" applyFont="1" applyFill="1">
      <alignment vertical="center"/>
    </xf>
    <xf numFmtId="3" fontId="17" fillId="0" borderId="0" xfId="0" applyNumberFormat="1" applyFont="1" applyFill="1" applyBorder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 applyFill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Fill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>
      <alignment horizontal="right" vertical="center" indent="1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177" fontId="15" fillId="2" borderId="2" xfId="0" applyNumberFormat="1" applyFont="1" applyFill="1" applyBorder="1" applyAlignment="1" applyProtection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/>
    <cellStyle name="パーセント 2 2" xfId="26"/>
    <cellStyle name="パーセント 3" xfId="17"/>
    <cellStyle name="パーセント 4" xfId="22"/>
    <cellStyle name="桁区切り" xfId="4" builtinId="6"/>
    <cellStyle name="桁区切り 2" xfId="3"/>
    <cellStyle name="桁区切り 3" xfId="7"/>
    <cellStyle name="桁区切り 3 2" xfId="16"/>
    <cellStyle name="桁区切り 4" xfId="8"/>
    <cellStyle name="桁区切り 4 2" xfId="24"/>
    <cellStyle name="桁区切り 5" xfId="2"/>
    <cellStyle name="通貨 2" xfId="9"/>
    <cellStyle name="通貨 2 2" xfId="25"/>
    <cellStyle name="標準" xfId="0" builtinId="0"/>
    <cellStyle name="標準 2" xfId="6"/>
    <cellStyle name="標準 2 2" xfId="10"/>
    <cellStyle name="標準 2 3" xfId="11"/>
    <cellStyle name="標準 2 4" xfId="27"/>
    <cellStyle name="標準 3" xfId="12"/>
    <cellStyle name="標準 4" xfId="13"/>
    <cellStyle name="標準 4 2" xfId="14"/>
    <cellStyle name="標準 5" xfId="15"/>
    <cellStyle name="標準 5 2" xfId="18"/>
    <cellStyle name="標準 6" xfId="19"/>
    <cellStyle name="標準 6 2" xfId="23"/>
    <cellStyle name="標準 7" xfId="21"/>
    <cellStyle name="標準 8" xfId="2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/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/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/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/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/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/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14170_&#35251;&#20809;&#23616;/09_&#35251;&#20809;&#32113;&#35336;/1_&#22823;&#20998;&#30476;&#35251;&#20809;&#32113;&#35336;/&#65297;_&#23450;&#20363;&#37096;&#38263;&#20250;&#35696;&#36039;&#26009;/R6&#24180;/R6.8&#26376;&#37096;&#38263;&#20250;&#35696;&#36039;&#26009;/R6.8&#35251;&#20809;&#32113;&#35336;(&#25163;&#25345;&#1238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手順"/>
      <sheetName val="【公表】グラフ"/>
      <sheetName val="【手持ち】グラフ"/>
      <sheetName val="【入力】統計表 (手持ち) (戦略国)"/>
      <sheetName val="【提出】統計表 (公表用)"/>
      <sheetName val="【提出】統計表 (2)"/>
      <sheetName val="【提出】地域別宿泊客数(手持ち)"/>
      <sheetName val="【作業用】グラフ用"/>
      <sheetName val="【提出】観光施設調査 (手持ち)"/>
      <sheetName val="【作業用】変換用"/>
    </sheetNames>
    <sheetDataSet>
      <sheetData sheetId="0"/>
      <sheetData sheetId="1"/>
      <sheetData sheetId="2"/>
      <sheetData sheetId="3">
        <row r="7">
          <cell r="A7" t="str">
            <v>令和６年8月（速報値）</v>
          </cell>
        </row>
        <row r="8">
          <cell r="A8" t="str">
            <v>令和５年8月（確報値）</v>
          </cell>
        </row>
        <row r="11">
          <cell r="A11" t="str">
            <v>令和６年7月（速報値）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640625" defaultRowHeight="14.1" customHeight="1"/>
  <cols>
    <col min="1" max="2" width="2.6640625" style="1"/>
    <col min="3" max="4" width="2.6640625" style="1" customWidth="1"/>
    <col min="5" max="67" width="2.6640625" style="1"/>
    <col min="68" max="68" width="5.109375" style="1" bestFit="1" customWidth="1"/>
    <col min="69" max="69" width="69.77734375" style="1" bestFit="1" customWidth="1"/>
    <col min="70" max="70" width="9.6640625" style="1" bestFit="1" customWidth="1"/>
    <col min="71" max="71" width="12.6640625" style="1" bestFit="1" customWidth="1"/>
    <col min="72" max="72" width="7.109375" style="1" bestFit="1" customWidth="1"/>
    <col min="73" max="73" width="2.77734375" style="1" bestFit="1" customWidth="1"/>
    <col min="74" max="74" width="9.6640625" style="1" bestFit="1" customWidth="1"/>
    <col min="75" max="75" width="11.109375" style="1" bestFit="1" customWidth="1"/>
    <col min="76" max="76" width="7.109375" style="1" bestFit="1" customWidth="1"/>
    <col min="77" max="16384" width="2.6640625" style="1"/>
  </cols>
  <sheetData>
    <row r="1" spans="2:76" ht="14.1" customHeight="1" thickBot="1"/>
    <row r="2" spans="2:76" ht="21" customHeight="1">
      <c r="N2" s="2"/>
      <c r="O2" s="114" t="str">
        <f>$BH$8&amp;"の宿泊客等の動向"</f>
        <v>令和２年８月の宿泊客等の動向</v>
      </c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3"/>
      <c r="BS2" s="41" t="s">
        <v>27</v>
      </c>
      <c r="BW2" s="41" t="s">
        <v>28</v>
      </c>
    </row>
    <row r="3" spans="2:76" ht="18" customHeight="1" thickBot="1">
      <c r="N3" s="4"/>
      <c r="O3" s="115" t="str">
        <f>"（"&amp;VLOOKUP(BJ6,BP4:BQ15,2,FALSE)&amp;"）"</f>
        <v>（令和元年９月～１２月速報、令和２年１月～８月速速報）</v>
      </c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>
      <c r="BH4" s="110" t="s">
        <v>22</v>
      </c>
      <c r="BI4" s="110"/>
      <c r="BJ4" s="112" t="s">
        <v>31</v>
      </c>
      <c r="BK4" s="112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>
      <c r="BH5" s="110" t="s">
        <v>23</v>
      </c>
      <c r="BI5" s="110"/>
      <c r="BJ5" s="112">
        <v>2</v>
      </c>
      <c r="BK5" s="112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110" t="s">
        <v>24</v>
      </c>
      <c r="BI6" s="110"/>
      <c r="BJ6" s="112">
        <v>8</v>
      </c>
      <c r="BK6" s="112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>
      <c r="BP17" s="1" t="s">
        <v>34</v>
      </c>
    </row>
    <row r="18" spans="2:69" ht="14.1" customHeight="1">
      <c r="BP18" s="41" t="s">
        <v>44</v>
      </c>
      <c r="BQ18" s="1" t="str">
        <f>BP18&amp;BP$20</f>
        <v>速速報</v>
      </c>
    </row>
    <row r="19" spans="2:69" ht="14.1" customHeight="1">
      <c r="BP19" s="41"/>
      <c r="BQ19" s="1" t="str">
        <f>BP19&amp;BP$20</f>
        <v>速報</v>
      </c>
    </row>
    <row r="20" spans="2:69" ht="14.1" customHeight="1">
      <c r="BP20" s="41" t="s">
        <v>35</v>
      </c>
    </row>
    <row r="25" spans="2:69" ht="14.1" customHeight="1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>
      <c r="C26" s="6"/>
      <c r="AC26" s="6"/>
      <c r="AS26" s="6" t="str">
        <f>"（調査対象施設"&amp;DBCS(BL26)&amp;"施設）"</f>
        <v>（調査対象施設２８施設）</v>
      </c>
      <c r="BH26" s="110" t="s">
        <v>26</v>
      </c>
      <c r="BI26" s="110"/>
      <c r="BJ26" s="110"/>
      <c r="BK26" s="110"/>
      <c r="BL26" s="113">
        <v>28</v>
      </c>
      <c r="BM26" s="113"/>
      <c r="BN26" s="113"/>
    </row>
    <row r="27" spans="2:69" ht="14.1" customHeight="1">
      <c r="AK27" s="6" t="e">
        <f>"前年比　　屋内施設"&amp;IF(BL27&gt;0,"＋","")&amp;DBCS(TEXT(BL27,"0.0"))&amp;"％　　屋外施設"&amp;IF(BL28&gt;0,"＋","")&amp;DBCS(TEXT(BL28,"0.0")&amp;"％")</f>
        <v>#REF!</v>
      </c>
      <c r="BH27" s="110" t="s">
        <v>19</v>
      </c>
      <c r="BI27" s="110"/>
      <c r="BJ27" s="110"/>
      <c r="BK27" s="110"/>
      <c r="BL27" s="111" t="e">
        <f>ROUND(#REF!,1)</f>
        <v>#REF!</v>
      </c>
      <c r="BM27" s="111"/>
      <c r="BN27" s="111"/>
      <c r="BO27" s="1" t="s">
        <v>25</v>
      </c>
    </row>
    <row r="28" spans="2:69" ht="14.1" customHeight="1">
      <c r="BH28" s="110" t="s">
        <v>20</v>
      </c>
      <c r="BI28" s="110"/>
      <c r="BJ28" s="110"/>
      <c r="BK28" s="110"/>
      <c r="BL28" s="111" t="e">
        <f>ROUND(#REF!,1)</f>
        <v>#REF!</v>
      </c>
      <c r="BM28" s="111"/>
      <c r="BN28" s="111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E24" sqref="E24"/>
    </sheetView>
  </sheetViews>
  <sheetFormatPr defaultColWidth="9" defaultRowHeight="12.6"/>
  <cols>
    <col min="1" max="1" width="28.109375" style="8" bestFit="1" customWidth="1"/>
    <col min="2" max="10" width="13.21875" style="8" customWidth="1"/>
    <col min="11" max="11" width="14.6640625" style="8" customWidth="1"/>
    <col min="12" max="13" width="3.77734375" style="8" customWidth="1"/>
    <col min="14" max="20" width="5.44140625" style="67" customWidth="1"/>
    <col min="21" max="21" width="11.109375" style="67" bestFit="1" customWidth="1"/>
    <col min="22" max="23" width="11.109375" style="8" bestFit="1" customWidth="1"/>
    <col min="24" max="24" width="9.88671875" style="8" bestFit="1" customWidth="1"/>
    <col min="25" max="25" width="7.77734375" style="8" bestFit="1" customWidth="1"/>
    <col min="26" max="26" width="10.77734375" style="8" bestFit="1" customWidth="1"/>
    <col min="27" max="16384" width="9" style="8"/>
  </cols>
  <sheetData>
    <row r="1" spans="1:28" ht="13.8">
      <c r="A1" s="7"/>
      <c r="B1" s="7"/>
      <c r="C1" s="7"/>
      <c r="D1" s="7"/>
      <c r="E1" s="7"/>
      <c r="F1" s="7"/>
      <c r="G1" s="7"/>
      <c r="H1" s="7"/>
      <c r="I1" s="117" t="s">
        <v>0</v>
      </c>
      <c r="J1" s="117"/>
      <c r="K1" s="117"/>
      <c r="L1" s="7"/>
      <c r="M1" s="7"/>
      <c r="N1" s="66"/>
      <c r="O1" s="66"/>
      <c r="P1" s="78"/>
      <c r="R1" s="66"/>
      <c r="S1" s="66"/>
      <c r="T1" s="78"/>
    </row>
    <row r="2" spans="1:28" s="94" customFormat="1" ht="16.2">
      <c r="A2" s="118" t="s">
        <v>56</v>
      </c>
      <c r="B2" s="119"/>
      <c r="C2" s="119"/>
      <c r="D2" s="119"/>
      <c r="N2" s="95"/>
      <c r="O2" s="95"/>
      <c r="P2" s="95"/>
      <c r="Q2" s="95"/>
      <c r="R2" s="96"/>
      <c r="S2" s="95"/>
      <c r="T2" s="95"/>
      <c r="U2" s="95"/>
    </row>
    <row r="3" spans="1:28" s="94" customFormat="1" ht="16.2">
      <c r="A3" s="119"/>
      <c r="B3" s="119"/>
      <c r="C3" s="119"/>
      <c r="D3" s="119"/>
      <c r="N3" s="95"/>
      <c r="O3" s="95"/>
      <c r="P3" s="95"/>
      <c r="Q3" s="95"/>
      <c r="R3" s="95"/>
      <c r="S3" s="95"/>
      <c r="T3" s="95"/>
      <c r="U3" s="95"/>
    </row>
    <row r="4" spans="1:28" ht="6" customHeight="1">
      <c r="A4" s="42"/>
      <c r="B4" s="10"/>
      <c r="C4" s="10"/>
      <c r="D4" s="10"/>
      <c r="E4" s="10"/>
      <c r="F4" s="10"/>
      <c r="G4" s="10"/>
      <c r="H4" s="7"/>
      <c r="I4" s="11"/>
      <c r="J4" s="11"/>
      <c r="K4" s="9"/>
      <c r="L4" s="7"/>
      <c r="M4" s="7"/>
    </row>
    <row r="5" spans="1:28" ht="24" customHeight="1">
      <c r="A5" s="42" t="s">
        <v>1</v>
      </c>
      <c r="B5" s="9"/>
      <c r="C5" s="9"/>
      <c r="D5" s="9"/>
      <c r="E5" s="9"/>
      <c r="F5" s="9"/>
      <c r="G5" s="9"/>
      <c r="H5" s="9"/>
      <c r="I5" s="9"/>
      <c r="J5" s="120" t="s">
        <v>2</v>
      </c>
      <c r="K5" s="120"/>
      <c r="L5" s="7"/>
      <c r="M5" s="7"/>
      <c r="N5" s="66"/>
      <c r="O5" s="66"/>
    </row>
    <row r="6" spans="1:28" ht="24" customHeight="1">
      <c r="A6" s="12"/>
      <c r="B6" s="13" t="s">
        <v>3</v>
      </c>
      <c r="C6" s="13" t="s">
        <v>4</v>
      </c>
      <c r="D6" s="13" t="s">
        <v>5</v>
      </c>
      <c r="E6" s="13" t="s">
        <v>33</v>
      </c>
      <c r="F6" s="13" t="s">
        <v>12</v>
      </c>
      <c r="G6" s="13" t="s">
        <v>6</v>
      </c>
      <c r="H6" s="13" t="s">
        <v>7</v>
      </c>
      <c r="I6" s="13" t="s">
        <v>8</v>
      </c>
      <c r="J6" s="14" t="s">
        <v>9</v>
      </c>
      <c r="K6" s="13" t="s">
        <v>10</v>
      </c>
      <c r="L6" s="7"/>
      <c r="M6" s="7"/>
      <c r="N6" s="66"/>
      <c r="O6" s="66"/>
      <c r="Q6" s="68"/>
      <c r="R6" s="68"/>
      <c r="S6" s="69"/>
      <c r="T6" s="68"/>
      <c r="U6" s="68"/>
      <c r="V6" s="60"/>
      <c r="W6" s="60"/>
      <c r="X6" s="60"/>
      <c r="Y6" s="61"/>
      <c r="Z6" s="60"/>
      <c r="AA6" s="53"/>
      <c r="AB6" s="53"/>
    </row>
    <row r="7" spans="1:28" ht="24" customHeight="1">
      <c r="A7" s="104" t="str">
        <f>'[2]【入力】統計表 (手持ち) (戦略国)'!A7</f>
        <v>令和６年8月（速報値）</v>
      </c>
      <c r="B7" s="102">
        <v>47188</v>
      </c>
      <c r="C7" s="102">
        <v>96161</v>
      </c>
      <c r="D7" s="102">
        <v>72455</v>
      </c>
      <c r="E7" s="102">
        <v>13601</v>
      </c>
      <c r="F7" s="102">
        <v>31519</v>
      </c>
      <c r="G7" s="102">
        <v>37762</v>
      </c>
      <c r="H7" s="102">
        <v>18321</v>
      </c>
      <c r="I7" s="102">
        <v>59958</v>
      </c>
      <c r="J7" s="102">
        <v>5797</v>
      </c>
      <c r="K7" s="108">
        <f>SUM(B7:J7)</f>
        <v>382762</v>
      </c>
      <c r="L7" s="16"/>
      <c r="M7" s="16"/>
      <c r="N7" s="97"/>
      <c r="O7" s="97"/>
      <c r="Q7" s="71"/>
      <c r="R7" s="71"/>
      <c r="S7" s="72"/>
      <c r="T7" s="73"/>
      <c r="U7" s="72"/>
      <c r="V7" s="62"/>
      <c r="W7" s="53"/>
      <c r="X7" s="53"/>
      <c r="Y7" s="53"/>
      <c r="Z7" s="53"/>
      <c r="AA7" s="53"/>
      <c r="AB7" s="53"/>
    </row>
    <row r="8" spans="1:28" ht="24" customHeight="1">
      <c r="A8" s="104" t="str">
        <f>'[2]【入力】統計表 (手持ち) (戦略国)'!A8</f>
        <v>令和５年8月（確報値）</v>
      </c>
      <c r="B8" s="102">
        <v>42205</v>
      </c>
      <c r="C8" s="102">
        <v>103992</v>
      </c>
      <c r="D8" s="102">
        <v>74540</v>
      </c>
      <c r="E8" s="102">
        <v>12415</v>
      </c>
      <c r="F8" s="102">
        <v>31033</v>
      </c>
      <c r="G8" s="102">
        <v>32146</v>
      </c>
      <c r="H8" s="102">
        <v>14005</v>
      </c>
      <c r="I8" s="102">
        <v>55153</v>
      </c>
      <c r="J8" s="102">
        <v>3580</v>
      </c>
      <c r="K8" s="108">
        <f>SUM(B8:J8)</f>
        <v>369069</v>
      </c>
      <c r="L8" s="7"/>
      <c r="M8" s="7"/>
      <c r="N8" s="66"/>
      <c r="O8" s="66"/>
      <c r="Q8" s="74"/>
      <c r="R8" s="74"/>
      <c r="S8" s="74"/>
      <c r="T8" s="74"/>
      <c r="U8" s="74"/>
      <c r="V8" s="63"/>
      <c r="W8" s="63"/>
      <c r="X8" s="63"/>
      <c r="Y8" s="63"/>
      <c r="Z8" s="63"/>
      <c r="AA8" s="53"/>
      <c r="AB8" s="53"/>
    </row>
    <row r="9" spans="1:28" ht="24" customHeight="1">
      <c r="A9" s="105" t="s">
        <v>49</v>
      </c>
      <c r="B9" s="82">
        <f>B7/B8*100-100</f>
        <v>11.806657978912455</v>
      </c>
      <c r="C9" s="82">
        <f t="shared" ref="C9:K9" si="0">C7/C8*100-100</f>
        <v>-7.5303869528425338</v>
      </c>
      <c r="D9" s="82">
        <f t="shared" si="0"/>
        <v>-2.7971558894553255</v>
      </c>
      <c r="E9" s="82">
        <f t="shared" si="0"/>
        <v>9.5529601288763644</v>
      </c>
      <c r="F9" s="82">
        <f t="shared" si="0"/>
        <v>1.5660748235749082</v>
      </c>
      <c r="G9" s="82">
        <f t="shared" si="0"/>
        <v>17.470291793691288</v>
      </c>
      <c r="H9" s="82">
        <f t="shared" si="0"/>
        <v>30.817565155301679</v>
      </c>
      <c r="I9" s="82">
        <f t="shared" si="0"/>
        <v>8.7121280800681831</v>
      </c>
      <c r="J9" s="82">
        <f t="shared" si="0"/>
        <v>61.927374301675997</v>
      </c>
      <c r="K9" s="82">
        <f t="shared" si="0"/>
        <v>3.7101463411990636</v>
      </c>
      <c r="L9" s="17"/>
      <c r="M9" s="17"/>
      <c r="N9" s="75"/>
      <c r="O9" s="75"/>
      <c r="P9" s="76"/>
      <c r="Q9" s="71"/>
      <c r="R9" s="71"/>
      <c r="S9" s="72"/>
      <c r="T9" s="77"/>
      <c r="U9" s="72"/>
      <c r="V9" s="64"/>
      <c r="W9" s="53"/>
      <c r="X9" s="53"/>
      <c r="Y9" s="53"/>
      <c r="Z9" s="53"/>
      <c r="AA9" s="53"/>
      <c r="AB9" s="53"/>
    </row>
    <row r="10" spans="1:28" s="44" customFormat="1" ht="3.75" customHeight="1">
      <c r="A10" s="106"/>
      <c r="B10" s="83"/>
      <c r="C10" s="84"/>
      <c r="D10" s="84"/>
      <c r="E10" s="85"/>
      <c r="F10" s="85"/>
      <c r="G10" s="86"/>
      <c r="H10" s="87"/>
      <c r="I10" s="88"/>
      <c r="J10" s="88"/>
      <c r="K10" s="89"/>
      <c r="L10" s="43"/>
      <c r="M10" s="43"/>
      <c r="N10" s="66"/>
      <c r="O10" s="66"/>
      <c r="P10" s="78"/>
      <c r="Q10" s="72"/>
      <c r="R10" s="72"/>
      <c r="S10" s="72"/>
      <c r="T10" s="72"/>
      <c r="U10" s="72"/>
      <c r="V10" s="53"/>
      <c r="W10" s="53"/>
      <c r="X10" s="53"/>
      <c r="Y10" s="53"/>
      <c r="Z10" s="53"/>
      <c r="AA10" s="53"/>
      <c r="AB10" s="53"/>
    </row>
    <row r="11" spans="1:28" ht="24" customHeight="1">
      <c r="A11" s="104" t="str">
        <f>'[2]【入力】統計表 (手持ち) (戦略国)'!A11</f>
        <v>令和６年7月（速報値）</v>
      </c>
      <c r="B11" s="102">
        <v>42627</v>
      </c>
      <c r="C11" s="102">
        <v>87197</v>
      </c>
      <c r="D11" s="102">
        <v>59727</v>
      </c>
      <c r="E11" s="102">
        <v>9653</v>
      </c>
      <c r="F11" s="102">
        <v>23828</v>
      </c>
      <c r="G11" s="102">
        <v>29945</v>
      </c>
      <c r="H11" s="102">
        <v>13772</v>
      </c>
      <c r="I11" s="102">
        <v>52606</v>
      </c>
      <c r="J11" s="102">
        <v>4736</v>
      </c>
      <c r="K11" s="108">
        <f>SUM(B11:J11)</f>
        <v>324091</v>
      </c>
      <c r="L11" s="16"/>
      <c r="M11" s="16"/>
      <c r="N11" s="97"/>
      <c r="O11" s="66"/>
      <c r="P11" s="70"/>
      <c r="Q11" s="71"/>
      <c r="R11" s="71"/>
      <c r="S11" s="72"/>
      <c r="T11" s="73"/>
      <c r="U11" s="73"/>
      <c r="V11" s="62"/>
      <c r="W11" s="53"/>
      <c r="X11" s="53"/>
      <c r="Y11" s="53"/>
      <c r="Z11" s="53"/>
      <c r="AA11" s="53"/>
      <c r="AB11" s="53"/>
    </row>
    <row r="12" spans="1:28" ht="24" customHeight="1">
      <c r="A12" s="46" t="s">
        <v>50</v>
      </c>
      <c r="B12" s="90">
        <f t="shared" ref="B12:K12" si="1">B7/B11*100-100</f>
        <v>10.699791212142529</v>
      </c>
      <c r="C12" s="90">
        <f t="shared" si="1"/>
        <v>10.280170189341376</v>
      </c>
      <c r="D12" s="90">
        <f t="shared" si="1"/>
        <v>21.310295176385893</v>
      </c>
      <c r="E12" s="90">
        <f t="shared" si="1"/>
        <v>40.899202320522107</v>
      </c>
      <c r="F12" s="90">
        <f t="shared" si="1"/>
        <v>32.27715292932686</v>
      </c>
      <c r="G12" s="90">
        <f t="shared" si="1"/>
        <v>26.104524962431114</v>
      </c>
      <c r="H12" s="90">
        <f t="shared" si="1"/>
        <v>33.030787104269535</v>
      </c>
      <c r="I12" s="90">
        <f t="shared" si="1"/>
        <v>13.975592137778975</v>
      </c>
      <c r="J12" s="90">
        <f t="shared" si="1"/>
        <v>22.402871621621628</v>
      </c>
      <c r="K12" s="90">
        <f t="shared" si="1"/>
        <v>18.10324877889235</v>
      </c>
      <c r="L12" s="17"/>
      <c r="M12" s="17"/>
      <c r="N12" s="75"/>
      <c r="O12" s="75"/>
      <c r="P12" s="76"/>
      <c r="Q12" s="71"/>
      <c r="R12" s="71"/>
      <c r="S12" s="72"/>
      <c r="T12" s="77"/>
      <c r="U12" s="73"/>
      <c r="V12" s="64"/>
      <c r="W12" s="53"/>
      <c r="X12" s="53"/>
      <c r="Y12" s="53"/>
      <c r="Z12" s="53"/>
      <c r="AA12" s="53"/>
      <c r="AB12" s="53"/>
    </row>
    <row r="13" spans="1:28" ht="14.25" customHeight="1">
      <c r="B13" s="80"/>
      <c r="C13" s="80"/>
      <c r="D13" s="80"/>
      <c r="E13" s="80"/>
      <c r="F13" s="80"/>
      <c r="G13" s="80"/>
      <c r="H13" s="80"/>
      <c r="I13" s="81"/>
      <c r="J13" s="81"/>
      <c r="K13" s="81"/>
      <c r="L13" s="7"/>
      <c r="M13" s="7"/>
      <c r="N13" s="66"/>
      <c r="O13" s="66"/>
      <c r="Q13" s="71"/>
      <c r="R13" s="71"/>
      <c r="S13" s="72"/>
      <c r="T13" s="72"/>
      <c r="U13" s="73"/>
      <c r="V13" s="53"/>
      <c r="W13" s="53"/>
      <c r="X13" s="53"/>
      <c r="Y13" s="53"/>
      <c r="Z13" s="53"/>
      <c r="AA13" s="53"/>
      <c r="AB13" s="53"/>
    </row>
    <row r="14" spans="1:28" ht="24" customHeight="1">
      <c r="A14" s="42" t="s">
        <v>51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7"/>
      <c r="M14" s="7"/>
      <c r="N14" s="66"/>
      <c r="O14" s="66"/>
      <c r="Q14" s="71"/>
      <c r="R14" s="71"/>
      <c r="S14" s="72"/>
      <c r="T14" s="73"/>
      <c r="U14" s="73"/>
      <c r="V14" s="62"/>
      <c r="W14" s="62"/>
      <c r="X14" s="62"/>
      <c r="Y14" s="62"/>
      <c r="Z14" s="62"/>
      <c r="AA14" s="62"/>
      <c r="AB14" s="62"/>
    </row>
    <row r="15" spans="1:28" ht="24" customHeight="1">
      <c r="A15" s="12"/>
      <c r="B15" s="13" t="s">
        <v>11</v>
      </c>
      <c r="C15" s="13" t="s">
        <v>12</v>
      </c>
      <c r="D15" s="13" t="s">
        <v>13</v>
      </c>
      <c r="E15" s="13" t="s">
        <v>14</v>
      </c>
      <c r="F15" s="13" t="s">
        <v>52</v>
      </c>
      <c r="G15" s="14" t="s">
        <v>15</v>
      </c>
      <c r="H15" s="14" t="s">
        <v>53</v>
      </c>
      <c r="I15" s="13" t="s">
        <v>16</v>
      </c>
      <c r="J15" s="81"/>
      <c r="K15" s="91"/>
      <c r="L15" s="7"/>
      <c r="M15" s="7"/>
      <c r="N15" s="66"/>
      <c r="O15" s="66"/>
      <c r="Q15" s="79"/>
      <c r="R15" s="79"/>
      <c r="S15" s="79"/>
      <c r="T15" s="79"/>
      <c r="U15" s="98"/>
      <c r="V15" s="65"/>
      <c r="W15" s="65"/>
      <c r="X15" s="65"/>
      <c r="Y15" s="53"/>
      <c r="Z15" s="53"/>
      <c r="AA15" s="53"/>
      <c r="AB15" s="53"/>
    </row>
    <row r="16" spans="1:28" ht="24" customHeight="1">
      <c r="A16" s="99" t="str">
        <f>A7</f>
        <v>令和６年8月（速報値）</v>
      </c>
      <c r="B16" s="103">
        <v>22970</v>
      </c>
      <c r="C16" s="103">
        <v>5878</v>
      </c>
      <c r="D16" s="103">
        <v>13556</v>
      </c>
      <c r="E16" s="103">
        <v>11436</v>
      </c>
      <c r="F16" s="103">
        <v>620</v>
      </c>
      <c r="G16" s="103">
        <v>1059</v>
      </c>
      <c r="H16" s="103">
        <v>4062</v>
      </c>
      <c r="I16" s="109">
        <f>SUM(B16:H16)</f>
        <v>59581</v>
      </c>
      <c r="J16" s="100"/>
      <c r="K16" s="101"/>
      <c r="L16" s="7"/>
      <c r="M16" s="7"/>
      <c r="N16" s="66"/>
      <c r="O16" s="66"/>
      <c r="Q16" s="72"/>
      <c r="R16" s="72"/>
      <c r="S16" s="72"/>
      <c r="T16" s="72"/>
      <c r="U16" s="73"/>
      <c r="V16" s="53"/>
      <c r="W16" s="53"/>
      <c r="X16" s="53"/>
      <c r="Y16" s="53"/>
      <c r="Z16" s="53"/>
      <c r="AA16" s="53"/>
      <c r="AB16" s="53"/>
    </row>
    <row r="17" spans="1:28" ht="24" customHeight="1">
      <c r="A17" s="99" t="str">
        <f>A8</f>
        <v>令和５年8月（確報値）</v>
      </c>
      <c r="B17" s="103">
        <v>22745</v>
      </c>
      <c r="C17" s="103">
        <v>5518</v>
      </c>
      <c r="D17" s="103">
        <v>12483</v>
      </c>
      <c r="E17" s="103">
        <v>8483</v>
      </c>
      <c r="F17" s="103">
        <v>1069</v>
      </c>
      <c r="G17" s="103">
        <v>650</v>
      </c>
      <c r="H17" s="103">
        <v>2595</v>
      </c>
      <c r="I17" s="109">
        <f>SUM(B17:H17)</f>
        <v>53543</v>
      </c>
      <c r="J17" s="9"/>
      <c r="K17" s="58"/>
      <c r="L17" s="7"/>
      <c r="M17" s="7"/>
      <c r="N17" s="66"/>
      <c r="O17" s="66"/>
      <c r="Q17" s="74"/>
      <c r="R17" s="74"/>
      <c r="S17" s="74"/>
      <c r="T17" s="74"/>
      <c r="U17" s="74"/>
      <c r="V17" s="63"/>
      <c r="W17" s="63"/>
      <c r="X17" s="63"/>
      <c r="Y17" s="53"/>
      <c r="Z17" s="53"/>
      <c r="AA17" s="53"/>
      <c r="AB17" s="53"/>
    </row>
    <row r="18" spans="1:28" ht="24" customHeight="1">
      <c r="A18" s="18" t="s">
        <v>49</v>
      </c>
      <c r="B18" s="82">
        <f>B16/B17*100-100</f>
        <v>0.98922840184656025</v>
      </c>
      <c r="C18" s="82">
        <f t="shared" ref="C18:I18" si="2">C16/C17*100-100</f>
        <v>6.5241029358463294</v>
      </c>
      <c r="D18" s="82">
        <f t="shared" si="2"/>
        <v>8.5956901385884805</v>
      </c>
      <c r="E18" s="82">
        <f t="shared" si="2"/>
        <v>34.810798066721674</v>
      </c>
      <c r="F18" s="82">
        <f t="shared" si="2"/>
        <v>-42.001870907390085</v>
      </c>
      <c r="G18" s="82">
        <f t="shared" si="2"/>
        <v>62.923076923076934</v>
      </c>
      <c r="H18" s="82">
        <f t="shared" si="2"/>
        <v>56.531791907514446</v>
      </c>
      <c r="I18" s="82">
        <f t="shared" si="2"/>
        <v>11.276917617615752</v>
      </c>
      <c r="J18" s="9"/>
      <c r="K18" s="59"/>
      <c r="L18" s="7"/>
      <c r="M18" s="7"/>
      <c r="N18" s="66"/>
      <c r="O18" s="66"/>
      <c r="Q18" s="72"/>
      <c r="R18" s="72"/>
      <c r="S18" s="72"/>
      <c r="T18" s="73"/>
      <c r="U18" s="73"/>
      <c r="V18" s="53"/>
      <c r="W18" s="53"/>
      <c r="X18" s="53"/>
      <c r="Y18" s="53"/>
      <c r="Z18" s="53"/>
      <c r="AA18" s="53"/>
      <c r="AB18" s="53"/>
    </row>
    <row r="19" spans="1:28" s="44" customFormat="1" ht="3.75" customHeight="1">
      <c r="A19" s="48"/>
      <c r="B19" s="83"/>
      <c r="C19" s="84"/>
      <c r="D19" s="84"/>
      <c r="E19" s="85"/>
      <c r="F19" s="85"/>
      <c r="G19" s="86"/>
      <c r="H19" s="87"/>
      <c r="I19" s="107"/>
      <c r="J19" s="11"/>
      <c r="K19" s="51"/>
      <c r="L19" s="43"/>
      <c r="M19" s="43"/>
      <c r="N19" s="66"/>
      <c r="O19" s="66"/>
      <c r="P19" s="78"/>
      <c r="Q19" s="72"/>
      <c r="R19" s="72"/>
      <c r="S19" s="72"/>
      <c r="T19" s="72"/>
      <c r="U19" s="72"/>
      <c r="V19" s="53"/>
      <c r="W19" s="53"/>
      <c r="X19" s="53"/>
      <c r="Y19" s="53"/>
      <c r="Z19" s="53"/>
      <c r="AA19" s="53"/>
      <c r="AB19" s="53"/>
    </row>
    <row r="20" spans="1:28" s="44" customFormat="1" ht="24" customHeight="1">
      <c r="A20" s="99" t="str">
        <f>A11</f>
        <v>令和６年7月（速報値）</v>
      </c>
      <c r="B20" s="103">
        <v>29717</v>
      </c>
      <c r="C20" s="103">
        <v>7640</v>
      </c>
      <c r="D20" s="103">
        <v>18300</v>
      </c>
      <c r="E20" s="103">
        <v>13932</v>
      </c>
      <c r="F20" s="103">
        <v>1112</v>
      </c>
      <c r="G20" s="103">
        <v>2539</v>
      </c>
      <c r="H20" s="103">
        <v>4564</v>
      </c>
      <c r="I20" s="109">
        <f>SUM(B20:H20)</f>
        <v>77804</v>
      </c>
      <c r="J20" s="45"/>
      <c r="K20" s="58"/>
      <c r="L20" s="43"/>
      <c r="M20" s="43"/>
      <c r="N20" s="66"/>
      <c r="O20" s="66"/>
      <c r="P20" s="67"/>
      <c r="Q20" s="72"/>
      <c r="R20" s="72"/>
      <c r="S20" s="72"/>
      <c r="T20" s="72"/>
      <c r="U20" s="72"/>
      <c r="V20" s="53"/>
      <c r="W20" s="53"/>
      <c r="X20" s="53"/>
      <c r="Y20" s="53"/>
      <c r="Z20" s="53"/>
      <c r="AA20" s="53"/>
      <c r="AB20" s="53"/>
    </row>
    <row r="21" spans="1:28" s="44" customFormat="1" ht="24" customHeight="1">
      <c r="A21" s="46" t="s">
        <v>50</v>
      </c>
      <c r="B21" s="90">
        <f t="shared" ref="B21:I21" si="3">B16/B20*100-100</f>
        <v>-22.704176060840595</v>
      </c>
      <c r="C21" s="90">
        <f t="shared" si="3"/>
        <v>-23.062827225130889</v>
      </c>
      <c r="D21" s="90">
        <f t="shared" si="3"/>
        <v>-25.923497267759572</v>
      </c>
      <c r="E21" s="90">
        <f t="shared" si="3"/>
        <v>-17.915590008613265</v>
      </c>
      <c r="F21" s="90">
        <f t="shared" si="3"/>
        <v>-44.244604316546763</v>
      </c>
      <c r="G21" s="90">
        <f t="shared" si="3"/>
        <v>-58.290665616384402</v>
      </c>
      <c r="H21" s="90">
        <f t="shared" si="3"/>
        <v>-10.999123575810685</v>
      </c>
      <c r="I21" s="90">
        <f t="shared" si="3"/>
        <v>-23.421674978150222</v>
      </c>
      <c r="J21" s="45"/>
      <c r="K21" s="59"/>
      <c r="L21" s="43"/>
      <c r="M21" s="43"/>
      <c r="N21" s="66"/>
      <c r="O21" s="66"/>
      <c r="P21" s="67"/>
      <c r="Q21" s="74"/>
      <c r="R21" s="74"/>
      <c r="S21" s="74"/>
      <c r="T21" s="74"/>
      <c r="U21" s="74"/>
      <c r="V21" s="63"/>
      <c r="W21" s="63"/>
      <c r="X21" s="63"/>
      <c r="Y21" s="53"/>
      <c r="Z21" s="53"/>
      <c r="AA21" s="53"/>
      <c r="AB21" s="53"/>
    </row>
    <row r="22" spans="1:28" ht="14.25" customHeight="1">
      <c r="A22" s="18"/>
      <c r="B22" s="25"/>
      <c r="C22" s="25"/>
      <c r="D22" s="25"/>
      <c r="E22" s="25"/>
      <c r="F22" s="40"/>
      <c r="G22" s="25"/>
      <c r="H22" s="25"/>
      <c r="I22" s="25"/>
      <c r="J22" s="9"/>
      <c r="K22" s="9"/>
      <c r="L22" s="7"/>
      <c r="M22" s="7"/>
      <c r="N22" s="66"/>
      <c r="O22" s="66"/>
      <c r="Q22" s="72"/>
      <c r="R22" s="72"/>
      <c r="S22" s="72"/>
      <c r="T22" s="73"/>
      <c r="U22" s="72"/>
      <c r="V22" s="53"/>
      <c r="W22" s="53"/>
      <c r="X22" s="53"/>
      <c r="Y22" s="53"/>
      <c r="Z22" s="53"/>
      <c r="AA22" s="53"/>
      <c r="AB22" s="53"/>
    </row>
    <row r="23" spans="1:28" ht="24" customHeight="1">
      <c r="A23" s="42" t="s">
        <v>17</v>
      </c>
      <c r="B23" s="27"/>
      <c r="C23" s="27"/>
      <c r="D23" s="27"/>
      <c r="E23" s="27"/>
      <c r="F23" s="27"/>
      <c r="G23" s="27"/>
      <c r="H23" s="27"/>
      <c r="I23" s="27"/>
      <c r="J23" s="27"/>
      <c r="K23" s="26"/>
      <c r="L23" s="7"/>
      <c r="M23" s="7"/>
      <c r="N23" s="66"/>
      <c r="O23" s="66"/>
      <c r="Q23" s="72"/>
      <c r="R23" s="72"/>
      <c r="S23" s="72"/>
      <c r="T23" s="72"/>
      <c r="U23" s="72"/>
      <c r="V23" s="53"/>
      <c r="W23" s="53"/>
      <c r="X23" s="53"/>
      <c r="Y23" s="53"/>
      <c r="Z23" s="53"/>
      <c r="AA23" s="53"/>
      <c r="AB23" s="53"/>
    </row>
    <row r="24" spans="1:28" ht="24" customHeight="1">
      <c r="A24" s="22"/>
      <c r="B24" s="121" t="s">
        <v>18</v>
      </c>
      <c r="C24" s="121"/>
      <c r="D24" s="9"/>
      <c r="E24" s="9"/>
      <c r="F24" s="9"/>
      <c r="G24" s="9"/>
      <c r="H24" s="9"/>
      <c r="I24" s="9"/>
      <c r="J24" s="9"/>
      <c r="K24" s="9"/>
      <c r="L24" s="7"/>
      <c r="M24" s="7"/>
      <c r="N24" s="66"/>
      <c r="O24" s="66"/>
      <c r="Q24" s="72"/>
      <c r="R24" s="72"/>
      <c r="S24" s="72"/>
      <c r="T24" s="72"/>
      <c r="U24" s="72"/>
      <c r="V24" s="53"/>
      <c r="W24" s="53"/>
      <c r="X24" s="53"/>
      <c r="Y24" s="53"/>
      <c r="Z24" s="53"/>
      <c r="AA24" s="53"/>
      <c r="AB24" s="53"/>
    </row>
    <row r="25" spans="1:28" ht="24" customHeight="1">
      <c r="A25" s="47" t="str">
        <f>A7</f>
        <v>令和６年8月（速報値）</v>
      </c>
      <c r="B25" s="116">
        <f>SUM(K7,I16)</f>
        <v>442343</v>
      </c>
      <c r="C25" s="116"/>
      <c r="D25" s="92" t="s">
        <v>54</v>
      </c>
      <c r="G25" s="9"/>
      <c r="H25" s="9"/>
      <c r="I25" s="9"/>
      <c r="J25" s="9"/>
      <c r="K25" s="9"/>
      <c r="L25" s="7"/>
      <c r="M25" s="7"/>
      <c r="N25" s="66"/>
      <c r="O25" s="66"/>
    </row>
    <row r="26" spans="1:28" ht="24" customHeight="1">
      <c r="A26" s="47" t="str">
        <f>A8</f>
        <v>令和５年8月（確報値）</v>
      </c>
      <c r="B26" s="116">
        <f>SUM(K8,I17)</f>
        <v>422612</v>
      </c>
      <c r="C26" s="116"/>
      <c r="D26" s="93" t="s">
        <v>55</v>
      </c>
      <c r="G26" s="9"/>
      <c r="I26" s="9"/>
      <c r="J26" s="9"/>
      <c r="K26" s="9"/>
      <c r="L26" s="7"/>
      <c r="M26" s="7"/>
      <c r="N26" s="66"/>
      <c r="O26" s="66"/>
    </row>
    <row r="27" spans="1:28" ht="24" customHeight="1">
      <c r="A27" s="46" t="str">
        <f>A9</f>
        <v>前年同月比</v>
      </c>
      <c r="B27" s="124">
        <f>B25/B26*100-100</f>
        <v>4.6688215195025151</v>
      </c>
      <c r="C27" s="124"/>
      <c r="D27" s="93"/>
      <c r="I27" s="9"/>
      <c r="J27" s="9"/>
      <c r="K27" s="9"/>
      <c r="L27" s="7"/>
      <c r="M27" s="7"/>
      <c r="N27" s="66"/>
      <c r="O27" s="66"/>
    </row>
    <row r="28" spans="1:28" s="44" customFormat="1" ht="3.75" customHeight="1">
      <c r="A28" s="47"/>
      <c r="B28" s="56"/>
      <c r="C28" s="57"/>
      <c r="D28" s="55"/>
      <c r="E28" s="19"/>
      <c r="F28" s="19"/>
      <c r="G28" s="49"/>
      <c r="H28" s="50"/>
      <c r="I28" s="51"/>
      <c r="J28" s="51"/>
      <c r="K28" s="45"/>
      <c r="L28" s="43"/>
      <c r="M28" s="43"/>
      <c r="N28" s="66"/>
      <c r="O28" s="66"/>
      <c r="P28" s="78"/>
      <c r="Q28" s="67"/>
      <c r="R28" s="67"/>
      <c r="S28" s="67"/>
      <c r="T28" s="67"/>
      <c r="U28" s="67"/>
    </row>
    <row r="29" spans="1:28" ht="24" customHeight="1">
      <c r="A29" s="47" t="str">
        <f>A11</f>
        <v>令和６年7月（速報値）</v>
      </c>
      <c r="B29" s="122">
        <f>SUM(K11,I20)</f>
        <v>401895</v>
      </c>
      <c r="C29" s="122"/>
      <c r="D29" s="54"/>
      <c r="E29" s="50"/>
      <c r="F29" s="50"/>
      <c r="G29" s="50"/>
      <c r="H29" s="50"/>
      <c r="I29" s="50"/>
      <c r="J29" s="50"/>
      <c r="K29" s="7"/>
      <c r="L29" s="7"/>
      <c r="M29" s="7"/>
      <c r="N29" s="66"/>
      <c r="O29" s="66"/>
    </row>
    <row r="30" spans="1:28" ht="24" customHeight="1">
      <c r="A30" s="46" t="str">
        <f>A12</f>
        <v>前月比</v>
      </c>
      <c r="B30" s="123">
        <f>B25/B29*100-100</f>
        <v>10.064320282660887</v>
      </c>
      <c r="C30" s="123"/>
      <c r="D30" s="52"/>
      <c r="E30" s="53"/>
      <c r="F30" s="53"/>
      <c r="G30" s="53"/>
      <c r="H30" s="53"/>
      <c r="I30" s="53"/>
      <c r="J30" s="53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/>
    <dataValidation type="list" imeMode="hiragana" showInputMessage="1" showErrorMessage="1" sqref="R2">
      <formula1>"あり,なし"</formula1>
    </dataValidation>
    <dataValidation type="whole" imeMode="disabled" showInputMessage="1" showErrorMessage="1" sqref="P2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zoomScaleSheetLayoutView="85" workbookViewId="0">
      <selection activeCell="E8" sqref="E8"/>
    </sheetView>
  </sheetViews>
  <sheetFormatPr defaultColWidth="9" defaultRowHeight="12.6"/>
  <cols>
    <col min="1" max="1" width="28.109375" style="8" bestFit="1" customWidth="1"/>
    <col min="2" max="6" width="15.6640625" style="8" customWidth="1"/>
    <col min="7" max="7" width="3.77734375" style="8" customWidth="1"/>
    <col min="8" max="16384" width="9" style="8"/>
  </cols>
  <sheetData>
    <row r="1" spans="1:7" ht="33" customHeight="1">
      <c r="A1" s="7"/>
      <c r="B1" s="7"/>
      <c r="C1" s="34"/>
      <c r="D1" s="7"/>
      <c r="E1" s="125" t="s">
        <v>0</v>
      </c>
      <c r="F1" s="125"/>
      <c r="G1" s="7"/>
    </row>
    <row r="2" spans="1:7" ht="33" customHeight="1">
      <c r="A2" s="125" t="e">
        <f>#REF!</f>
        <v>#REF!</v>
      </c>
      <c r="B2" s="125"/>
      <c r="C2" s="125"/>
      <c r="D2" s="34"/>
      <c r="F2" s="7"/>
      <c r="G2" s="7"/>
    </row>
    <row r="3" spans="1:7" ht="33" customHeight="1">
      <c r="B3" s="34" t="s">
        <v>41</v>
      </c>
      <c r="E3" s="120" t="s">
        <v>2</v>
      </c>
      <c r="F3" s="120"/>
      <c r="G3" s="7"/>
    </row>
    <row r="4" spans="1:7" ht="33" customHeight="1">
      <c r="A4" s="29"/>
      <c r="B4" s="121" t="s">
        <v>37</v>
      </c>
      <c r="C4" s="121" t="s">
        <v>38</v>
      </c>
      <c r="D4" s="121"/>
      <c r="E4" s="121"/>
      <c r="F4" s="121" t="s">
        <v>39</v>
      </c>
      <c r="G4" s="7"/>
    </row>
    <row r="5" spans="1:7" ht="33" customHeight="1" thickBot="1">
      <c r="A5" s="12"/>
      <c r="B5" s="121"/>
      <c r="C5" s="28" t="s">
        <v>16</v>
      </c>
      <c r="D5" s="28" t="s">
        <v>42</v>
      </c>
      <c r="E5" s="20" t="s">
        <v>43</v>
      </c>
      <c r="F5" s="121"/>
      <c r="G5" s="7"/>
    </row>
    <row r="6" spans="1:7" ht="33" customHeight="1" thickBot="1">
      <c r="A6" s="15" t="e">
        <f>#REF!</f>
        <v>#REF!</v>
      </c>
      <c r="B6" s="30" t="e">
        <f>#REF!</f>
        <v>#REF!</v>
      </c>
      <c r="C6" s="31" t="e">
        <f>#REF!</f>
        <v>#REF!</v>
      </c>
      <c r="D6" s="21" t="e">
        <f>#REF!</f>
        <v>#REF!</v>
      </c>
      <c r="E6" s="21" t="e">
        <f>#REF!</f>
        <v>#REF!</v>
      </c>
      <c r="F6" s="32" t="e">
        <f>#REF!</f>
        <v>#REF!</v>
      </c>
      <c r="G6" s="16"/>
    </row>
    <row r="7" spans="1:7" ht="33" customHeight="1">
      <c r="A7" s="15" t="e">
        <f>#REF!</f>
        <v>#REF!</v>
      </c>
      <c r="B7" s="36" t="e">
        <f>#REF!</f>
        <v>#REF!</v>
      </c>
      <c r="C7" s="37" t="e">
        <f>#REF!</f>
        <v>#REF!</v>
      </c>
      <c r="D7" s="38" t="e">
        <f>#REF!</f>
        <v>#REF!</v>
      </c>
      <c r="E7" s="38" t="e">
        <f>#REF!</f>
        <v>#REF!</v>
      </c>
      <c r="F7" s="39" t="e">
        <f>#REF!</f>
        <v>#REF!</v>
      </c>
      <c r="G7" s="7"/>
    </row>
    <row r="8" spans="1:7" ht="33" customHeight="1">
      <c r="A8" s="15" t="e">
        <f>#REF!</f>
        <v>#REF!</v>
      </c>
      <c r="B8" s="33" t="s">
        <v>40</v>
      </c>
      <c r="C8" s="35" t="e">
        <f>#REF!</f>
        <v>#REF!</v>
      </c>
      <c r="D8" s="35" t="e">
        <f>#REF!</f>
        <v>#REF!</v>
      </c>
      <c r="E8" s="35" t="e">
        <f>#REF!</f>
        <v>#REF!</v>
      </c>
      <c r="F8" s="33" t="s">
        <v>40</v>
      </c>
      <c r="G8" s="16"/>
    </row>
    <row r="9" spans="1:7" ht="33" customHeight="1">
      <c r="A9" s="18" t="e">
        <f>#REF!</f>
        <v>#REF!</v>
      </c>
      <c r="B9" s="24" t="e">
        <f>#REF!</f>
        <v>#REF!</v>
      </c>
      <c r="C9" s="24" t="e">
        <f>#REF!</f>
        <v>#REF!</v>
      </c>
      <c r="D9" s="24" t="e">
        <f>#REF!</f>
        <v>#REF!</v>
      </c>
      <c r="E9" s="24" t="e">
        <f>#REF!</f>
        <v>#REF!</v>
      </c>
      <c r="F9" s="24" t="e">
        <f>#REF!</f>
        <v>#REF!</v>
      </c>
      <c r="G9" s="17"/>
    </row>
    <row r="10" spans="1:7" ht="33" customHeight="1">
      <c r="B10" s="19"/>
      <c r="C10" s="19"/>
      <c r="E10" s="19"/>
      <c r="F10" s="23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2024-04-14T23:54:48Z</cp:lastPrinted>
  <dcterms:created xsi:type="dcterms:W3CDTF">2015-08-14T05:03:00Z</dcterms:created>
  <dcterms:modified xsi:type="dcterms:W3CDTF">2024-09-12T02:36:24Z</dcterms:modified>
</cp:coreProperties>
</file>