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１_定例部長会議資料\R6年\R6.2月部長会議資料\4_HP公表用作成\"/>
    </mc:Choice>
  </mc:AlternateContent>
  <bookViews>
    <workbookView xWindow="0" yWindow="0" windowWidth="28800" windowHeight="10425" tabRatio="932" firstSheet="1" activeTab="1"/>
  </bookViews>
  <sheets>
    <sheet name="【手持ち】グラフ" sheetId="12" state="hidden" r:id="rId1"/>
    <sheet name="【提出】統計表 (手持ち・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'【提出】統計表 (手持ち・公表用)'!$A$1:$K$39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62913"/>
</workbook>
</file>

<file path=xl/calcChain.xml><?xml version="1.0" encoding="utf-8"?>
<calcChain xmlns="http://schemas.openxmlformats.org/spreadsheetml/2006/main">
  <c r="A26" i="13" l="1"/>
  <c r="C12" i="13" l="1"/>
  <c r="D12" i="13"/>
  <c r="E12" i="13"/>
  <c r="F12" i="13"/>
  <c r="G12" i="13"/>
  <c r="H12" i="13"/>
  <c r="I12" i="13"/>
  <c r="J12" i="13"/>
  <c r="A23" i="13" l="1"/>
  <c r="D21" i="13" l="1"/>
  <c r="A20" i="13" l="1"/>
  <c r="A19" i="13"/>
  <c r="B24" i="13" l="1"/>
  <c r="C24" i="13"/>
  <c r="D24" i="13"/>
  <c r="E24" i="13"/>
  <c r="F24" i="13"/>
  <c r="G24" i="13"/>
  <c r="H24" i="13"/>
  <c r="I24" i="13"/>
  <c r="E21" i="13" l="1"/>
  <c r="A38" i="13" l="1"/>
  <c r="A32" i="13"/>
  <c r="A31" i="13"/>
  <c r="C27" i="13" l="1"/>
  <c r="D27" i="13"/>
  <c r="E27" i="13"/>
  <c r="F27" i="13"/>
  <c r="G27" i="13"/>
  <c r="H27" i="13"/>
  <c r="I27" i="13"/>
  <c r="B27" i="13"/>
  <c r="C21" i="13"/>
  <c r="F21" i="13"/>
  <c r="G21" i="13"/>
  <c r="B21" i="13"/>
  <c r="C15" i="13"/>
  <c r="D15" i="13"/>
  <c r="E15" i="13"/>
  <c r="F15" i="13"/>
  <c r="G15" i="13"/>
  <c r="H15" i="13"/>
  <c r="I15" i="13"/>
  <c r="J15" i="13"/>
  <c r="C9" i="13"/>
  <c r="D9" i="13"/>
  <c r="E9" i="13"/>
  <c r="F9" i="13"/>
  <c r="G9" i="13"/>
  <c r="H9" i="13"/>
  <c r="I9" i="13"/>
  <c r="J9" i="13"/>
  <c r="B38" i="13" l="1"/>
  <c r="B35" i="13" l="1"/>
  <c r="A39" i="13" l="1"/>
  <c r="A36" i="13"/>
  <c r="A33" i="13"/>
  <c r="A35" i="13"/>
  <c r="AS26" i="12" l="1"/>
  <c r="BQ19" i="12"/>
  <c r="BQ18" i="12"/>
  <c r="BX15" i="12" s="1"/>
  <c r="BQ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1" i="12" l="1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15" i="13"/>
  <c r="B31" i="13"/>
  <c r="K12" i="13"/>
  <c r="K15" i="13"/>
  <c r="K9" i="13"/>
  <c r="B36" i="13" l="1"/>
  <c r="B39" i="13"/>
  <c r="H21" i="13"/>
  <c r="B32" i="13" l="1"/>
  <c r="I21" i="13" l="1"/>
  <c r="B33" i="13"/>
  <c r="B25" i="12"/>
  <c r="B6" i="12"/>
</calcChain>
</file>

<file path=xl/sharedStrings.xml><?xml version="1.0" encoding="utf-8"?>
<sst xmlns="http://schemas.openxmlformats.org/spreadsheetml/2006/main" count="91" uniqueCount="63">
  <si>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</si>
  <si>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</si>
  <si>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</si>
  <si>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</si>
  <si>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</si>
  <si>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</si>
  <si>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</si>
  <si>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</si>
  <si>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</si>
  <si>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</si>
  <si>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</si>
  <si>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</si>
  <si>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</si>
  <si>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</si>
  <si>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</si>
  <si>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</si>
  <si>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</si>
  <si>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</si>
  <si>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</si>
  <si>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</si>
  <si>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</si>
  <si>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</si>
  <si>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</si>
  <si>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</si>
  <si>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</si>
  <si>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</si>
  <si>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</si>
  <si>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</si>
  <si>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</si>
  <si>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</si>
  <si>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</si>
  <si>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</si>
  <si>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</si>
  <si>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</si>
  <si>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</si>
  <si>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</si>
  <si>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</si>
  <si>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</si>
  <si>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</si>
  <si>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</si>
  <si>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</si>
  <si>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</si>
  <si>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</si>
  <si>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</si>
  <si>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</si>
  <si>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</si>
  <si>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</si>
  <si>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</si>
  <si>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</si>
  <si>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</si>
  <si>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(コロナ禍前)令和元年同月比</t>
  </si>
  <si>
    <t>前月比</t>
  </si>
  <si>
    <t>【国外】</t>
  </si>
  <si>
    <t>タイ</t>
  </si>
  <si>
    <t>欧米豪その他</t>
  </si>
  <si>
    <t>　　　　　　②令和元年の数値については、上記①の施設数をもとに推計しています。</t>
  </si>
  <si>
    <t>　　　　　　③発地別延べ宿泊者数は、確報の公表時に大きく変更されることがあります。</t>
    <rPh sb="18" eb="20">
      <t>カクホウ</t>
    </rPh>
    <phoneticPr fontId="1"/>
  </si>
  <si>
    <t>　　　　　　①調査対象施設は従業員数10人以上の全施設（189施設　令和6年1月時点）</t>
    <phoneticPr fontId="9"/>
  </si>
  <si>
    <t>令和６年２月　発地別延べ宿泊者数割合</t>
  </si>
  <si>
    <t>令和６年２月（速報値）</t>
  </si>
  <si>
    <t>令和元年２月（確報値）</t>
  </si>
  <si>
    <t>令和６年1月（速報値）</t>
  </si>
  <si>
    <t>令和５年２月（確報値）</t>
    <rPh sb="7" eb="9">
      <t>カクホウ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</si>
</sst>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33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Border="1" applyAlignment="1">
      <alignment horizontal="right" vertical="center" shrinkToFit="1"/>
    </xf>
    <xf numFmtId="0" fontId="15" fillId="0" borderId="0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Fill="1" applyBorder="1" applyAlignment="1" applyProtection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Fill="1" applyBorder="1" applyProtection="1">
      <alignment vertical="center"/>
      <protection locked="0"/>
    </xf>
    <xf numFmtId="177" fontId="15" fillId="0" borderId="1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Fill="1" applyBorder="1" applyAlignment="1" applyProtection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horizontal="right" vertical="center" shrinkToFit="1"/>
    </xf>
    <xf numFmtId="0" fontId="15" fillId="0" borderId="0" xfId="0" applyFont="1" applyBorder="1" applyAlignment="1">
      <alignment horizontal="right" vertical="center" indent="1" shrinkToFit="1"/>
    </xf>
    <xf numFmtId="0" fontId="14" fillId="0" borderId="16" xfId="0" applyFont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3" fillId="0" borderId="19" xfId="6" applyFont="1" applyBorder="1">
      <alignment vertical="center"/>
    </xf>
    <xf numFmtId="0" fontId="13" fillId="0" borderId="0" xfId="6" applyFont="1" applyBorder="1">
      <alignment vertical="center"/>
    </xf>
    <xf numFmtId="0" fontId="15" fillId="0" borderId="19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77" fontId="15" fillId="0" borderId="0" xfId="2" applyNumberFormat="1" applyFont="1" applyBorder="1" applyProtection="1">
      <alignment vertical="center"/>
      <protection locked="0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Border="1" applyAlignment="1">
      <alignment horizontal="center" vertical="center"/>
    </xf>
    <xf numFmtId="0" fontId="17" fillId="0" borderId="0" xfId="6" applyFont="1" applyBorder="1" applyAlignment="1">
      <alignment horizontal="center" vertical="center" wrapText="1"/>
    </xf>
    <xf numFmtId="3" fontId="13" fillId="0" borderId="0" xfId="6" applyNumberFormat="1" applyFont="1" applyBorder="1">
      <alignment vertical="center"/>
    </xf>
    <xf numFmtId="38" fontId="13" fillId="0" borderId="0" xfId="6" applyNumberFormat="1" applyFont="1" applyBorder="1">
      <alignment vertical="center"/>
    </xf>
    <xf numFmtId="10" fontId="13" fillId="0" borderId="0" xfId="6" applyNumberFormat="1" applyFont="1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0" xfId="6" applyFont="1" applyFill="1">
      <alignment vertical="center"/>
    </xf>
    <xf numFmtId="0" fontId="17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 wrapText="1"/>
    </xf>
    <xf numFmtId="3" fontId="13" fillId="0" borderId="0" xfId="6" applyNumberFormat="1" applyFont="1" applyFill="1">
      <alignment vertical="center"/>
    </xf>
    <xf numFmtId="38" fontId="13" fillId="0" borderId="0" xfId="7" applyFont="1" applyFill="1" applyBorder="1">
      <alignment vertical="center"/>
    </xf>
    <xf numFmtId="0" fontId="13" fillId="0" borderId="0" xfId="6" applyFont="1" applyFill="1" applyBorder="1">
      <alignment vertical="center"/>
    </xf>
    <xf numFmtId="3" fontId="13" fillId="0" borderId="0" xfId="6" applyNumberFormat="1" applyFont="1" applyFill="1" applyBorder="1">
      <alignment vertical="center"/>
    </xf>
    <xf numFmtId="38" fontId="13" fillId="0" borderId="0" xfId="6" applyNumberFormat="1" applyFont="1" applyFill="1" applyBorder="1">
      <alignment vertical="center"/>
    </xf>
    <xf numFmtId="10" fontId="13" fillId="0" borderId="0" xfId="0" applyNumberFormat="1" applyFont="1" applyFill="1">
      <alignment vertical="center"/>
    </xf>
    <xf numFmtId="10" fontId="13" fillId="0" borderId="0" xfId="6" applyNumberFormat="1" applyFont="1" applyFill="1">
      <alignment vertical="center"/>
    </xf>
    <xf numFmtId="10" fontId="13" fillId="0" borderId="0" xfId="6" applyNumberFormat="1" applyFont="1" applyFill="1" applyBorder="1">
      <alignment vertical="center"/>
    </xf>
    <xf numFmtId="0" fontId="13" fillId="0" borderId="0" xfId="0" applyFont="1" applyFill="1" applyProtection="1">
      <alignment vertical="center"/>
      <protection locked="0"/>
    </xf>
    <xf numFmtId="38" fontId="18" fillId="0" borderId="0" xfId="7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177" fontId="13" fillId="0" borderId="0" xfId="6" applyNumberFormat="1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3" fillId="0" borderId="20" xfId="0" applyFont="1" applyFill="1" applyBorder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15" fillId="0" borderId="18" xfId="0" applyFont="1" applyFill="1" applyBorder="1">
      <alignment vertical="center"/>
    </xf>
    <xf numFmtId="0" fontId="15" fillId="0" borderId="18" xfId="0" applyFont="1" applyFill="1" applyBorder="1" applyAlignment="1">
      <alignment vertical="center"/>
    </xf>
    <xf numFmtId="0" fontId="13" fillId="0" borderId="18" xfId="0" applyFont="1" applyFill="1" applyBorder="1">
      <alignment vertical="center"/>
    </xf>
    <xf numFmtId="0" fontId="16" fillId="0" borderId="18" xfId="0" applyFont="1" applyFill="1" applyBorder="1" applyAlignment="1">
      <alignment vertical="center"/>
    </xf>
    <xf numFmtId="0" fontId="15" fillId="0" borderId="17" xfId="0" applyFont="1" applyFill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38" fontId="20" fillId="0" borderId="0" xfId="6" applyNumberFormat="1" applyFont="1" applyAlignment="1">
      <alignment vertical="center"/>
    </xf>
    <xf numFmtId="0" fontId="20" fillId="0" borderId="0" xfId="6" applyFont="1" applyAlignment="1">
      <alignment vertical="center"/>
    </xf>
    <xf numFmtId="0" fontId="22" fillId="0" borderId="0" xfId="6" applyFont="1" applyAlignment="1">
      <alignment vertical="center"/>
    </xf>
    <xf numFmtId="0" fontId="22" fillId="0" borderId="0" xfId="6" applyFont="1" applyFill="1" applyAlignment="1">
      <alignment vertical="center"/>
    </xf>
    <xf numFmtId="0" fontId="22" fillId="0" borderId="0" xfId="6" applyFont="1" applyFill="1" applyAlignment="1">
      <alignment horizontal="center" vertical="center"/>
    </xf>
    <xf numFmtId="3" fontId="13" fillId="0" borderId="0" xfId="0" applyNumberFormat="1" applyFont="1" applyFill="1">
      <alignment vertical="center"/>
    </xf>
    <xf numFmtId="3" fontId="17" fillId="0" borderId="0" xfId="0" applyNumberFormat="1" applyFont="1" applyFill="1" applyBorder="1" applyAlignment="1">
      <alignment horizontal="center" vertical="center"/>
    </xf>
    <xf numFmtId="0" fontId="22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177" fontId="15" fillId="0" borderId="0" xfId="0" applyNumberFormat="1" applyFont="1" applyFill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Fill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177" fontId="15" fillId="0" borderId="14" xfId="0" quotePrefix="1" applyNumberFormat="1" applyFont="1" applyFill="1" applyBorder="1" applyAlignment="1" applyProtection="1">
      <alignment horizontal="right" vertical="center"/>
      <protection locked="0"/>
    </xf>
    <xf numFmtId="177" fontId="15" fillId="0" borderId="2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horizontal="right" vertical="center" indent="1" shrinkToFit="1"/>
    </xf>
    <xf numFmtId="0" fontId="14" fillId="0" borderId="0" xfId="0" applyFont="1" applyFill="1" applyBorder="1" applyAlignment="1">
      <alignment horizontal="right" vertical="center" shrinkToFit="1"/>
    </xf>
    <xf numFmtId="0" fontId="14" fillId="0" borderId="0" xfId="0" applyFont="1" applyFill="1" applyAlignment="1">
      <alignment horizontal="center" vertical="center"/>
    </xf>
    <xf numFmtId="177" fontId="15" fillId="0" borderId="2" xfId="2" applyNumberFormat="1" applyFont="1" applyFill="1" applyBorder="1" applyProtection="1">
      <alignment vertical="center"/>
      <protection locked="0"/>
    </xf>
    <xf numFmtId="0" fontId="16" fillId="0" borderId="17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177" fontId="15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1" fillId="0" borderId="0" xfId="6" applyFont="1" applyAlignment="1">
      <alignment horizontal="left" vertical="center"/>
    </xf>
    <xf numFmtId="0" fontId="22" fillId="0" borderId="0" xfId="6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15" fillId="0" borderId="14" xfId="0" applyNumberFormat="1" applyFont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/>
    <cellStyle name="パーセント 2 2" xfId="26"/>
    <cellStyle name="パーセント 3" xfId="17"/>
    <cellStyle name="パーセント 4" xfId="22"/>
    <cellStyle name="桁区切り" xfId="4" builtinId="6"/>
    <cellStyle name="桁区切り 2" xfId="3"/>
    <cellStyle name="桁区切り 3" xfId="7"/>
    <cellStyle name="桁区切り 3 2" xfId="16"/>
    <cellStyle name="桁区切り 4" xfId="8"/>
    <cellStyle name="桁区切り 4 2" xfId="24"/>
    <cellStyle name="桁区切り 5" xfId="2"/>
    <cellStyle name="通貨 2" xfId="9"/>
    <cellStyle name="通貨 2 2" xfId="25"/>
    <cellStyle name="標準" xfId="0" builtinId="0"/>
    <cellStyle name="標準 2" xfId="6"/>
    <cellStyle name="標準 2 2" xfId="10"/>
    <cellStyle name="標準 2 3" xfId="11"/>
    <cellStyle name="標準 2 4" xfId="27"/>
    <cellStyle name="標準 3" xfId="12"/>
    <cellStyle name="標準 4" xfId="13"/>
    <cellStyle name="標準 4 2" xfId="14"/>
    <cellStyle name="標準 5" xfId="15"/>
    <cellStyle name="標準 5 2" xfId="18"/>
    <cellStyle name="標準 6" xfId="19"/>
    <cellStyle name="標準 6 2" xfId="23"/>
    <cellStyle name="標準 7" xfId="21"/>
    <cellStyle name="標準 8" xfId="2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/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/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/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/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/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/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/>
    <row r="2" spans="2:76" ht="21" customHeight="1">
      <c r="N2" s="2"/>
      <c r="O2" s="121" t="str">
        <f>$BH$8&amp;"の宿泊客等の動向"</f>
        <v>令和２年８月の宿泊客等の動向</v>
      </c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3"/>
      <c r="BS2" s="41" t="s">
        <v>27</v>
      </c>
      <c r="BW2" s="41" t="s">
        <v>28</v>
      </c>
    </row>
    <row r="3" spans="2:76" ht="18" customHeight="1" thickBot="1">
      <c r="N3" s="4"/>
      <c r="O3" s="122" t="str">
        <f>"（"&amp;VLOOKUP(BJ6,BP4:BQ15,2,FALSE)&amp;"）"</f>
        <v>（令和元年９月～１２月速報、令和２年１月～８月速速報）</v>
      </c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>
      <c r="BH4" s="117" t="s">
        <v>22</v>
      </c>
      <c r="BI4" s="117"/>
      <c r="BJ4" s="119" t="s">
        <v>31</v>
      </c>
      <c r="BK4" s="119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>
      <c r="BH5" s="117" t="s">
        <v>23</v>
      </c>
      <c r="BI5" s="117"/>
      <c r="BJ5" s="119">
        <v>2</v>
      </c>
      <c r="BK5" s="119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117" t="s">
        <v>24</v>
      </c>
      <c r="BI6" s="117"/>
      <c r="BJ6" s="119">
        <v>8</v>
      </c>
      <c r="BK6" s="119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>
      <c r="BP17" s="1" t="s">
        <v>34</v>
      </c>
    </row>
    <row r="18" spans="2:69" ht="14.1" customHeight="1">
      <c r="BP18" s="41" t="s">
        <v>44</v>
      </c>
      <c r="BQ18" s="1" t="str">
        <f>BP18&amp;BP$20</f>
        <v>速速報</v>
      </c>
    </row>
    <row r="19" spans="2:69" ht="14.1" customHeight="1">
      <c r="BP19" s="41"/>
      <c r="BQ19" s="1" t="str">
        <f>BP19&amp;BP$20</f>
        <v>速報</v>
      </c>
    </row>
    <row r="20" spans="2:69" ht="14.1" customHeight="1">
      <c r="BP20" s="41" t="s">
        <v>35</v>
      </c>
    </row>
    <row r="25" spans="2:69" ht="14.1" customHeight="1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>
      <c r="C26" s="6"/>
      <c r="AC26" s="6"/>
      <c r="AS26" s="6" t="str">
        <f>"（調査対象施設"&amp;DBCS(BL26)&amp;"施設）"</f>
        <v>（調査対象施設２８施設）</v>
      </c>
      <c r="BH26" s="117" t="s">
        <v>26</v>
      </c>
      <c r="BI26" s="117"/>
      <c r="BJ26" s="117"/>
      <c r="BK26" s="117"/>
      <c r="BL26" s="120">
        <v>28</v>
      </c>
      <c r="BM26" s="120"/>
      <c r="BN26" s="120"/>
    </row>
    <row r="27" spans="2:69" ht="14.1" customHeight="1">
      <c r="AK27" s="6" t="e">
        <f>"前年比　　屋内施設"&amp;IF(BL27&gt;0,"＋","")&amp;DBCS(TEXT(BL27,"0.0"))&amp;"％　　屋外施設"&amp;IF(BL28&gt;0,"＋","")&amp;DBCS(TEXT(BL28,"0.0")&amp;"％")</f>
        <v>#REF!</v>
      </c>
      <c r="BH27" s="117" t="s">
        <v>19</v>
      </c>
      <c r="BI27" s="117"/>
      <c r="BJ27" s="117"/>
      <c r="BK27" s="117"/>
      <c r="BL27" s="118" t="e">
        <f>ROUND(#REF!,1)</f>
        <v>#REF!</v>
      </c>
      <c r="BM27" s="118"/>
      <c r="BN27" s="118"/>
      <c r="BO27" s="1" t="s">
        <v>25</v>
      </c>
    </row>
    <row r="28" spans="2:69" ht="14.1" customHeight="1">
      <c r="BH28" s="117" t="s">
        <v>20</v>
      </c>
      <c r="BI28" s="117"/>
      <c r="BJ28" s="117"/>
      <c r="BK28" s="117"/>
      <c r="BL28" s="118" t="e">
        <f>ROUND(#REF!,1)</f>
        <v>#REF!</v>
      </c>
      <c r="BM28" s="118"/>
      <c r="BN28" s="118"/>
      <c r="BO28" s="1" t="s">
        <v>25</v>
      </c>
    </row>
  </sheetData>
  <sheetProtection sheet="1" selectLockedCells="1"/>
  <mergeCells count="14">
    <mergeCell ref="O2:AL2"/>
    <mergeCell ref="O3:AL3"/>
    <mergeCell ref="BH4:BI4"/>
    <mergeCell ref="BJ4:BK4"/>
    <mergeCell ref="BH5:BI5"/>
    <mergeCell ref="BJ5:BK5"/>
    <mergeCell ref="BH28:BK28"/>
    <mergeCell ref="BL28:BN28"/>
    <mergeCell ref="BH6:BI6"/>
    <mergeCell ref="BJ6:BK6"/>
    <mergeCell ref="BH26:BK26"/>
    <mergeCell ref="BL26:BN26"/>
    <mergeCell ref="BH27:BK27"/>
    <mergeCell ref="BL27:BN27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B39"/>
  <sheetViews>
    <sheetView tabSelected="1" view="pageBreakPreview" zoomScale="70" zoomScaleNormal="70" zoomScaleSheetLayoutView="70" workbookViewId="0"/>
  </sheetViews>
  <sheetFormatPr defaultColWidth="9" defaultRowHeight="13.5"/>
  <cols>
    <col min="1" max="1" width="28.125" style="8" bestFit="1" customWidth="1"/>
    <col min="2" max="11" width="13.25" style="8" customWidth="1"/>
    <col min="12" max="13" width="3.75" style="8" customWidth="1"/>
    <col min="14" max="20" width="5.5" style="70" customWidth="1"/>
    <col min="21" max="21" width="11.125" style="70" bestFit="1" customWidth="1"/>
    <col min="22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>
      <c r="A1" s="7"/>
      <c r="B1" s="7"/>
      <c r="C1" s="7"/>
      <c r="D1" s="7"/>
      <c r="E1" s="7"/>
      <c r="F1" s="7"/>
      <c r="G1" s="7"/>
      <c r="H1" s="7"/>
      <c r="I1" s="124" t="s">
        <v>0</v>
      </c>
      <c r="J1" s="124"/>
      <c r="K1" s="124"/>
      <c r="L1" s="7"/>
      <c r="M1" s="7"/>
      <c r="N1" s="69"/>
      <c r="O1" s="69"/>
      <c r="P1" s="81"/>
      <c r="R1" s="69"/>
      <c r="S1" s="69"/>
      <c r="T1" s="81"/>
    </row>
    <row r="2" spans="1:28" s="99" customFormat="1" ht="16.5">
      <c r="A2" s="125" t="s">
        <v>58</v>
      </c>
      <c r="B2" s="126"/>
      <c r="C2" s="126"/>
      <c r="D2" s="126"/>
      <c r="N2" s="100"/>
      <c r="O2" s="100"/>
      <c r="P2" s="100"/>
      <c r="Q2" s="100"/>
      <c r="R2" s="101"/>
      <c r="S2" s="100"/>
      <c r="T2" s="100"/>
      <c r="U2" s="100"/>
    </row>
    <row r="3" spans="1:28" s="99" customFormat="1" ht="16.5">
      <c r="A3" s="126"/>
      <c r="B3" s="126"/>
      <c r="C3" s="126"/>
      <c r="D3" s="126"/>
      <c r="N3" s="100"/>
      <c r="O3" s="100"/>
      <c r="P3" s="100"/>
      <c r="Q3" s="100"/>
      <c r="R3" s="100"/>
      <c r="S3" s="100"/>
      <c r="T3" s="100"/>
      <c r="U3" s="100"/>
    </row>
    <row r="4" spans="1:28" ht="6" customHeight="1">
      <c r="A4" s="42"/>
      <c r="B4" s="10"/>
      <c r="C4" s="10"/>
      <c r="D4" s="10"/>
      <c r="E4" s="10"/>
      <c r="F4" s="10"/>
      <c r="G4" s="10"/>
      <c r="H4" s="7"/>
      <c r="I4" s="11"/>
      <c r="J4" s="11"/>
      <c r="K4" s="9"/>
      <c r="L4" s="7"/>
      <c r="M4" s="7"/>
    </row>
    <row r="5" spans="1:28" ht="24" customHeight="1">
      <c r="A5" s="42" t="s">
        <v>1</v>
      </c>
      <c r="B5" s="9"/>
      <c r="C5" s="9"/>
      <c r="D5" s="9"/>
      <c r="E5" s="9"/>
      <c r="F5" s="9"/>
      <c r="G5" s="9"/>
      <c r="H5" s="9"/>
      <c r="I5" s="9"/>
      <c r="J5" s="127" t="s">
        <v>2</v>
      </c>
      <c r="K5" s="127"/>
      <c r="L5" s="7"/>
      <c r="M5" s="7"/>
      <c r="N5" s="69"/>
      <c r="O5" s="69"/>
    </row>
    <row r="6" spans="1:28" ht="24" customHeight="1">
      <c r="A6" s="12"/>
      <c r="B6" s="13" t="s">
        <v>3</v>
      </c>
      <c r="C6" s="13" t="s">
        <v>4</v>
      </c>
      <c r="D6" s="13" t="s">
        <v>5</v>
      </c>
      <c r="E6" s="13" t="s">
        <v>33</v>
      </c>
      <c r="F6" s="13" t="s">
        <v>12</v>
      </c>
      <c r="G6" s="13" t="s">
        <v>6</v>
      </c>
      <c r="H6" s="13" t="s">
        <v>7</v>
      </c>
      <c r="I6" s="13" t="s">
        <v>8</v>
      </c>
      <c r="J6" s="14" t="s">
        <v>9</v>
      </c>
      <c r="K6" s="13" t="s">
        <v>10</v>
      </c>
      <c r="L6" s="7"/>
      <c r="M6" s="7"/>
      <c r="N6" s="69"/>
      <c r="O6" s="69"/>
      <c r="Q6" s="71"/>
      <c r="R6" s="71"/>
      <c r="S6" s="72"/>
      <c r="T6" s="71"/>
      <c r="U6" s="71"/>
      <c r="V6" s="63"/>
      <c r="W6" s="63"/>
      <c r="X6" s="63"/>
      <c r="Y6" s="64"/>
      <c r="Z6" s="63"/>
      <c r="AA6" s="54"/>
      <c r="AB6" s="54"/>
    </row>
    <row r="7" spans="1:28" ht="24" customHeight="1">
      <c r="A7" s="112" t="s">
        <v>59</v>
      </c>
      <c r="B7" s="108">
        <v>43528</v>
      </c>
      <c r="C7" s="108">
        <v>83120</v>
      </c>
      <c r="D7" s="108">
        <v>49071</v>
      </c>
      <c r="E7" s="108">
        <v>6850</v>
      </c>
      <c r="F7" s="108">
        <v>20975</v>
      </c>
      <c r="G7" s="108">
        <v>36969</v>
      </c>
      <c r="H7" s="108">
        <v>17677</v>
      </c>
      <c r="I7" s="108">
        <v>67905</v>
      </c>
      <c r="J7" s="108">
        <v>5718</v>
      </c>
      <c r="K7" s="111">
        <v>331813</v>
      </c>
      <c r="L7" s="16"/>
      <c r="M7" s="16"/>
      <c r="N7" s="102"/>
      <c r="O7" s="102"/>
      <c r="Q7" s="74"/>
      <c r="R7" s="74"/>
      <c r="S7" s="75"/>
      <c r="T7" s="76"/>
      <c r="U7" s="75"/>
      <c r="V7" s="65"/>
      <c r="W7" s="54"/>
      <c r="X7" s="54"/>
      <c r="Y7" s="54"/>
      <c r="Z7" s="54"/>
      <c r="AA7" s="54"/>
      <c r="AB7" s="54"/>
    </row>
    <row r="8" spans="1:28" ht="24" customHeight="1">
      <c r="A8" s="112" t="s">
        <v>62</v>
      </c>
      <c r="B8" s="108">
        <v>38212</v>
      </c>
      <c r="C8" s="108">
        <v>68068</v>
      </c>
      <c r="D8" s="108">
        <v>37035</v>
      </c>
      <c r="E8" s="108">
        <v>5244</v>
      </c>
      <c r="F8" s="108">
        <v>14632</v>
      </c>
      <c r="G8" s="108">
        <v>27703</v>
      </c>
      <c r="H8" s="108">
        <v>11486</v>
      </c>
      <c r="I8" s="108">
        <v>54805</v>
      </c>
      <c r="J8" s="108">
        <v>5144</v>
      </c>
      <c r="K8" s="111">
        <v>262329</v>
      </c>
      <c r="L8" s="7"/>
      <c r="M8" s="7"/>
      <c r="N8" s="69"/>
      <c r="O8" s="69"/>
      <c r="Q8" s="77"/>
      <c r="R8" s="77"/>
      <c r="S8" s="77"/>
      <c r="T8" s="77"/>
      <c r="U8" s="77"/>
      <c r="V8" s="66"/>
      <c r="W8" s="66"/>
      <c r="X8" s="66"/>
      <c r="Y8" s="66"/>
      <c r="Z8" s="66"/>
      <c r="AA8" s="54"/>
      <c r="AB8" s="54"/>
    </row>
    <row r="9" spans="1:28" ht="24" customHeight="1">
      <c r="A9" s="113" t="s">
        <v>49</v>
      </c>
      <c r="B9" s="87">
        <f>B7/B8*100-100</f>
        <v>13.911860148644408</v>
      </c>
      <c r="C9" s="87">
        <f t="shared" ref="C9:K9" si="0">C7/C8*100-100</f>
        <v>22.11318093671035</v>
      </c>
      <c r="D9" s="87">
        <f t="shared" si="0"/>
        <v>32.498987444309421</v>
      </c>
      <c r="E9" s="87">
        <f t="shared" si="0"/>
        <v>30.625476735316539</v>
      </c>
      <c r="F9" s="87">
        <f t="shared" si="0"/>
        <v>43.350191361399681</v>
      </c>
      <c r="G9" s="87">
        <f t="shared" si="0"/>
        <v>33.447641049705823</v>
      </c>
      <c r="H9" s="87">
        <f t="shared" si="0"/>
        <v>53.900400487550058</v>
      </c>
      <c r="I9" s="87">
        <f t="shared" si="0"/>
        <v>23.90292856491196</v>
      </c>
      <c r="J9" s="87">
        <f t="shared" si="0"/>
        <v>11.158631415241047</v>
      </c>
      <c r="K9" s="87">
        <f t="shared" si="0"/>
        <v>26.487349854571931</v>
      </c>
      <c r="L9" s="17"/>
      <c r="M9" s="17"/>
      <c r="N9" s="78"/>
      <c r="O9" s="78"/>
      <c r="P9" s="79"/>
      <c r="Q9" s="74"/>
      <c r="R9" s="74"/>
      <c r="S9" s="75"/>
      <c r="T9" s="80"/>
      <c r="U9" s="75"/>
      <c r="V9" s="67"/>
      <c r="W9" s="54"/>
      <c r="X9" s="54"/>
      <c r="Y9" s="54"/>
      <c r="Z9" s="54"/>
      <c r="AA9" s="54"/>
      <c r="AB9" s="54"/>
    </row>
    <row r="10" spans="1:28" s="44" customFormat="1" ht="3.75" customHeight="1">
      <c r="A10" s="114"/>
      <c r="B10" s="88"/>
      <c r="C10" s="89"/>
      <c r="D10" s="89"/>
      <c r="E10" s="90"/>
      <c r="F10" s="90"/>
      <c r="G10" s="91"/>
      <c r="H10" s="92"/>
      <c r="I10" s="93"/>
      <c r="J10" s="93"/>
      <c r="K10" s="94"/>
      <c r="L10" s="43"/>
      <c r="M10" s="43"/>
      <c r="N10" s="69"/>
      <c r="O10" s="69"/>
      <c r="P10" s="81"/>
      <c r="Q10" s="75"/>
      <c r="R10" s="75"/>
      <c r="S10" s="75"/>
      <c r="T10" s="75"/>
      <c r="U10" s="75"/>
      <c r="V10" s="54"/>
      <c r="W10" s="54"/>
      <c r="X10" s="54"/>
      <c r="Y10" s="54"/>
      <c r="Z10" s="54"/>
      <c r="AA10" s="54"/>
      <c r="AB10" s="54"/>
    </row>
    <row r="11" spans="1:28" ht="24" customHeight="1">
      <c r="A11" s="112" t="s">
        <v>60</v>
      </c>
      <c r="B11" s="110">
        <v>52852</v>
      </c>
      <c r="C11" s="110">
        <v>76322</v>
      </c>
      <c r="D11" s="110">
        <v>46029</v>
      </c>
      <c r="E11" s="110">
        <v>8301</v>
      </c>
      <c r="F11" s="110">
        <v>21056</v>
      </c>
      <c r="G11" s="110">
        <v>30312</v>
      </c>
      <c r="H11" s="110">
        <v>12384</v>
      </c>
      <c r="I11" s="110">
        <v>48786</v>
      </c>
      <c r="J11" s="110">
        <v>4559</v>
      </c>
      <c r="K11" s="111">
        <v>300601</v>
      </c>
      <c r="L11" s="16"/>
      <c r="M11" s="16"/>
      <c r="N11" s="102"/>
      <c r="O11" s="69"/>
      <c r="P11" s="73"/>
      <c r="Q11" s="74"/>
      <c r="R11" s="74"/>
      <c r="S11" s="75"/>
      <c r="T11" s="76"/>
      <c r="U11" s="75"/>
      <c r="V11" s="65"/>
      <c r="W11" s="54"/>
      <c r="X11" s="54"/>
      <c r="Y11" s="54"/>
      <c r="Z11" s="54"/>
      <c r="AA11" s="54"/>
      <c r="AB11" s="54"/>
    </row>
    <row r="12" spans="1:28" ht="24" customHeight="1">
      <c r="A12" s="113" t="s">
        <v>50</v>
      </c>
      <c r="B12" s="87">
        <f>B7/B11*100-100</f>
        <v>-17.641716491334293</v>
      </c>
      <c r="C12" s="87">
        <f t="shared" ref="C12:K12" si="1">C7/C11*100-100</f>
        <v>8.9069992924713688</v>
      </c>
      <c r="D12" s="87">
        <f t="shared" si="1"/>
        <v>6.6088770123183167</v>
      </c>
      <c r="E12" s="87">
        <f t="shared" si="1"/>
        <v>-17.479821708227931</v>
      </c>
      <c r="F12" s="87">
        <f t="shared" si="1"/>
        <v>-0.38468844984802786</v>
      </c>
      <c r="G12" s="87">
        <f t="shared" si="1"/>
        <v>21.961599366587478</v>
      </c>
      <c r="H12" s="87">
        <f t="shared" si="1"/>
        <v>42.740633074935403</v>
      </c>
      <c r="I12" s="87">
        <f t="shared" si="1"/>
        <v>39.189521584060998</v>
      </c>
      <c r="J12" s="87">
        <f t="shared" si="1"/>
        <v>25.42224171967537</v>
      </c>
      <c r="K12" s="87">
        <f t="shared" si="1"/>
        <v>10.383198991353979</v>
      </c>
      <c r="L12" s="17"/>
      <c r="M12" s="17"/>
      <c r="N12" s="78"/>
      <c r="O12" s="78"/>
      <c r="P12" s="79"/>
      <c r="Q12" s="82"/>
      <c r="R12" s="74"/>
      <c r="S12" s="75"/>
      <c r="T12" s="80"/>
      <c r="U12" s="75"/>
      <c r="V12" s="67"/>
      <c r="W12" s="54"/>
      <c r="X12" s="54"/>
      <c r="Y12" s="54"/>
      <c r="Z12" s="54"/>
      <c r="AA12" s="54"/>
      <c r="AB12" s="54"/>
    </row>
    <row r="13" spans="1:28" s="44" customFormat="1" ht="3.75" customHeight="1" collapsed="1">
      <c r="A13" s="114"/>
      <c r="B13" s="88"/>
      <c r="C13" s="89"/>
      <c r="D13" s="89"/>
      <c r="E13" s="90"/>
      <c r="F13" s="90"/>
      <c r="G13" s="91"/>
      <c r="H13" s="92"/>
      <c r="I13" s="93"/>
      <c r="J13" s="93"/>
      <c r="K13" s="94"/>
      <c r="L13" s="43"/>
      <c r="M13" s="43"/>
      <c r="N13" s="69"/>
      <c r="O13" s="69"/>
      <c r="P13" s="81"/>
      <c r="Q13" s="75"/>
      <c r="R13" s="75"/>
      <c r="S13" s="75"/>
      <c r="T13" s="75"/>
      <c r="U13" s="75"/>
      <c r="V13" s="54"/>
      <c r="W13" s="54"/>
      <c r="X13" s="54"/>
      <c r="Y13" s="54"/>
      <c r="Z13" s="54"/>
      <c r="AA13" s="54"/>
      <c r="AB13" s="54"/>
    </row>
    <row r="14" spans="1:28" ht="24" customHeight="1">
      <c r="A14" s="112" t="s">
        <v>61</v>
      </c>
      <c r="B14" s="108">
        <v>43563</v>
      </c>
      <c r="C14" s="108">
        <v>89012</v>
      </c>
      <c r="D14" s="108">
        <v>45131</v>
      </c>
      <c r="E14" s="108">
        <v>6908</v>
      </c>
      <c r="F14" s="108">
        <v>18646</v>
      </c>
      <c r="G14" s="108">
        <v>31027</v>
      </c>
      <c r="H14" s="108">
        <v>13300</v>
      </c>
      <c r="I14" s="108">
        <v>56403</v>
      </c>
      <c r="J14" s="108">
        <v>5481</v>
      </c>
      <c r="K14" s="111">
        <v>309471</v>
      </c>
      <c r="L14" s="16"/>
      <c r="M14" s="16"/>
      <c r="N14" s="102"/>
      <c r="O14" s="69"/>
      <c r="P14" s="73"/>
      <c r="Q14" s="74"/>
      <c r="R14" s="74"/>
      <c r="S14" s="75"/>
      <c r="T14" s="76"/>
      <c r="U14" s="76"/>
      <c r="V14" s="65"/>
      <c r="W14" s="54"/>
      <c r="X14" s="54"/>
      <c r="Y14" s="54"/>
      <c r="Z14" s="54"/>
      <c r="AA14" s="54"/>
      <c r="AB14" s="54"/>
    </row>
    <row r="15" spans="1:28" ht="24" customHeight="1">
      <c r="A15" s="46" t="s">
        <v>51</v>
      </c>
      <c r="B15" s="95">
        <f t="shared" ref="B15:K15" si="2">B7/B14*100-100</f>
        <v>-8.0343410692563566E-2</v>
      </c>
      <c r="C15" s="95">
        <f t="shared" si="2"/>
        <v>-6.6193322248685575</v>
      </c>
      <c r="D15" s="95">
        <f t="shared" si="2"/>
        <v>8.7301411446677406</v>
      </c>
      <c r="E15" s="95">
        <f t="shared" si="2"/>
        <v>-0.83960625361899588</v>
      </c>
      <c r="F15" s="95">
        <f t="shared" si="2"/>
        <v>12.490614609031425</v>
      </c>
      <c r="G15" s="95">
        <f t="shared" si="2"/>
        <v>19.151061978276985</v>
      </c>
      <c r="H15" s="95">
        <f t="shared" si="2"/>
        <v>32.909774436090231</v>
      </c>
      <c r="I15" s="95">
        <f t="shared" si="2"/>
        <v>20.392532312111072</v>
      </c>
      <c r="J15" s="95">
        <f t="shared" si="2"/>
        <v>4.3240284619595002</v>
      </c>
      <c r="K15" s="95">
        <f t="shared" si="2"/>
        <v>7.2194163588833931</v>
      </c>
      <c r="L15" s="17"/>
      <c r="M15" s="17"/>
      <c r="N15" s="78"/>
      <c r="O15" s="78"/>
      <c r="P15" s="79"/>
      <c r="Q15" s="74"/>
      <c r="R15" s="74"/>
      <c r="S15" s="75"/>
      <c r="T15" s="80"/>
      <c r="U15" s="76"/>
      <c r="V15" s="67"/>
      <c r="W15" s="54"/>
      <c r="X15" s="54"/>
      <c r="Y15" s="54"/>
      <c r="Z15" s="54"/>
      <c r="AA15" s="54"/>
      <c r="AB15" s="54"/>
    </row>
    <row r="16" spans="1:28" ht="14.25" customHeight="1">
      <c r="B16" s="85"/>
      <c r="C16" s="85"/>
      <c r="D16" s="85"/>
      <c r="E16" s="85"/>
      <c r="F16" s="85"/>
      <c r="G16" s="85"/>
      <c r="H16" s="85"/>
      <c r="I16" s="86"/>
      <c r="J16" s="86"/>
      <c r="K16" s="86"/>
      <c r="L16" s="7"/>
      <c r="M16" s="7"/>
      <c r="N16" s="69"/>
      <c r="O16" s="69"/>
      <c r="Q16" s="74"/>
      <c r="R16" s="74"/>
      <c r="S16" s="75"/>
      <c r="T16" s="75"/>
      <c r="U16" s="76"/>
      <c r="V16" s="54"/>
      <c r="W16" s="54"/>
      <c r="X16" s="54"/>
      <c r="Y16" s="54"/>
      <c r="Z16" s="54"/>
      <c r="AA16" s="54"/>
      <c r="AB16" s="54"/>
    </row>
    <row r="17" spans="1:28" ht="24" customHeight="1">
      <c r="A17" s="42" t="s">
        <v>52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7"/>
      <c r="M17" s="7"/>
      <c r="N17" s="69"/>
      <c r="O17" s="69"/>
      <c r="Q17" s="74"/>
      <c r="R17" s="74"/>
      <c r="S17" s="75"/>
      <c r="T17" s="76"/>
      <c r="U17" s="76"/>
      <c r="V17" s="65"/>
      <c r="W17" s="65"/>
      <c r="X17" s="65"/>
      <c r="Y17" s="65"/>
      <c r="Z17" s="65"/>
      <c r="AA17" s="65"/>
      <c r="AB17" s="65"/>
    </row>
    <row r="18" spans="1:28" ht="24" customHeight="1">
      <c r="A18" s="12"/>
      <c r="B18" s="13" t="s">
        <v>11</v>
      </c>
      <c r="C18" s="13" t="s">
        <v>12</v>
      </c>
      <c r="D18" s="13" t="s">
        <v>13</v>
      </c>
      <c r="E18" s="13" t="s">
        <v>14</v>
      </c>
      <c r="F18" s="13" t="s">
        <v>53</v>
      </c>
      <c r="G18" s="14" t="s">
        <v>15</v>
      </c>
      <c r="H18" s="14" t="s">
        <v>54</v>
      </c>
      <c r="I18" s="13" t="s">
        <v>16</v>
      </c>
      <c r="J18" s="86"/>
      <c r="K18" s="96"/>
      <c r="L18" s="7"/>
      <c r="M18" s="7"/>
      <c r="N18" s="69"/>
      <c r="O18" s="69"/>
      <c r="Q18" s="83"/>
      <c r="R18" s="83"/>
      <c r="S18" s="83"/>
      <c r="T18" s="83"/>
      <c r="U18" s="103"/>
      <c r="V18" s="68"/>
      <c r="W18" s="68"/>
      <c r="X18" s="68"/>
      <c r="Y18" s="54"/>
      <c r="Z18" s="54"/>
      <c r="AA18" s="54"/>
      <c r="AB18" s="54"/>
    </row>
    <row r="19" spans="1:28" ht="24" customHeight="1">
      <c r="A19" s="104" t="str">
        <f>A7</f>
        <v>令和６年２月（速報値）</v>
      </c>
      <c r="B19" s="109">
        <v>66754</v>
      </c>
      <c r="C19" s="109">
        <v>6783</v>
      </c>
      <c r="D19" s="109">
        <v>10923</v>
      </c>
      <c r="E19" s="109">
        <v>16611</v>
      </c>
      <c r="F19" s="109">
        <v>3306</v>
      </c>
      <c r="G19" s="109">
        <v>2574</v>
      </c>
      <c r="H19" s="109">
        <v>2562</v>
      </c>
      <c r="I19" s="115">
        <v>109513</v>
      </c>
      <c r="J19" s="106"/>
      <c r="K19" s="107"/>
      <c r="L19" s="7"/>
      <c r="M19" s="7"/>
      <c r="N19" s="69"/>
      <c r="O19" s="69"/>
      <c r="Q19" s="75"/>
      <c r="R19" s="75"/>
      <c r="S19" s="75"/>
      <c r="T19" s="75"/>
      <c r="U19" s="76"/>
      <c r="V19" s="54"/>
      <c r="W19" s="54"/>
      <c r="X19" s="54"/>
      <c r="Y19" s="54"/>
      <c r="Z19" s="54"/>
      <c r="AA19" s="54"/>
      <c r="AB19" s="54"/>
    </row>
    <row r="20" spans="1:28" ht="24" customHeight="1">
      <c r="A20" s="104" t="str">
        <f>A8</f>
        <v>令和５年２月（確報値）</v>
      </c>
      <c r="B20" s="109">
        <v>36437</v>
      </c>
      <c r="C20" s="109">
        <v>826</v>
      </c>
      <c r="D20" s="109">
        <v>3486</v>
      </c>
      <c r="E20" s="109">
        <v>5203</v>
      </c>
      <c r="F20" s="109">
        <v>2441</v>
      </c>
      <c r="G20" s="109">
        <v>844</v>
      </c>
      <c r="H20" s="109">
        <v>1066</v>
      </c>
      <c r="I20" s="115">
        <v>50303</v>
      </c>
      <c r="J20" s="9"/>
      <c r="K20" s="60"/>
      <c r="L20" s="7"/>
      <c r="M20" s="7"/>
      <c r="N20" s="69"/>
      <c r="O20" s="69"/>
      <c r="Q20" s="77"/>
      <c r="R20" s="77"/>
      <c r="S20" s="77"/>
      <c r="T20" s="77"/>
      <c r="U20" s="77"/>
      <c r="V20" s="66"/>
      <c r="W20" s="66"/>
      <c r="X20" s="66"/>
      <c r="Y20" s="54"/>
      <c r="Z20" s="54"/>
      <c r="AA20" s="54"/>
      <c r="AB20" s="54"/>
    </row>
    <row r="21" spans="1:28" ht="24" customHeight="1">
      <c r="A21" s="18" t="s">
        <v>49</v>
      </c>
      <c r="B21" s="87">
        <f>B19/B20*100-100</f>
        <v>83.203886159672862</v>
      </c>
      <c r="C21" s="87">
        <f t="shared" ref="C21:I21" si="3">C19/C20*100-100</f>
        <v>721.18644067796606</v>
      </c>
      <c r="D21" s="87">
        <f t="shared" si="3"/>
        <v>213.33907056798625</v>
      </c>
      <c r="E21" s="87">
        <f t="shared" si="3"/>
        <v>219.2581203152028</v>
      </c>
      <c r="F21" s="87">
        <f t="shared" si="3"/>
        <v>35.436296599754201</v>
      </c>
      <c r="G21" s="87">
        <f t="shared" si="3"/>
        <v>204.97630331753555</v>
      </c>
      <c r="H21" s="87">
        <f t="shared" si="3"/>
        <v>140.33771106941839</v>
      </c>
      <c r="I21" s="87">
        <f t="shared" si="3"/>
        <v>117.70669741367311</v>
      </c>
      <c r="J21" s="9"/>
      <c r="K21" s="62"/>
      <c r="L21" s="7"/>
      <c r="M21" s="7"/>
      <c r="N21" s="69"/>
      <c r="O21" s="69"/>
      <c r="Q21" s="75"/>
      <c r="R21" s="75"/>
      <c r="S21" s="75"/>
      <c r="T21" s="76"/>
      <c r="U21" s="76"/>
      <c r="V21" s="54"/>
      <c r="W21" s="54"/>
      <c r="X21" s="54"/>
      <c r="Y21" s="54"/>
      <c r="Z21" s="54"/>
      <c r="AA21" s="54"/>
      <c r="AB21" s="54"/>
    </row>
    <row r="22" spans="1:28" s="44" customFormat="1" ht="3.75" customHeight="1">
      <c r="A22" s="49"/>
      <c r="B22" s="88"/>
      <c r="C22" s="89"/>
      <c r="D22" s="89"/>
      <c r="E22" s="90"/>
      <c r="F22" s="90"/>
      <c r="G22" s="91"/>
      <c r="H22" s="92"/>
      <c r="I22" s="116"/>
      <c r="J22" s="11"/>
      <c r="K22" s="52"/>
      <c r="L22" s="43"/>
      <c r="M22" s="43"/>
      <c r="N22" s="69"/>
      <c r="O22" s="69"/>
      <c r="P22" s="81"/>
      <c r="Q22" s="75"/>
      <c r="R22" s="75"/>
      <c r="S22" s="75"/>
      <c r="T22" s="75"/>
      <c r="U22" s="75"/>
      <c r="V22" s="54"/>
      <c r="W22" s="54"/>
      <c r="X22" s="54"/>
      <c r="Y22" s="54"/>
      <c r="Z22" s="54"/>
      <c r="AA22" s="54"/>
      <c r="AB22" s="54"/>
    </row>
    <row r="23" spans="1:28" s="44" customFormat="1" ht="24" customHeight="1">
      <c r="A23" s="104" t="str">
        <f>A11</f>
        <v>令和元年２月（確報値）</v>
      </c>
      <c r="B23" s="109">
        <v>66068</v>
      </c>
      <c r="C23" s="109">
        <v>10265</v>
      </c>
      <c r="D23" s="109">
        <v>7407</v>
      </c>
      <c r="E23" s="109">
        <v>14400</v>
      </c>
      <c r="F23" s="109">
        <v>809</v>
      </c>
      <c r="G23" s="109">
        <v>1881</v>
      </c>
      <c r="H23" s="109">
        <v>1695</v>
      </c>
      <c r="I23" s="115">
        <v>102525</v>
      </c>
      <c r="J23" s="105"/>
      <c r="K23" s="61"/>
      <c r="L23" s="43"/>
      <c r="M23" s="43"/>
      <c r="N23" s="69"/>
      <c r="O23" s="69"/>
      <c r="P23" s="70"/>
      <c r="Q23" s="84"/>
      <c r="R23" s="75"/>
      <c r="S23" s="75"/>
      <c r="T23" s="75"/>
      <c r="U23" s="75"/>
      <c r="V23" s="54"/>
      <c r="W23" s="54"/>
      <c r="X23" s="54"/>
      <c r="Y23" s="54"/>
      <c r="Z23" s="54"/>
      <c r="AA23" s="54"/>
      <c r="AB23" s="54"/>
    </row>
    <row r="24" spans="1:28" s="44" customFormat="1" ht="24" customHeight="1">
      <c r="A24" s="48" t="s">
        <v>50</v>
      </c>
      <c r="B24" s="87">
        <f>B19/B23*100-100</f>
        <v>1.0383241508748569</v>
      </c>
      <c r="C24" s="87">
        <f t="shared" ref="C24:H24" si="4">C19/C23*100-100</f>
        <v>-33.921091086215299</v>
      </c>
      <c r="D24" s="87">
        <f t="shared" si="4"/>
        <v>47.468610773592559</v>
      </c>
      <c r="E24" s="87">
        <f t="shared" si="4"/>
        <v>15.354166666666671</v>
      </c>
      <c r="F24" s="87">
        <f t="shared" si="4"/>
        <v>308.65265760197775</v>
      </c>
      <c r="G24" s="87">
        <f t="shared" si="4"/>
        <v>36.84210526315789</v>
      </c>
      <c r="H24" s="87">
        <f t="shared" si="4"/>
        <v>51.150442477876112</v>
      </c>
      <c r="I24" s="87">
        <f>I19/I23*100-100</f>
        <v>6.8158985613265202</v>
      </c>
      <c r="J24" s="45"/>
      <c r="K24" s="62"/>
      <c r="L24" s="43"/>
      <c r="M24" s="43"/>
      <c r="N24" s="69"/>
      <c r="O24" s="69"/>
      <c r="P24" s="70"/>
      <c r="Q24" s="77"/>
      <c r="R24" s="77"/>
      <c r="S24" s="77"/>
      <c r="T24" s="77"/>
      <c r="U24" s="77"/>
      <c r="V24" s="66"/>
      <c r="W24" s="66"/>
      <c r="X24" s="66"/>
      <c r="Y24" s="54"/>
      <c r="Z24" s="54"/>
      <c r="AA24" s="54"/>
      <c r="AB24" s="54"/>
    </row>
    <row r="25" spans="1:28" s="44" customFormat="1" ht="3.75" customHeight="1">
      <c r="A25" s="49"/>
      <c r="B25" s="88"/>
      <c r="C25" s="89"/>
      <c r="D25" s="89"/>
      <c r="E25" s="90"/>
      <c r="F25" s="90"/>
      <c r="G25" s="91"/>
      <c r="H25" s="92"/>
      <c r="I25" s="116"/>
      <c r="J25" s="11"/>
      <c r="K25" s="52"/>
      <c r="L25" s="43"/>
      <c r="M25" s="43"/>
      <c r="N25" s="69"/>
      <c r="O25" s="69"/>
      <c r="P25" s="81"/>
      <c r="Q25" s="75"/>
      <c r="R25" s="75"/>
      <c r="S25" s="75"/>
      <c r="T25" s="75"/>
      <c r="U25" s="75"/>
      <c r="V25" s="54"/>
      <c r="W25" s="54"/>
      <c r="X25" s="54"/>
      <c r="Y25" s="54"/>
      <c r="Z25" s="54"/>
      <c r="AA25" s="54"/>
      <c r="AB25" s="54"/>
    </row>
    <row r="26" spans="1:28" s="44" customFormat="1" ht="24" customHeight="1">
      <c r="A26" s="104" t="str">
        <f>A14</f>
        <v>令和６年1月（速報値）</v>
      </c>
      <c r="B26" s="109">
        <v>56903</v>
      </c>
      <c r="C26" s="109">
        <v>5315</v>
      </c>
      <c r="D26" s="109">
        <v>10165</v>
      </c>
      <c r="E26" s="109">
        <v>13648</v>
      </c>
      <c r="F26" s="109">
        <v>3182</v>
      </c>
      <c r="G26" s="109">
        <v>1815</v>
      </c>
      <c r="H26" s="109">
        <v>2266</v>
      </c>
      <c r="I26" s="115">
        <v>93294</v>
      </c>
      <c r="J26" s="45"/>
      <c r="K26" s="60"/>
      <c r="L26" s="43"/>
      <c r="M26" s="43"/>
      <c r="N26" s="69"/>
      <c r="O26" s="69"/>
      <c r="P26" s="70"/>
      <c r="Q26" s="75"/>
      <c r="R26" s="75"/>
      <c r="S26" s="75"/>
      <c r="T26" s="75"/>
      <c r="U26" s="75"/>
      <c r="V26" s="54"/>
      <c r="W26" s="54"/>
      <c r="X26" s="54"/>
      <c r="Y26" s="54"/>
      <c r="Z26" s="54"/>
      <c r="AA26" s="54"/>
      <c r="AB26" s="54"/>
    </row>
    <row r="27" spans="1:28" s="44" customFormat="1" ht="24" customHeight="1">
      <c r="A27" s="46" t="s">
        <v>51</v>
      </c>
      <c r="B27" s="95">
        <f t="shared" ref="B27:I27" si="5">B19/B26*100-100</f>
        <v>17.311916770644785</v>
      </c>
      <c r="C27" s="95">
        <f t="shared" si="5"/>
        <v>27.619943555973663</v>
      </c>
      <c r="D27" s="95">
        <f t="shared" si="5"/>
        <v>7.4569601574028468</v>
      </c>
      <c r="E27" s="95">
        <f t="shared" si="5"/>
        <v>21.710140679953113</v>
      </c>
      <c r="F27" s="95">
        <f t="shared" si="5"/>
        <v>3.8969201759899477</v>
      </c>
      <c r="G27" s="95">
        <f t="shared" si="5"/>
        <v>41.818181818181813</v>
      </c>
      <c r="H27" s="95">
        <f t="shared" si="5"/>
        <v>13.062665489849962</v>
      </c>
      <c r="I27" s="95">
        <f t="shared" si="5"/>
        <v>17.384826462580662</v>
      </c>
      <c r="J27" s="45"/>
      <c r="K27" s="62"/>
      <c r="L27" s="43"/>
      <c r="M27" s="43"/>
      <c r="N27" s="69"/>
      <c r="O27" s="69"/>
      <c r="P27" s="70"/>
      <c r="Q27" s="77"/>
      <c r="R27" s="77"/>
      <c r="S27" s="77"/>
      <c r="T27" s="77"/>
      <c r="U27" s="77"/>
      <c r="V27" s="66"/>
      <c r="W27" s="66"/>
      <c r="X27" s="66"/>
      <c r="Y27" s="54"/>
      <c r="Z27" s="54"/>
      <c r="AA27" s="54"/>
      <c r="AB27" s="54"/>
    </row>
    <row r="28" spans="1:28" ht="14.25" customHeight="1">
      <c r="A28" s="18"/>
      <c r="B28" s="25"/>
      <c r="C28" s="25"/>
      <c r="D28" s="25"/>
      <c r="E28" s="25"/>
      <c r="F28" s="40"/>
      <c r="G28" s="25"/>
      <c r="H28" s="25"/>
      <c r="I28" s="25"/>
      <c r="J28" s="9"/>
      <c r="K28" s="9"/>
      <c r="L28" s="7"/>
      <c r="M28" s="7"/>
      <c r="N28" s="69"/>
      <c r="O28" s="69"/>
      <c r="Q28" s="75"/>
      <c r="R28" s="75"/>
      <c r="S28" s="75"/>
      <c r="T28" s="76"/>
      <c r="U28" s="75"/>
      <c r="V28" s="54"/>
      <c r="W28" s="54"/>
      <c r="X28" s="54"/>
      <c r="Y28" s="54"/>
      <c r="Z28" s="54"/>
      <c r="AA28" s="54"/>
      <c r="AB28" s="54"/>
    </row>
    <row r="29" spans="1:28" ht="24" customHeight="1">
      <c r="A29" s="42" t="s">
        <v>17</v>
      </c>
      <c r="B29" s="27"/>
      <c r="C29" s="27"/>
      <c r="D29" s="27"/>
      <c r="E29" s="27"/>
      <c r="F29" s="27"/>
      <c r="G29" s="27"/>
      <c r="H29" s="27"/>
      <c r="I29" s="27"/>
      <c r="J29" s="27"/>
      <c r="K29" s="26"/>
      <c r="L29" s="7"/>
      <c r="M29" s="7"/>
      <c r="N29" s="69"/>
      <c r="O29" s="69"/>
      <c r="Q29" s="75"/>
      <c r="R29" s="75"/>
      <c r="S29" s="75"/>
      <c r="T29" s="75"/>
      <c r="U29" s="75"/>
      <c r="V29" s="54"/>
      <c r="W29" s="54"/>
      <c r="X29" s="54"/>
      <c r="Y29" s="54"/>
      <c r="Z29" s="54"/>
      <c r="AA29" s="54"/>
      <c r="AB29" s="54"/>
    </row>
    <row r="30" spans="1:28" ht="24" customHeight="1">
      <c r="A30" s="22"/>
      <c r="B30" s="128" t="s">
        <v>18</v>
      </c>
      <c r="C30" s="128"/>
      <c r="D30" s="9"/>
      <c r="E30" s="9"/>
      <c r="F30" s="9"/>
      <c r="G30" s="9"/>
      <c r="H30" s="9"/>
      <c r="I30" s="9"/>
      <c r="J30" s="9"/>
      <c r="K30" s="9"/>
      <c r="L30" s="7"/>
      <c r="M30" s="7"/>
      <c r="N30" s="69"/>
      <c r="O30" s="69"/>
      <c r="Q30" s="75"/>
      <c r="R30" s="75"/>
      <c r="S30" s="75"/>
      <c r="T30" s="75"/>
      <c r="U30" s="75"/>
      <c r="V30" s="54"/>
      <c r="W30" s="54"/>
      <c r="X30" s="54"/>
      <c r="Y30" s="54"/>
      <c r="Z30" s="54"/>
      <c r="AA30" s="54"/>
      <c r="AB30" s="54"/>
    </row>
    <row r="31" spans="1:28" ht="24" customHeight="1">
      <c r="A31" s="47" t="str">
        <f t="shared" ref="A31:A36" si="6">A7</f>
        <v>令和６年２月（速報値）</v>
      </c>
      <c r="B31" s="123">
        <f>SUM(K7,I19)</f>
        <v>441326</v>
      </c>
      <c r="C31" s="123"/>
      <c r="D31" s="97" t="s">
        <v>57</v>
      </c>
      <c r="G31" s="9"/>
      <c r="H31" s="9"/>
      <c r="I31" s="9"/>
      <c r="J31" s="9"/>
      <c r="K31" s="9"/>
      <c r="L31" s="7"/>
      <c r="M31" s="7"/>
      <c r="N31" s="69"/>
      <c r="O31" s="69"/>
    </row>
    <row r="32" spans="1:28" ht="24" customHeight="1">
      <c r="A32" s="47" t="str">
        <f t="shared" si="6"/>
        <v>令和５年２月（確報値）</v>
      </c>
      <c r="B32" s="123">
        <f>SUM(K8,I20)</f>
        <v>312632</v>
      </c>
      <c r="C32" s="123"/>
      <c r="D32" s="98" t="s">
        <v>55</v>
      </c>
      <c r="G32" s="9"/>
      <c r="I32" s="9"/>
      <c r="J32" s="9"/>
      <c r="K32" s="9"/>
      <c r="L32" s="7"/>
      <c r="M32" s="7"/>
      <c r="N32" s="69"/>
      <c r="O32" s="69"/>
    </row>
    <row r="33" spans="1:21" ht="24" customHeight="1">
      <c r="A33" s="46" t="str">
        <f t="shared" si="6"/>
        <v>前年同月比</v>
      </c>
      <c r="B33" s="131">
        <f>B31/B32*100-100</f>
        <v>41.164692034084794</v>
      </c>
      <c r="C33" s="131"/>
      <c r="D33" s="98" t="s">
        <v>56</v>
      </c>
      <c r="I33" s="9"/>
      <c r="J33" s="9"/>
      <c r="K33" s="9"/>
      <c r="L33" s="7"/>
      <c r="M33" s="7"/>
      <c r="N33" s="69"/>
      <c r="O33" s="69"/>
    </row>
    <row r="34" spans="1:21" s="44" customFormat="1" ht="3.75" customHeight="1">
      <c r="A34" s="47"/>
      <c r="B34" s="58"/>
      <c r="C34" s="59"/>
      <c r="D34" s="57"/>
      <c r="E34" s="19"/>
      <c r="F34" s="19"/>
      <c r="G34" s="50"/>
      <c r="H34" s="51"/>
      <c r="I34" s="52"/>
      <c r="J34" s="52"/>
      <c r="K34" s="45"/>
      <c r="L34" s="43"/>
      <c r="M34" s="43"/>
      <c r="N34" s="69"/>
      <c r="O34" s="69"/>
      <c r="P34" s="81"/>
      <c r="Q34" s="70"/>
      <c r="R34" s="70"/>
      <c r="S34" s="70"/>
      <c r="T34" s="70"/>
      <c r="U34" s="70"/>
    </row>
    <row r="35" spans="1:21" ht="24" customHeight="1">
      <c r="A35" s="47" t="str">
        <f t="shared" si="6"/>
        <v>令和元年２月（確報値）</v>
      </c>
      <c r="B35" s="129">
        <f>SUM(K11,I23)</f>
        <v>403126</v>
      </c>
      <c r="C35" s="129"/>
      <c r="D35" s="53"/>
      <c r="E35" s="54"/>
      <c r="F35" s="54"/>
      <c r="G35" s="19"/>
      <c r="H35" s="54"/>
      <c r="I35" s="19"/>
      <c r="J35" s="19"/>
      <c r="K35" s="9"/>
      <c r="L35" s="7"/>
      <c r="M35" s="7"/>
      <c r="N35" s="69"/>
      <c r="O35" s="69"/>
    </row>
    <row r="36" spans="1:21" ht="24" customHeight="1">
      <c r="A36" s="46" t="str">
        <f t="shared" si="6"/>
        <v>(コロナ禍前)令和元年同月比</v>
      </c>
      <c r="B36" s="131">
        <f>B31/B35*100-100</f>
        <v>9.4759454860267027</v>
      </c>
      <c r="C36" s="131"/>
      <c r="D36" s="55"/>
      <c r="E36" s="54"/>
      <c r="F36" s="54"/>
      <c r="G36" s="54"/>
      <c r="H36" s="54"/>
      <c r="I36" s="19"/>
      <c r="J36" s="19"/>
      <c r="K36" s="9"/>
      <c r="L36" s="7"/>
      <c r="M36" s="7"/>
      <c r="N36" s="69"/>
      <c r="O36" s="69"/>
    </row>
    <row r="37" spans="1:21" s="44" customFormat="1" ht="3.75" customHeight="1">
      <c r="A37" s="49"/>
      <c r="B37" s="58"/>
      <c r="C37" s="59"/>
      <c r="D37" s="57"/>
      <c r="E37" s="19"/>
      <c r="F37" s="19"/>
      <c r="G37" s="50"/>
      <c r="H37" s="51"/>
      <c r="I37" s="52"/>
      <c r="J37" s="52"/>
      <c r="K37" s="45"/>
      <c r="L37" s="43"/>
      <c r="M37" s="43"/>
      <c r="N37" s="69"/>
      <c r="O37" s="69"/>
      <c r="P37" s="81"/>
      <c r="Q37" s="70"/>
      <c r="R37" s="70"/>
      <c r="S37" s="70"/>
      <c r="T37" s="70"/>
      <c r="U37" s="70"/>
    </row>
    <row r="38" spans="1:21" ht="24" customHeight="1">
      <c r="A38" s="47" t="str">
        <f>A14</f>
        <v>令和６年1月（速報値）</v>
      </c>
      <c r="B38" s="129">
        <f>SUM(K14,I26)</f>
        <v>402765</v>
      </c>
      <c r="C38" s="129"/>
      <c r="D38" s="56"/>
      <c r="E38" s="51"/>
      <c r="F38" s="51"/>
      <c r="G38" s="51"/>
      <c r="H38" s="51"/>
      <c r="I38" s="51"/>
      <c r="J38" s="51"/>
      <c r="K38" s="7"/>
      <c r="L38" s="7"/>
      <c r="M38" s="7"/>
      <c r="N38" s="69"/>
      <c r="O38" s="69"/>
    </row>
    <row r="39" spans="1:21" ht="24" customHeight="1">
      <c r="A39" s="46" t="str">
        <f>A15</f>
        <v>前月比</v>
      </c>
      <c r="B39" s="130">
        <f>B31/B38*100-100</f>
        <v>9.5740692463347017</v>
      </c>
      <c r="C39" s="130"/>
      <c r="D39" s="53"/>
      <c r="E39" s="54"/>
      <c r="F39" s="54"/>
      <c r="G39" s="54"/>
      <c r="H39" s="54"/>
      <c r="I39" s="54"/>
      <c r="J39" s="54"/>
    </row>
  </sheetData>
  <sheetProtection selectLockedCells="1"/>
  <mergeCells count="11">
    <mergeCell ref="B38:C38"/>
    <mergeCell ref="B39:C39"/>
    <mergeCell ref="B35:C35"/>
    <mergeCell ref="B36:C36"/>
    <mergeCell ref="B33:C33"/>
    <mergeCell ref="B32:C32"/>
    <mergeCell ref="I1:K1"/>
    <mergeCell ref="A2:D3"/>
    <mergeCell ref="J5:K5"/>
    <mergeCell ref="B30:C30"/>
    <mergeCell ref="B31:C31"/>
  </mergeCells>
  <phoneticPr fontId="1"/>
  <dataValidations count="3">
    <dataValidation imeMode="disabled" allowBlank="1" showInputMessage="1" showErrorMessage="1" sqref="P34 P37 P10 P13 P22 P25"/>
    <dataValidation type="list" imeMode="hiragana" showInputMessage="1" showErrorMessage="1" sqref="R2">
      <formula1>"あり,なし"</formula1>
    </dataValidation>
    <dataValidation type="whole" imeMode="disabled" showInputMessage="1" showErrorMessage="1" sqref="P2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zoomScaleSheetLayoutView="85" workbookViewId="0">
      <selection activeCell="E8" sqref="E8"/>
    </sheetView>
  </sheetViews>
  <sheetFormatPr defaultColWidth="9" defaultRowHeight="13.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>
      <c r="A1" s="7"/>
      <c r="B1" s="7"/>
      <c r="C1" s="34"/>
      <c r="D1" s="7"/>
      <c r="E1" s="132" t="s">
        <v>0</v>
      </c>
      <c r="F1" s="132"/>
      <c r="G1" s="7"/>
    </row>
    <row r="2" spans="1:7" ht="33" customHeight="1">
      <c r="A2" s="132" t="e">
        <f>#REF!</f>
        <v>#REF!</v>
      </c>
      <c r="B2" s="132"/>
      <c r="C2" s="132"/>
      <c r="D2" s="34"/>
      <c r="F2" s="7"/>
      <c r="G2" s="7"/>
    </row>
    <row r="3" spans="1:7" ht="33" customHeight="1">
      <c r="B3" s="34" t="s">
        <v>41</v>
      </c>
      <c r="E3" s="127" t="s">
        <v>2</v>
      </c>
      <c r="F3" s="127"/>
      <c r="G3" s="7"/>
    </row>
    <row r="4" spans="1:7" ht="33" customHeight="1">
      <c r="A4" s="29"/>
      <c r="B4" s="128" t="s">
        <v>37</v>
      </c>
      <c r="C4" s="128" t="s">
        <v>38</v>
      </c>
      <c r="D4" s="128"/>
      <c r="E4" s="128"/>
      <c r="F4" s="128" t="s">
        <v>39</v>
      </c>
      <c r="G4" s="7"/>
    </row>
    <row r="5" spans="1:7" ht="33" customHeight="1" thickBot="1">
      <c r="A5" s="12"/>
      <c r="B5" s="128"/>
      <c r="C5" s="28" t="s">
        <v>16</v>
      </c>
      <c r="D5" s="28" t="s">
        <v>42</v>
      </c>
      <c r="E5" s="20" t="s">
        <v>43</v>
      </c>
      <c r="F5" s="128"/>
      <c r="G5" s="7"/>
    </row>
    <row r="6" spans="1:7" ht="33" customHeight="1" thickBot="1">
      <c r="A6" s="15" t="e">
        <f>#REF!</f>
        <v>#REF!</v>
      </c>
      <c r="B6" s="30" t="e">
        <f>#REF!</f>
        <v>#REF!</v>
      </c>
      <c r="C6" s="31" t="e">
        <f>#REF!</f>
        <v>#REF!</v>
      </c>
      <c r="D6" s="21" t="e">
        <f>#REF!</f>
        <v>#REF!</v>
      </c>
      <c r="E6" s="21" t="e">
        <f>#REF!</f>
        <v>#REF!</v>
      </c>
      <c r="F6" s="32" t="e">
        <f>#REF!</f>
        <v>#REF!</v>
      </c>
      <c r="G6" s="16"/>
    </row>
    <row r="7" spans="1:7" ht="33" customHeight="1">
      <c r="A7" s="15" t="e">
        <f>#REF!</f>
        <v>#REF!</v>
      </c>
      <c r="B7" s="36" t="e">
        <f>#REF!</f>
        <v>#REF!</v>
      </c>
      <c r="C7" s="37" t="e">
        <f>#REF!</f>
        <v>#REF!</v>
      </c>
      <c r="D7" s="38" t="e">
        <f>#REF!</f>
        <v>#REF!</v>
      </c>
      <c r="E7" s="38" t="e">
        <f>#REF!</f>
        <v>#REF!</v>
      </c>
      <c r="F7" s="39" t="e">
        <f>#REF!</f>
        <v>#REF!</v>
      </c>
      <c r="G7" s="7"/>
    </row>
    <row r="8" spans="1:7" ht="33" customHeight="1">
      <c r="A8" s="15" t="e">
        <f>#REF!</f>
        <v>#REF!</v>
      </c>
      <c r="B8" s="33" t="s">
        <v>40</v>
      </c>
      <c r="C8" s="35" t="e">
        <f>#REF!</f>
        <v>#REF!</v>
      </c>
      <c r="D8" s="35" t="e">
        <f>#REF!</f>
        <v>#REF!</v>
      </c>
      <c r="E8" s="35" t="e">
        <f>#REF!</f>
        <v>#REF!</v>
      </c>
      <c r="F8" s="33" t="s">
        <v>40</v>
      </c>
      <c r="G8" s="16"/>
    </row>
    <row r="9" spans="1:7" ht="33" customHeight="1">
      <c r="A9" s="18" t="e">
        <f>#REF!</f>
        <v>#REF!</v>
      </c>
      <c r="B9" s="24" t="e">
        <f>#REF!</f>
        <v>#REF!</v>
      </c>
      <c r="C9" s="24" t="e">
        <f>#REF!</f>
        <v>#REF!</v>
      </c>
      <c r="D9" s="24" t="e">
        <f>#REF!</f>
        <v>#REF!</v>
      </c>
      <c r="E9" s="24" t="e">
        <f>#REF!</f>
        <v>#REF!</v>
      </c>
      <c r="F9" s="24" t="e">
        <f>#REF!</f>
        <v>#REF!</v>
      </c>
      <c r="G9" s="17"/>
    </row>
    <row r="10" spans="1:7" ht="33" customHeight="1">
      <c r="B10" s="19"/>
      <c r="C10" s="19"/>
      <c r="E10" s="19"/>
      <c r="F10" s="23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【提出】統計表 (手持ち・公表用)</vt:lpstr>
      <vt:lpstr>【提出】統計表 (2)</vt:lpstr>
      <vt:lpstr>【手持ち】グラフ!Print_Area</vt:lpstr>
      <vt:lpstr>'【提出】統計表 (2)'!Print_Area</vt:lpstr>
      <vt:lpstr>'【提出】統計表 (手持ち・公表用)'!Print_Area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2024-03-19T08:04:31Z</cp:lastPrinted>
  <dcterms:created xsi:type="dcterms:W3CDTF">2015-08-14T05:03:00Z</dcterms:created>
  <dcterms:modified xsi:type="dcterms:W3CDTF">2024-08-21T00:56:24Z</dcterms:modified>
</cp:coreProperties>
</file>