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6年\R6.4月部長会議資料\4_HP公表用作成\"/>
    </mc:Choice>
  </mc:AlternateContent>
  <bookViews>
    <workbookView xWindow="0" yWindow="0" windowWidth="28800" windowHeight="12315" tabRatio="932" firstSheet="1" activeTab="1"/>
  </bookViews>
  <sheets>
    <sheet name="【手持ち】グラフ" sheetId="12" state="hidden" r:id="rId1"/>
    <sheet name="【提出】統計表 (公表用)" sheetId="13" r:id="rId2"/>
    <sheet name="【提出】統計表 (2)" sheetId="10" state="hidden" r:id="rId3"/>
  </sheets>
  <externalReferences>
    <externalReference r:id="rId4"/>
    <externalReference r:id="rId5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'【提出】統計表 (公表用)'!$A$1:$K$39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  <c r="F8" i="13"/>
  <c r="E8" i="13"/>
  <c r="D8" i="13"/>
  <c r="C8" i="13"/>
  <c r="B8" i="13"/>
  <c r="K8" i="13" s="1"/>
  <c r="J7" i="13"/>
  <c r="I7" i="13"/>
  <c r="H7" i="13"/>
  <c r="G7" i="13"/>
  <c r="F7" i="13"/>
  <c r="E7" i="13"/>
  <c r="D7" i="13"/>
  <c r="C7" i="13"/>
  <c r="B7" i="13"/>
  <c r="K7" i="13" s="1"/>
  <c r="A26" i="13" l="1"/>
  <c r="C12" i="13" l="1"/>
  <c r="D12" i="13"/>
  <c r="E12" i="13"/>
  <c r="F12" i="13"/>
  <c r="G12" i="13"/>
  <c r="H12" i="13"/>
  <c r="I12" i="13"/>
  <c r="J12" i="13"/>
  <c r="A23" i="13" l="1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C27" i="13" l="1"/>
  <c r="D27" i="13"/>
  <c r="E27" i="13"/>
  <c r="F27" i="13"/>
  <c r="G27" i="13"/>
  <c r="H27" i="13"/>
  <c r="I27" i="13"/>
  <c r="B27" i="13"/>
  <c r="C21" i="13"/>
  <c r="F21" i="13"/>
  <c r="G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AB6" i="12" l="1"/>
  <c r="E8" i="10" l="1"/>
  <c r="C8" i="10" l="1"/>
  <c r="B9" i="13" l="1"/>
  <c r="B12" i="13"/>
  <c r="B15" i="13"/>
  <c r="B31" i="13"/>
  <c r="K12" i="13"/>
  <c r="K15" i="13"/>
  <c r="K9" i="13"/>
  <c r="B36" i="13" l="1"/>
  <c r="B39" i="13"/>
  <c r="H21" i="13"/>
  <c r="B32" i="13" l="1"/>
  <c r="I21" i="13" l="1"/>
  <c r="B33" i="13"/>
  <c r="B25" i="12"/>
  <c r="B6" i="12"/>
</calcChain>
</file>

<file path=xl/sharedStrings.xml><?xml version="1.0" encoding="utf-8"?>
<sst xmlns="http://schemas.openxmlformats.org/spreadsheetml/2006/main" count="94" uniqueCount="63">
  <si>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</si>
  <si>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</si>
  <si>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</si>
  <si>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</si>
  <si>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</si>
  <si>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</si>
  <si>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</si>
  <si>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</si>
  <si>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</si>
  <si>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</si>
  <si>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</si>
  <si>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</si>
  <si>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</si>
  <si>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</si>
  <si>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</si>
  <si>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</si>
  <si>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</si>
  <si>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</si>
  <si>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</si>
  <si>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</si>
  <si>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</si>
  <si>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</si>
  <si>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</si>
  <si>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</si>
  <si>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</si>
  <si>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</si>
  <si>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</si>
  <si>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</si>
  <si>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</si>
  <si>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</si>
  <si>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</si>
  <si>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</si>
  <si>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</si>
  <si>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</si>
  <si>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</si>
  <si>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</si>
  <si>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</si>
  <si>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</si>
  <si>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</si>
  <si>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</si>
  <si>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</si>
  <si>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</si>
  <si>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</si>
  <si>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</si>
  <si>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</si>
  <si>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</si>
  <si>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</si>
  <si>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</si>
  <si>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</si>
  <si>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</si>
  <si>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</si>
  <si>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</si>
  <si>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</si>
  <si>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</si>
  <si>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</si>
  <si>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</si>
  <si>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</si>
  <si>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　　　　　　①調査対象施設は従業員数10人以上の全施設（189施設　令和6年1月時点）</t>
    <phoneticPr fontId="9"/>
  </si>
  <si>
    <t>令和６年４月　発地別延べ宿泊者数割合</t>
    <phoneticPr fontId="1"/>
  </si>
  <si>
    <t>令和６年４月（速報値）</t>
    <phoneticPr fontId="1"/>
  </si>
  <si>
    <t>令和５年４月（速報値）</t>
    <phoneticPr fontId="1"/>
  </si>
  <si>
    <t>令和元年４月（確報値）</t>
    <phoneticPr fontId="1"/>
  </si>
  <si>
    <t>令和６年３月（速報値）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</si>
</sst>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77" formatCode="#,##0_);[Red]\(#,##0\)"/>
    <numFmt numFmtId="178" formatCode="#,##0.0;&quot;▲ &quot;#,##0.0"/>
    <numFmt numFmtId="179" formatCode="#,##0.0_);[Red]\(#,##0.0\)"/>
    <numFmt numFmtId="180" formatCode="#,##0.00_);[Red]\(#,##0.00\)"/>
    <numFmt numFmtId="181" formatCode="&quot;＋ &quot;#,##0.0;&quot;▲ &quot;#,##0.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77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 indent="1"/>
    </xf>
    <xf numFmtId="178" fontId="14" fillId="0" borderId="0" xfId="1" applyNumberFormat="1" applyFont="1" applyBorder="1" applyAlignment="1">
      <alignment horizontal="right" vertical="center" indent="1"/>
    </xf>
    <xf numFmtId="180" fontId="13" fillId="0" borderId="0" xfId="0" applyNumberFormat="1" applyFont="1">
      <alignment vertical="center"/>
    </xf>
    <xf numFmtId="176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5" xfId="2" applyNumberFormat="1" applyFont="1" applyBorder="1" applyProtection="1">
      <alignment vertical="center"/>
    </xf>
    <xf numFmtId="177" fontId="15" fillId="0" borderId="6" xfId="0" applyNumberFormat="1" applyFont="1" applyFill="1" applyBorder="1" applyProtection="1">
      <alignment vertical="center"/>
      <protection locked="0"/>
    </xf>
    <xf numFmtId="177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79" fontId="15" fillId="0" borderId="14" xfId="2" applyNumberFormat="1" applyFont="1" applyBorder="1">
      <alignment vertical="center"/>
    </xf>
    <xf numFmtId="177" fontId="15" fillId="0" borderId="7" xfId="0" applyNumberFormat="1" applyFont="1" applyFill="1" applyBorder="1" applyAlignment="1" applyProtection="1">
      <alignment vertical="center"/>
    </xf>
    <xf numFmtId="177" fontId="15" fillId="0" borderId="7" xfId="2" applyNumberFormat="1" applyFont="1" applyBorder="1" applyProtection="1">
      <alignment vertical="center"/>
    </xf>
    <xf numFmtId="177" fontId="15" fillId="0" borderId="7" xfId="2" applyNumberFormat="1" applyFont="1" applyFill="1" applyBorder="1" applyProtection="1">
      <alignment vertical="center"/>
      <protection locked="0"/>
    </xf>
    <xf numFmtId="177" fontId="15" fillId="0" borderId="7" xfId="2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77" fontId="15" fillId="0" borderId="0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Border="1" applyProtection="1">
      <alignment vertical="center"/>
      <protection locked="0"/>
    </xf>
    <xf numFmtId="181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1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77" fontId="15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177" fontId="15" fillId="0" borderId="2" xfId="0" applyNumberFormat="1" applyFont="1" applyFill="1" applyBorder="1" applyProtection="1">
      <alignment vertical="center"/>
      <protection locked="0"/>
    </xf>
    <xf numFmtId="177" fontId="15" fillId="0" borderId="2" xfId="2" applyNumberFormat="1" applyFont="1" applyFill="1" applyBorder="1" applyAlignment="1" applyProtection="1">
      <alignment horizontal="right" vertical="center"/>
      <protection locked="0"/>
    </xf>
    <xf numFmtId="177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77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77" fontId="15" fillId="0" borderId="2" xfId="2" applyNumberFormat="1" applyFont="1" applyFill="1" applyBorder="1" applyProtection="1">
      <alignment vertical="center"/>
      <protection locked="0"/>
    </xf>
    <xf numFmtId="0" fontId="16" fillId="0" borderId="17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 shrinkToFit="1"/>
    </xf>
    <xf numFmtId="181" fontId="14" fillId="0" borderId="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23725" y="2803071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14170_&#35251;&#20809;&#23616;/09_&#35251;&#20809;&#32113;&#35336;/1_&#22823;&#20998;&#30476;&#35251;&#20809;&#32113;&#35336;/&#65297;_&#23450;&#20363;&#37096;&#38263;&#20250;&#35696;&#36039;&#26009;/R6&#24180;/R6.4&#26376;&#37096;&#38263;&#20250;&#35696;&#36039;&#26009;/R6.4&#35251;&#20809;&#32113;&#35336;(&#25163;&#25345;&#1238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公表】グラフ"/>
      <sheetName val="【手持ち】グラフ"/>
      <sheetName val="【入力】統計表 (手持ち) (戦略国)H30入り"/>
      <sheetName val="【提出】統計表 (手持ち) (戦略国)"/>
      <sheetName val="【提出】統計表 (手持ち・公表用)"/>
      <sheetName val="【提出】統計表 (2)"/>
      <sheetName val="【提出】地域別宿泊客数(手持ち)"/>
      <sheetName val="【作業用】グラフ用"/>
      <sheetName val="【提出】観光施設調査 (手持ち)"/>
      <sheetName val="【提出】観光施設調査 (手持ち) 対R1"/>
      <sheetName val="【作業用】変換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>
            <v>40856</v>
          </cell>
          <cell r="C7">
            <v>88829</v>
          </cell>
          <cell r="D7">
            <v>50772</v>
          </cell>
          <cell r="E7">
            <v>8582</v>
          </cell>
          <cell r="F7">
            <v>24863</v>
          </cell>
          <cell r="G7">
            <v>30029</v>
          </cell>
          <cell r="H7">
            <v>16064</v>
          </cell>
          <cell r="I7">
            <v>55863</v>
          </cell>
          <cell r="J7">
            <v>6102</v>
          </cell>
        </row>
        <row r="8">
          <cell r="B8">
            <v>34044</v>
          </cell>
          <cell r="C8">
            <v>74522</v>
          </cell>
          <cell r="D8">
            <v>42262</v>
          </cell>
          <cell r="E8">
            <v>6321</v>
          </cell>
          <cell r="F8">
            <v>16265</v>
          </cell>
          <cell r="G8">
            <v>22959</v>
          </cell>
          <cell r="H8">
            <v>10149</v>
          </cell>
          <cell r="I8">
            <v>44324</v>
          </cell>
          <cell r="J8">
            <v>4550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21" t="str">
        <f>$BH$8&amp;"の宿泊客等の動向"</f>
        <v>令和２年８月の宿泊客等の動向</v>
      </c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3"/>
      <c r="BS2" s="41" t="s">
        <v>27</v>
      </c>
      <c r="BW2" s="41" t="s">
        <v>28</v>
      </c>
    </row>
    <row r="3" spans="2:76" ht="18" customHeight="1" thickBot="1">
      <c r="N3" s="4"/>
      <c r="O3" s="122" t="str">
        <f>"（"&amp;VLOOKUP(BJ6,BP4:BQ15,2,FALSE)&amp;"）"</f>
        <v>（令和元年９月～１２月速報、令和２年１月～８月速速報）</v>
      </c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7" t="s">
        <v>22</v>
      </c>
      <c r="BI4" s="117"/>
      <c r="BJ4" s="119" t="s">
        <v>31</v>
      </c>
      <c r="BK4" s="119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7" t="s">
        <v>23</v>
      </c>
      <c r="BI5" s="117"/>
      <c r="BJ5" s="119">
        <v>2</v>
      </c>
      <c r="BK5" s="119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7" t="s">
        <v>24</v>
      </c>
      <c r="BI6" s="117"/>
      <c r="BJ6" s="119">
        <v>8</v>
      </c>
      <c r="BK6" s="119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7" t="s">
        <v>26</v>
      </c>
      <c r="BI26" s="117"/>
      <c r="BJ26" s="117"/>
      <c r="BK26" s="117"/>
      <c r="BL26" s="120">
        <v>28</v>
      </c>
      <c r="BM26" s="120"/>
      <c r="BN26" s="120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7" t="s">
        <v>19</v>
      </c>
      <c r="BI27" s="117"/>
      <c r="BJ27" s="117"/>
      <c r="BK27" s="117"/>
      <c r="BL27" s="118" t="e">
        <f>ROUND(#REF!,1)</f>
        <v>#REF!</v>
      </c>
      <c r="BM27" s="118"/>
      <c r="BN27" s="118"/>
      <c r="BO27" s="1" t="s">
        <v>25</v>
      </c>
    </row>
    <row r="28" spans="2:69" ht="14.1" customHeight="1">
      <c r="BH28" s="117" t="s">
        <v>20</v>
      </c>
      <c r="BI28" s="117"/>
      <c r="BJ28" s="117"/>
      <c r="BK28" s="117"/>
      <c r="BL28" s="118" t="e">
        <f>ROUND(#REF!,1)</f>
        <v>#REF!</v>
      </c>
      <c r="BM28" s="118"/>
      <c r="BN28" s="118"/>
      <c r="BO28" s="1" t="s">
        <v>25</v>
      </c>
    </row>
  </sheetData>
  <sheetProtection sheet="1" selectLockedCells="1"/>
  <mergeCells count="14">
    <mergeCell ref="O2:AL2"/>
    <mergeCell ref="O3:AL3"/>
    <mergeCell ref="BH4:BI4"/>
    <mergeCell ref="BJ4:BK4"/>
    <mergeCell ref="BH5:BI5"/>
    <mergeCell ref="BJ5:BK5"/>
    <mergeCell ref="BH28:BK28"/>
    <mergeCell ref="BL28:BN28"/>
    <mergeCell ref="BH6:BI6"/>
    <mergeCell ref="BJ6:BK6"/>
    <mergeCell ref="BH26:BK26"/>
    <mergeCell ref="BL26:BN26"/>
    <mergeCell ref="BH27:BK27"/>
    <mergeCell ref="BL27:BN27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G30" sqref="G30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4" t="s">
        <v>0</v>
      </c>
      <c r="J1" s="124"/>
      <c r="K1" s="124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5" t="s">
        <v>58</v>
      </c>
      <c r="B2" s="126"/>
      <c r="C2" s="126"/>
      <c r="D2" s="126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6"/>
      <c r="B3" s="126"/>
      <c r="C3" s="126"/>
      <c r="D3" s="126"/>
      <c r="N3" s="100"/>
      <c r="O3" s="100"/>
      <c r="P3" s="100"/>
      <c r="Q3" s="100"/>
      <c r="R3" s="100"/>
      <c r="S3" s="100"/>
      <c r="T3" s="100"/>
      <c r="U3" s="100"/>
    </row>
    <row r="4" spans="1:28" ht="6" customHeight="1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27" t="s">
        <v>2</v>
      </c>
      <c r="K5" s="127"/>
      <c r="L5" s="7"/>
      <c r="M5" s="7"/>
      <c r="N5" s="69"/>
      <c r="O5" s="69" t="s">
        <v>22</v>
      </c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 t="s">
        <v>23</v>
      </c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12" t="s">
        <v>59</v>
      </c>
      <c r="B7" s="108">
        <f>'[2]【提出】統計表 (手持ち) (戦略国)'!B7</f>
        <v>40856</v>
      </c>
      <c r="C7" s="108">
        <f>'[2]【提出】統計表 (手持ち) (戦略国)'!C7</f>
        <v>88829</v>
      </c>
      <c r="D7" s="108">
        <f>'[2]【提出】統計表 (手持ち) (戦略国)'!D7</f>
        <v>50772</v>
      </c>
      <c r="E7" s="108">
        <f>'[2]【提出】統計表 (手持ち) (戦略国)'!E7</f>
        <v>8582</v>
      </c>
      <c r="F7" s="108">
        <f>'[2]【提出】統計表 (手持ち) (戦略国)'!F7</f>
        <v>24863</v>
      </c>
      <c r="G7" s="108">
        <f>'[2]【提出】統計表 (手持ち) (戦略国)'!G7</f>
        <v>30029</v>
      </c>
      <c r="H7" s="108">
        <f>'[2]【提出】統計表 (手持ち) (戦略国)'!H7</f>
        <v>16064</v>
      </c>
      <c r="I7" s="108">
        <f>'[2]【提出】統計表 (手持ち) (戦略国)'!I7</f>
        <v>55863</v>
      </c>
      <c r="J7" s="108">
        <f>'[2]【提出】統計表 (手持ち) (戦略国)'!J7</f>
        <v>6102</v>
      </c>
      <c r="K7" s="111">
        <f>SUM(B7:J7)</f>
        <v>321960</v>
      </c>
      <c r="L7" s="16"/>
      <c r="M7" s="16"/>
      <c r="N7" s="102"/>
      <c r="O7" s="102" t="s">
        <v>24</v>
      </c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12" t="s">
        <v>60</v>
      </c>
      <c r="B8" s="108">
        <f>'[2]【提出】統計表 (手持ち) (戦略国)'!B8</f>
        <v>34044</v>
      </c>
      <c r="C8" s="108">
        <f>'[2]【提出】統計表 (手持ち) (戦略国)'!C8</f>
        <v>74522</v>
      </c>
      <c r="D8" s="108">
        <f>'[2]【提出】統計表 (手持ち) (戦略国)'!D8</f>
        <v>42262</v>
      </c>
      <c r="E8" s="108">
        <f>'[2]【提出】統計表 (手持ち) (戦略国)'!E8</f>
        <v>6321</v>
      </c>
      <c r="F8" s="108">
        <f>'[2]【提出】統計表 (手持ち) (戦略国)'!F8</f>
        <v>16265</v>
      </c>
      <c r="G8" s="108">
        <f>'[2]【提出】統計表 (手持ち) (戦略国)'!G8</f>
        <v>22959</v>
      </c>
      <c r="H8" s="108">
        <f>'[2]【提出】統計表 (手持ち) (戦略国)'!H8</f>
        <v>10149</v>
      </c>
      <c r="I8" s="108">
        <f>'[2]【提出】統計表 (手持ち) (戦略国)'!I8</f>
        <v>44324</v>
      </c>
      <c r="J8" s="108">
        <f>'[2]【提出】統計表 (手持ち) (戦略国)'!J8</f>
        <v>4550</v>
      </c>
      <c r="K8" s="111">
        <f>SUM(B8:J8)</f>
        <v>255396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13" t="s">
        <v>49</v>
      </c>
      <c r="B9" s="87">
        <f>B7/B8*100-100</f>
        <v>20.009399600516971</v>
      </c>
      <c r="C9" s="87">
        <f t="shared" ref="C9:K9" si="0">C7/C8*100-100</f>
        <v>19.198357532003968</v>
      </c>
      <c r="D9" s="87">
        <f t="shared" si="0"/>
        <v>20.136292650608098</v>
      </c>
      <c r="E9" s="87">
        <f t="shared" si="0"/>
        <v>35.769656699889254</v>
      </c>
      <c r="F9" s="87">
        <f t="shared" si="0"/>
        <v>52.861973562865046</v>
      </c>
      <c r="G9" s="87">
        <f t="shared" si="0"/>
        <v>30.794024129970808</v>
      </c>
      <c r="H9" s="87">
        <f t="shared" si="0"/>
        <v>58.28160409892601</v>
      </c>
      <c r="I9" s="87">
        <f t="shared" si="0"/>
        <v>26.033300243660335</v>
      </c>
      <c r="J9" s="87">
        <f t="shared" si="0"/>
        <v>34.109890109890131</v>
      </c>
      <c r="K9" s="87">
        <f t="shared" si="0"/>
        <v>26.063055020438838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4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12" t="s">
        <v>61</v>
      </c>
      <c r="B11" s="110">
        <v>47964</v>
      </c>
      <c r="C11" s="110">
        <v>94533</v>
      </c>
      <c r="D11" s="110">
        <v>57175</v>
      </c>
      <c r="E11" s="110">
        <v>11793</v>
      </c>
      <c r="F11" s="110">
        <v>28262</v>
      </c>
      <c r="G11" s="110">
        <v>31165</v>
      </c>
      <c r="H11" s="110">
        <v>16226</v>
      </c>
      <c r="I11" s="110">
        <v>50294</v>
      </c>
      <c r="J11" s="110">
        <v>6638</v>
      </c>
      <c r="K11" s="111">
        <v>344050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13" t="s">
        <v>50</v>
      </c>
      <c r="B12" s="87">
        <f>B7/B11*100-100</f>
        <v>-14.81944791927279</v>
      </c>
      <c r="C12" s="87">
        <f t="shared" ref="C12:K12" si="1">C7/C11*100-100</f>
        <v>-6.0338717696465807</v>
      </c>
      <c r="D12" s="87">
        <f t="shared" si="1"/>
        <v>-11.198950590292952</v>
      </c>
      <c r="E12" s="87">
        <f t="shared" si="1"/>
        <v>-27.228016620028825</v>
      </c>
      <c r="F12" s="87">
        <f t="shared" si="1"/>
        <v>-12.026749699242799</v>
      </c>
      <c r="G12" s="87">
        <f t="shared" si="1"/>
        <v>-3.645114712016678</v>
      </c>
      <c r="H12" s="87">
        <f t="shared" si="1"/>
        <v>-0.99839763342782817</v>
      </c>
      <c r="I12" s="87">
        <f t="shared" si="1"/>
        <v>11.072891398576374</v>
      </c>
      <c r="J12" s="87">
        <f t="shared" si="1"/>
        <v>-8.0747213015968669</v>
      </c>
      <c r="K12" s="87">
        <f t="shared" si="1"/>
        <v>-6.4205784043017076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4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12" t="s">
        <v>62</v>
      </c>
      <c r="B14" s="108">
        <v>46256</v>
      </c>
      <c r="C14" s="108">
        <v>103994</v>
      </c>
      <c r="D14" s="108">
        <v>61054</v>
      </c>
      <c r="E14" s="108">
        <v>10209</v>
      </c>
      <c r="F14" s="108">
        <v>28396</v>
      </c>
      <c r="G14" s="108">
        <v>41081</v>
      </c>
      <c r="H14" s="108">
        <v>19972</v>
      </c>
      <c r="I14" s="108">
        <v>65490</v>
      </c>
      <c r="J14" s="108">
        <v>8733</v>
      </c>
      <c r="K14" s="111">
        <v>385185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 t="shared" ref="B15:K15" si="2">B7/B14*100-100</f>
        <v>-11.674161189899692</v>
      </c>
      <c r="C15" s="95">
        <f t="shared" si="2"/>
        <v>-14.582572071465663</v>
      </c>
      <c r="D15" s="95">
        <f t="shared" si="2"/>
        <v>-16.840829429685201</v>
      </c>
      <c r="E15" s="95">
        <f t="shared" si="2"/>
        <v>-15.936918405328626</v>
      </c>
      <c r="F15" s="95">
        <f t="shared" si="2"/>
        <v>-12.441893224397802</v>
      </c>
      <c r="G15" s="95">
        <f t="shared" si="2"/>
        <v>-26.90294783476547</v>
      </c>
      <c r="H15" s="95">
        <f t="shared" si="2"/>
        <v>-19.567394352092933</v>
      </c>
      <c r="I15" s="95">
        <f t="shared" si="2"/>
        <v>-14.69995419147962</v>
      </c>
      <c r="J15" s="95">
        <f t="shared" si="2"/>
        <v>-30.127104087942286</v>
      </c>
      <c r="K15" s="95">
        <f t="shared" si="2"/>
        <v>-16.414190583745466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令和６年４月（速報値）</v>
      </c>
      <c r="B19" s="109">
        <v>50195</v>
      </c>
      <c r="C19" s="109">
        <v>6843</v>
      </c>
      <c r="D19" s="109">
        <v>12912</v>
      </c>
      <c r="E19" s="109">
        <v>14545</v>
      </c>
      <c r="F19" s="109">
        <v>5558</v>
      </c>
      <c r="G19" s="109">
        <v>3759</v>
      </c>
      <c r="H19" s="109">
        <v>7471</v>
      </c>
      <c r="I19" s="115">
        <v>101283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令和５年４月（速報値）</v>
      </c>
      <c r="B20" s="109">
        <v>33475</v>
      </c>
      <c r="C20" s="109">
        <v>2450</v>
      </c>
      <c r="D20" s="109">
        <v>7973</v>
      </c>
      <c r="E20" s="109">
        <v>6661</v>
      </c>
      <c r="F20" s="109">
        <v>3250</v>
      </c>
      <c r="G20" s="109">
        <v>2783</v>
      </c>
      <c r="H20" s="109">
        <v>3601</v>
      </c>
      <c r="I20" s="115">
        <v>60193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49.947722180731887</v>
      </c>
      <c r="C21" s="87">
        <f t="shared" ref="C21:I21" si="3">C19/C20*100-100</f>
        <v>179.30612244897958</v>
      </c>
      <c r="D21" s="87">
        <f t="shared" si="3"/>
        <v>61.946569672645182</v>
      </c>
      <c r="E21" s="87">
        <f t="shared" si="3"/>
        <v>118.36060651553822</v>
      </c>
      <c r="F21" s="87">
        <f t="shared" si="3"/>
        <v>71.015384615384619</v>
      </c>
      <c r="G21" s="87">
        <f t="shared" si="3"/>
        <v>35.070068271649291</v>
      </c>
      <c r="H21" s="87">
        <f t="shared" si="3"/>
        <v>107.47014718133855</v>
      </c>
      <c r="I21" s="87">
        <f t="shared" si="3"/>
        <v>68.263751599023124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6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令和元年４月（確報値）</v>
      </c>
      <c r="B23" s="109">
        <v>44947</v>
      </c>
      <c r="C23" s="109">
        <v>5663</v>
      </c>
      <c r="D23" s="109">
        <v>9031</v>
      </c>
      <c r="E23" s="109">
        <v>11778</v>
      </c>
      <c r="F23" s="109">
        <v>2417</v>
      </c>
      <c r="G23" s="109">
        <v>3307</v>
      </c>
      <c r="H23" s="109">
        <v>3975</v>
      </c>
      <c r="I23" s="115">
        <v>81118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11.675973924844811</v>
      </c>
      <c r="C24" s="87">
        <f t="shared" ref="C24:H24" si="4">C19/C23*100-100</f>
        <v>20.837012184354592</v>
      </c>
      <c r="D24" s="87">
        <f t="shared" si="4"/>
        <v>42.974199977854056</v>
      </c>
      <c r="E24" s="87">
        <f t="shared" si="4"/>
        <v>23.492952963151637</v>
      </c>
      <c r="F24" s="87">
        <f t="shared" si="4"/>
        <v>129.95448903599504</v>
      </c>
      <c r="G24" s="87">
        <f t="shared" si="4"/>
        <v>13.667977018445725</v>
      </c>
      <c r="H24" s="87">
        <f t="shared" si="4"/>
        <v>87.949685534591197</v>
      </c>
      <c r="I24" s="87">
        <f>I19/I23*100-100</f>
        <v>24.858847604723991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6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令和６年３月（速報値）</v>
      </c>
      <c r="B26" s="109">
        <v>59339</v>
      </c>
      <c r="C26" s="109">
        <v>5395</v>
      </c>
      <c r="D26" s="109">
        <v>13737</v>
      </c>
      <c r="E26" s="109">
        <v>14255</v>
      </c>
      <c r="F26" s="109">
        <v>5213</v>
      </c>
      <c r="G26" s="109">
        <v>4945</v>
      </c>
      <c r="H26" s="109">
        <v>6616</v>
      </c>
      <c r="I26" s="115">
        <v>109500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 t="shared" ref="B27:I27" si="5">B19/B26*100-100</f>
        <v>-15.40976423599993</v>
      </c>
      <c r="C27" s="95">
        <f t="shared" si="5"/>
        <v>26.839666357738651</v>
      </c>
      <c r="D27" s="95">
        <f t="shared" si="5"/>
        <v>-6.0056780956540763</v>
      </c>
      <c r="E27" s="95">
        <f t="shared" si="5"/>
        <v>2.0343739038933677</v>
      </c>
      <c r="F27" s="95">
        <f t="shared" si="5"/>
        <v>6.6180702090926644</v>
      </c>
      <c r="G27" s="95">
        <f t="shared" si="5"/>
        <v>-23.983822042467139</v>
      </c>
      <c r="H27" s="95">
        <f t="shared" si="5"/>
        <v>12.923216444981861</v>
      </c>
      <c r="I27" s="95">
        <f t="shared" si="5"/>
        <v>-7.5041095890410929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28" t="s">
        <v>18</v>
      </c>
      <c r="C30" s="128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令和６年４月（速報値）</v>
      </c>
      <c r="B31" s="123">
        <f>SUM(K7,I19)</f>
        <v>423243</v>
      </c>
      <c r="C31" s="123"/>
      <c r="D31" s="97" t="s">
        <v>57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令和５年４月（速報値）</v>
      </c>
      <c r="B32" s="123">
        <f>SUM(K8,I20)</f>
        <v>315589</v>
      </c>
      <c r="C32" s="123"/>
      <c r="D32" s="98" t="s">
        <v>55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31">
        <f>B31/B32*100-100</f>
        <v>34.112088824388678</v>
      </c>
      <c r="C33" s="131"/>
      <c r="D33" s="98" t="s">
        <v>56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令和元年４月（確報値）</v>
      </c>
      <c r="B35" s="129">
        <f>SUM(K11,I23)</f>
        <v>425168</v>
      </c>
      <c r="C35" s="129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31">
        <f>B31/B35*100-100</f>
        <v>-0.45276220223534835</v>
      </c>
      <c r="C36" s="131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令和６年３月（速報値）</v>
      </c>
      <c r="B38" s="129">
        <f>SUM(K14,I26)</f>
        <v>494685</v>
      </c>
      <c r="C38" s="129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30">
        <f>B31/B38*100-100</f>
        <v>-14.441917583917046</v>
      </c>
      <c r="C39" s="130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8:C38"/>
    <mergeCell ref="B39:C39"/>
    <mergeCell ref="B35:C35"/>
    <mergeCell ref="B36:C36"/>
    <mergeCell ref="B33:C33"/>
    <mergeCell ref="B32:C32"/>
    <mergeCell ref="I1:K1"/>
    <mergeCell ref="A2:D3"/>
    <mergeCell ref="J5:K5"/>
    <mergeCell ref="B30:C30"/>
    <mergeCell ref="B31:C31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32" t="s">
        <v>0</v>
      </c>
      <c r="F1" s="132"/>
      <c r="G1" s="7"/>
    </row>
    <row r="2" spans="1:7" ht="33" customHeight="1">
      <c r="A2" s="132" t="e">
        <f>#REF!</f>
        <v>#REF!</v>
      </c>
      <c r="B2" s="132"/>
      <c r="C2" s="132"/>
      <c r="D2" s="34"/>
      <c r="F2" s="7"/>
      <c r="G2" s="7"/>
    </row>
    <row r="3" spans="1:7" ht="33" customHeight="1">
      <c r="B3" s="34" t="s">
        <v>41</v>
      </c>
      <c r="E3" s="127" t="s">
        <v>2</v>
      </c>
      <c r="F3" s="127"/>
      <c r="G3" s="7"/>
    </row>
    <row r="4" spans="1:7" ht="33" customHeight="1">
      <c r="A4" s="29"/>
      <c r="B4" s="128" t="s">
        <v>37</v>
      </c>
      <c r="C4" s="128" t="s">
        <v>38</v>
      </c>
      <c r="D4" s="128"/>
      <c r="E4" s="128"/>
      <c r="F4" s="128" t="s">
        <v>39</v>
      </c>
      <c r="G4" s="7"/>
    </row>
    <row r="5" spans="1:7" ht="33" customHeight="1" thickBot="1">
      <c r="A5" s="12"/>
      <c r="B5" s="128"/>
      <c r="C5" s="28" t="s">
        <v>16</v>
      </c>
      <c r="D5" s="28" t="s">
        <v>42</v>
      </c>
      <c r="E5" s="20" t="s">
        <v>43</v>
      </c>
      <c r="F5" s="128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【提出】統計表 (公表用)</vt:lpstr>
      <vt:lpstr>【提出】統計表 (2)</vt:lpstr>
      <vt:lpstr>【手持ち】グラフ!Print_Area</vt:lpstr>
      <vt:lpstr>'【提出】統計表 (2)'!Print_Area</vt:lpstr>
      <vt:lpstr>'【提出】統計表 (公表用)'!Print_Area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2024-04-14T23:54:48Z</cp:lastPrinted>
  <dcterms:created xsi:type="dcterms:W3CDTF">2015-08-14T05:03:00Z</dcterms:created>
  <dcterms:modified xsi:type="dcterms:W3CDTF">2024-05-20T07:57:45Z</dcterms:modified>
</cp:coreProperties>
</file>