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130" windowHeight="7320"/>
  </bookViews>
  <sheets>
    <sheet name="統計表" sheetId="2" r:id="rId1"/>
  </sheets>
  <externalReferences>
    <externalReference r:id="rId2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A14" i="2" l="1"/>
  <c r="A7" i="2"/>
  <c r="F21" i="2" l="1"/>
  <c r="D21" i="2"/>
  <c r="C27" i="2" l="1"/>
  <c r="D27" i="2"/>
  <c r="E27" i="2"/>
  <c r="F27" i="2"/>
  <c r="G27" i="2"/>
  <c r="H27" i="2"/>
  <c r="B27" i="2"/>
  <c r="I26" i="2"/>
  <c r="C24" i="2" l="1"/>
  <c r="D24" i="2"/>
  <c r="E24" i="2"/>
  <c r="F24" i="2"/>
  <c r="G24" i="2"/>
  <c r="H24" i="2"/>
  <c r="B24" i="2"/>
  <c r="C21" i="2"/>
  <c r="G21" i="2"/>
  <c r="H21" i="2"/>
  <c r="B21" i="2"/>
  <c r="I19" i="2"/>
  <c r="I27" i="2" l="1"/>
  <c r="A8" i="2"/>
  <c r="A11" i="2" l="1"/>
  <c r="K8" i="2"/>
  <c r="I20" i="2"/>
  <c r="I21" i="2" s="1"/>
  <c r="B32" i="2" l="1"/>
  <c r="K7" i="2"/>
  <c r="K9" i="2" l="1"/>
  <c r="B31" i="2"/>
  <c r="I23" i="2"/>
  <c r="I24" i="2" s="1"/>
  <c r="C15" i="2"/>
  <c r="D15" i="2"/>
  <c r="E15" i="2"/>
  <c r="F15" i="2"/>
  <c r="G15" i="2"/>
  <c r="H15" i="2"/>
  <c r="I15" i="2"/>
  <c r="J15" i="2"/>
  <c r="B15" i="2"/>
  <c r="C12" i="2"/>
  <c r="D12" i="2"/>
  <c r="E12" i="2"/>
  <c r="F12" i="2"/>
  <c r="G12" i="2"/>
  <c r="H12" i="2"/>
  <c r="I12" i="2"/>
  <c r="J12" i="2"/>
  <c r="B12" i="2"/>
  <c r="A39" i="2"/>
  <c r="A38" i="2"/>
  <c r="A36" i="2"/>
  <c r="A35" i="2"/>
  <c r="A33" i="2"/>
  <c r="A27" i="2"/>
  <c r="A26" i="2"/>
  <c r="A24" i="2"/>
  <c r="A23" i="2"/>
  <c r="A21" i="2"/>
  <c r="A32" i="2"/>
  <c r="A19" i="2"/>
  <c r="K14" i="2"/>
  <c r="K11" i="2"/>
  <c r="B35" i="2" l="1"/>
  <c r="B36" i="2" s="1"/>
  <c r="K12" i="2"/>
  <c r="B33" i="2"/>
  <c r="K15" i="2"/>
  <c r="B38" i="2"/>
  <c r="B39" i="2" s="1"/>
  <c r="A20" i="2"/>
  <c r="A31" i="2"/>
  <c r="B9" i="2"/>
  <c r="C9" i="2"/>
  <c r="D9" i="2"/>
  <c r="E9" i="2"/>
  <c r="F9" i="2"/>
  <c r="G9" i="2"/>
  <c r="H9" i="2"/>
  <c r="I9" i="2"/>
  <c r="J9" i="2"/>
  <c r="A2" i="2" l="1"/>
</calcChain>
</file>

<file path=xl/sharedStrings.xml><?xml version="1.0" encoding="utf-8"?>
<sst xmlns="http://schemas.openxmlformats.org/spreadsheetml/2006/main" count="42" uniqueCount="39">
  <si>
    <t>【国内】</t>
    <rPh sb="1" eb="3">
      <t>コクナイ</t>
    </rPh>
    <phoneticPr fontId="2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</si>
  <si>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</si>
  <si>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</si>
  <si>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</si>
  <si>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</si>
  <si>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</si>
  <si>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</si>
  <si>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</si>
  <si>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</si>
  <si>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前年同月比</t>
    <rPh sb="0" eb="2">
      <t>ゼンネン</t>
    </rPh>
    <rPh sb="1" eb="2">
      <t>ネン</t>
    </rPh>
    <rPh sb="2" eb="5">
      <t>ドウゲツヒ</t>
    </rPh>
    <phoneticPr fontId="2"/>
  </si>
  <si>
    <t>【国外】</t>
    <rPh sb="1" eb="3">
      <t>コクガイ</t>
    </rPh>
    <phoneticPr fontId="2"/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</si>
  <si>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</si>
  <si>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</si>
  <si>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</si>
  <si>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</si>
  <si>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</si>
  <si>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</si>
  <si>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2"/>
  </si>
  <si>
    <t>合計</t>
  </si>
  <si>
    <t>中国</t>
    <rPh sb="0" eb="2">
      <t>チュウゴク</t>
    </rPh>
    <phoneticPr fontId="1"/>
  </si>
  <si>
    <t>四国</t>
    <phoneticPr fontId="1"/>
  </si>
  <si>
    <t>タイ</t>
    <phoneticPr fontId="1"/>
  </si>
  <si>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1"/>
  </si>
  <si>
    <t>（単位：人泊、％）</t>
    <rPh sb="1" eb="3">
      <t>タンイ</t>
    </rPh>
    <rPh sb="4" eb="5">
      <t>ニン</t>
    </rPh>
    <rPh sb="5" eb="6">
      <t>ハク</t>
    </rPh>
    <phoneticPr fontId="2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</si>
  <si>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</si>
  <si>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</si>
  <si>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</si>
  <si>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今回</t>
    <rPh sb="0" eb="2">
      <t>コンカイ</t>
    </rPh>
    <phoneticPr fontId="8"/>
  </si>
  <si>
    <t>前年</t>
    <rPh sb="0" eb="2">
      <t>ゼンネン</t>
    </rPh>
    <phoneticPr fontId="8"/>
  </si>
  <si>
    <t>欧米豪その他</t>
    <rPh sb="0" eb="3">
      <t>オウベイゴウ</t>
    </rPh>
    <rPh sb="5" eb="6">
      <t>タ</t>
    </rPh>
    <phoneticPr fontId="9"/>
  </si>
  <si>
    <t>令和</t>
  </si>
  <si>
    <t>前月比</t>
    <rPh sb="0" eb="3">
      <t>ゼンゲツヒ</t>
    </rPh>
    <phoneticPr fontId="2"/>
  </si>
  <si>
    <t>(コロナ禍前)令和元年同月比</t>
    <rPh sb="4" eb="5">
      <t>ワザワイ</t>
    </rPh>
    <rPh sb="5" eb="6">
      <t>マエ</t>
    </rPh>
    <rPh sb="7" eb="9">
      <t>レイワ</t>
    </rPh>
    <rPh sb="9" eb="11">
      <t>ガンネン</t>
    </rPh>
    <rPh sb="11" eb="14">
      <t>ドウゲツヒ</t>
    </rPh>
    <phoneticPr fontId="2"/>
  </si>
  <si>
    <t>　　　　　　②令和元年の数値については、上記①の施設数をもとに推計しています。</t>
    <rPh sb="7" eb="9">
      <t>レイワ</t>
    </rPh>
    <rPh sb="9" eb="11">
      <t>ガンネン</t>
    </rPh>
    <rPh sb="10" eb="11">
      <t>ネン</t>
    </rPh>
    <rPh sb="12" eb="14">
      <t>スウチ</t>
    </rPh>
    <rPh sb="20" eb="22">
      <t>ジョウキ</t>
    </rPh>
    <rPh sb="24" eb="27">
      <t>シセツスウ</t>
    </rPh>
    <rPh sb="31" eb="33">
      <t>スイケイ</t>
    </rPh>
    <phoneticPr fontId="1"/>
  </si>
  <si>
    <t>前年度確報公表</t>
    <rPh sb="0" eb="3">
      <t>ゼンネンド</t>
    </rPh>
    <rPh sb="3" eb="5">
      <t>カクホウ</t>
    </rPh>
    <rPh sb="5" eb="7">
      <t>コウヒョウ</t>
    </rPh>
    <phoneticPr fontId="9"/>
  </si>
  <si>
    <t>　　　　　　③発地別延べ宿泊者数は、確報の公表時に大きく変更されることがあります。</t>
    <rPh sb="18" eb="20">
      <t>カクホウ</t>
    </rPh>
    <rPh sb="25" eb="26">
      <t>オオ</t>
    </rPh>
    <rPh sb="28" eb="30">
      <t>ヘンコウ</t>
    </rPh>
    <phoneticPr fontId="7"/>
  </si>
  <si>
    <t>なし</t>
  </si>
  <si>
    <t>　　　　　　①調査対象施設は従業員数10人以上の全施設（189施設　令和5年1月時点）</t>
    <phoneticPr fontId="7"/>
  </si>
  <si>
    <t>―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</si>
</sst>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#,##0.0;&quot;▲ &quot;#,##0.0"/>
    <numFmt numFmtId="178" formatCode="&quot;＋ &quot;0.0;&quot;▲ &quot;0.0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u val="double"/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 indent="1" shrinkToFit="1"/>
    </xf>
    <xf numFmtId="3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horizontal="right" vertical="center" indent="1" shrinkToFit="1"/>
    </xf>
    <xf numFmtId="0" fontId="11" fillId="0" borderId="0" xfId="0" applyFont="1" applyBorder="1" applyAlignment="1" applyProtection="1">
      <alignment horizontal="right" vertical="center" indent="1" shrinkToFit="1"/>
    </xf>
    <xf numFmtId="10" fontId="10" fillId="0" borderId="0" xfId="0" applyNumberFormat="1" applyFont="1" applyProtection="1">
      <alignment vertical="center"/>
    </xf>
    <xf numFmtId="38" fontId="10" fillId="0" borderId="0" xfId="14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indent="1"/>
    </xf>
    <xf numFmtId="0" fontId="11" fillId="0" borderId="0" xfId="0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indent="1"/>
    </xf>
    <xf numFmtId="177" fontId="10" fillId="0" borderId="0" xfId="1" applyNumberFormat="1" applyFont="1" applyBorder="1" applyAlignment="1" applyProtection="1">
      <alignment horizontal="left" vertical="center" indent="1"/>
    </xf>
    <xf numFmtId="0" fontId="10" fillId="0" borderId="0" xfId="7" applyFo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38" fontId="10" fillId="0" borderId="0" xfId="0" applyNumberFormat="1" applyFont="1" applyProtection="1">
      <alignment vertical="center"/>
    </xf>
    <xf numFmtId="38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 shrinkToFit="1"/>
    </xf>
    <xf numFmtId="176" fontId="10" fillId="0" borderId="1" xfId="0" applyNumberFormat="1" applyFont="1" applyFill="1" applyBorder="1" applyAlignment="1" applyProtection="1">
      <alignment horizontal="right" vertical="center" shrinkToFit="1"/>
    </xf>
    <xf numFmtId="176" fontId="14" fillId="0" borderId="1" xfId="5" applyNumberFormat="1" applyFont="1" applyBorder="1" applyAlignment="1" applyProtection="1">
      <alignment horizontal="right" vertical="center" shrinkToFit="1"/>
    </xf>
    <xf numFmtId="178" fontId="11" fillId="0" borderId="1" xfId="1" applyNumberFormat="1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176" fontId="10" fillId="0" borderId="1" xfId="5" applyNumberFormat="1" applyFont="1" applyBorder="1" applyAlignment="1" applyProtection="1">
      <alignment horizontal="right" vertical="center" shrinkToFit="1"/>
    </xf>
    <xf numFmtId="38" fontId="10" fillId="0" borderId="1" xfId="5" applyNumberFormat="1" applyFont="1" applyBorder="1" applyAlignment="1" applyProtection="1">
      <alignment horizontal="right" vertical="center" shrinkToFit="1"/>
    </xf>
    <xf numFmtId="177" fontId="11" fillId="0" borderId="3" xfId="1" applyNumberFormat="1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Border="1" applyAlignment="1" applyProtection="1">
      <alignment horizontal="left" vertical="center" shrinkToFit="1"/>
    </xf>
    <xf numFmtId="177" fontId="11" fillId="0" borderId="4" xfId="1" applyNumberFormat="1" applyFont="1" applyBorder="1" applyAlignment="1" applyProtection="1">
      <alignment horizontal="right" vertical="center" shrinkToFit="1"/>
    </xf>
    <xf numFmtId="176" fontId="10" fillId="0" borderId="1" xfId="0" applyNumberFormat="1" applyFont="1" applyBorder="1" applyAlignment="1" applyProtection="1">
      <alignment horizontal="right" vertical="center" shrinkToFit="1"/>
    </xf>
    <xf numFmtId="0" fontId="10" fillId="0" borderId="5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right" vertical="center"/>
    </xf>
  </cellXfs>
  <cellStyles count="15">
    <cellStyle name="パーセント 2" xfId="1"/>
    <cellStyle name="桁区切り" xfId="14" builtinId="6"/>
    <cellStyle name="桁区切り 2" xfId="2"/>
    <cellStyle name="桁区切り 3" xfId="3"/>
    <cellStyle name="桁区切り 4" xfId="4"/>
    <cellStyle name="桁区切り 5" xfId="5"/>
    <cellStyle name="通貨 2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4 2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view="pageBreakPreview" zoomScale="85" zoomScaleNormal="85" zoomScaleSheetLayoutView="85" workbookViewId="0">
      <selection activeCell="B26" sqref="B26:H26"/>
    </sheetView>
  </sheetViews>
  <sheetFormatPr defaultColWidth="9" defaultRowHeight="16.5"/>
  <cols>
    <col min="1" max="1" width="35.5" style="1" customWidth="1"/>
    <col min="2" max="11" width="16" style="1" customWidth="1"/>
    <col min="12" max="12" width="12.875" style="1" customWidth="1"/>
    <col min="13" max="13" width="5.625" style="1" customWidth="1"/>
    <col min="14" max="16" width="5.75" style="1" customWidth="1"/>
    <col min="17" max="17" width="5.625" style="1" customWidth="1"/>
    <col min="18" max="18" width="15.125" style="1" bestFit="1" customWidth="1"/>
    <col min="19" max="21" width="12.875" style="1" customWidth="1"/>
    <col min="22" max="16384" width="9" style="1"/>
  </cols>
  <sheetData>
    <row r="1" spans="1:20" ht="18" customHeight="1">
      <c r="I1" s="40" t="s">
        <v>22</v>
      </c>
      <c r="J1" s="40"/>
      <c r="K1" s="40"/>
      <c r="N1" s="1" t="s">
        <v>28</v>
      </c>
      <c r="O1" s="1" t="s">
        <v>24</v>
      </c>
      <c r="P1" s="1" t="s">
        <v>30</v>
      </c>
      <c r="R1" s="1" t="s">
        <v>34</v>
      </c>
    </row>
    <row r="2" spans="1:20">
      <c r="A2" s="41" t="str">
        <f>P5&amp;DBCS(P6)&amp;"年"&amp;DBCS(P7)&amp;"月　発地別延べ宿泊者数割合"</f>
        <v>令和５年４月　発地別延べ宿泊者数割合</v>
      </c>
      <c r="B2" s="41"/>
      <c r="C2" s="41"/>
      <c r="D2" s="41"/>
      <c r="O2" s="1" t="s">
        <v>25</v>
      </c>
      <c r="P2" s="1">
        <v>4</v>
      </c>
      <c r="R2" s="2" t="s">
        <v>36</v>
      </c>
    </row>
    <row r="3" spans="1:20">
      <c r="A3" s="41"/>
      <c r="B3" s="41"/>
      <c r="C3" s="41"/>
      <c r="D3" s="41"/>
      <c r="E3" s="3"/>
      <c r="F3" s="3"/>
      <c r="G3" s="3"/>
      <c r="I3" s="3"/>
      <c r="J3" s="3"/>
      <c r="K3" s="3"/>
    </row>
    <row r="4" spans="1:20" ht="15" customHeight="1">
      <c r="A4" s="4"/>
      <c r="C4" s="4"/>
      <c r="D4" s="4"/>
      <c r="G4" s="3"/>
      <c r="I4" s="5"/>
      <c r="J4" s="5"/>
    </row>
    <row r="5" spans="1:20" ht="24" customHeight="1">
      <c r="A5" s="4" t="s">
        <v>0</v>
      </c>
      <c r="J5" s="42" t="s">
        <v>23</v>
      </c>
      <c r="K5" s="42"/>
      <c r="N5" s="1" t="s">
        <v>27</v>
      </c>
      <c r="O5" s="1" t="s">
        <v>24</v>
      </c>
      <c r="P5" s="1" t="s">
        <v>30</v>
      </c>
    </row>
    <row r="6" spans="1:20" ht="24" customHeight="1">
      <c r="A6" s="6"/>
      <c r="B6" s="7" t="s">
        <v>1</v>
      </c>
      <c r="C6" s="7" t="s">
        <v>2</v>
      </c>
      <c r="D6" s="7" t="s">
        <v>3</v>
      </c>
      <c r="E6" s="7" t="s">
        <v>20</v>
      </c>
      <c r="F6" s="7" t="s">
        <v>19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O6" s="1" t="s">
        <v>25</v>
      </c>
      <c r="P6" s="1">
        <v>5</v>
      </c>
    </row>
    <row r="7" spans="1:20" ht="24" customHeight="1">
      <c r="A7" s="8" t="str">
        <f>$P$5&amp;DBCS($P$6)&amp;"年"&amp;DBCS($P$7)&amp;"月（速報値）"</f>
        <v>令和５年４月（速報値）</v>
      </c>
      <c r="B7" s="25">
        <v>34044</v>
      </c>
      <c r="C7" s="25">
        <v>74522</v>
      </c>
      <c r="D7" s="25">
        <v>42262</v>
      </c>
      <c r="E7" s="25">
        <v>6321</v>
      </c>
      <c r="F7" s="25">
        <v>16265</v>
      </c>
      <c r="G7" s="25">
        <v>22959</v>
      </c>
      <c r="H7" s="25">
        <v>10149</v>
      </c>
      <c r="I7" s="25">
        <v>44324</v>
      </c>
      <c r="J7" s="25">
        <v>4550</v>
      </c>
      <c r="K7" s="26">
        <f>SUM(B7:J7)</f>
        <v>255396</v>
      </c>
      <c r="L7" s="9"/>
      <c r="O7" s="1" t="s">
        <v>26</v>
      </c>
      <c r="P7" s="1">
        <v>4</v>
      </c>
    </row>
    <row r="8" spans="1:20" ht="24" customHeight="1">
      <c r="A8" s="10" t="str">
        <f>$P$1&amp;DBCS($P$2)&amp;"年"&amp;DBCS($P$7)&amp;"月（"&amp;IF($R$2="あり","確","速")&amp;"報値）"</f>
        <v>令和４年４月（速報値）</v>
      </c>
      <c r="B8" s="27">
        <v>47809</v>
      </c>
      <c r="C8" s="27">
        <v>93087</v>
      </c>
      <c r="D8" s="27">
        <v>41538</v>
      </c>
      <c r="E8" s="27">
        <v>5592</v>
      </c>
      <c r="F8" s="27">
        <v>17456</v>
      </c>
      <c r="G8" s="27">
        <v>21347</v>
      </c>
      <c r="H8" s="27">
        <v>10020</v>
      </c>
      <c r="I8" s="27">
        <v>38577</v>
      </c>
      <c r="J8" s="27">
        <v>3240</v>
      </c>
      <c r="K8" s="26">
        <f>SUM(B8:J8)</f>
        <v>278666</v>
      </c>
      <c r="N8" s="9"/>
      <c r="O8" s="9"/>
    </row>
    <row r="9" spans="1:20" ht="24" customHeight="1">
      <c r="A9" s="11" t="s">
        <v>9</v>
      </c>
      <c r="B9" s="28">
        <f t="shared" ref="B9:J9" si="0">B7/B8*100-100</f>
        <v>-28.791650107720301</v>
      </c>
      <c r="C9" s="28">
        <f t="shared" si="0"/>
        <v>-19.943708573699865</v>
      </c>
      <c r="D9" s="28">
        <f t="shared" si="0"/>
        <v>1.7429823294332891</v>
      </c>
      <c r="E9" s="28">
        <f t="shared" si="0"/>
        <v>13.03648068669527</v>
      </c>
      <c r="F9" s="28">
        <f t="shared" si="0"/>
        <v>-6.8228689275893686</v>
      </c>
      <c r="G9" s="28">
        <f t="shared" si="0"/>
        <v>7.5514123764463363</v>
      </c>
      <c r="H9" s="28">
        <f t="shared" si="0"/>
        <v>1.2874251497005957</v>
      </c>
      <c r="I9" s="28">
        <f t="shared" si="0"/>
        <v>14.897477771729271</v>
      </c>
      <c r="J9" s="28">
        <f t="shared" si="0"/>
        <v>40.432098765432102</v>
      </c>
      <c r="K9" s="28">
        <f>K7/K8*100-100</f>
        <v>-8.3504984461685297</v>
      </c>
      <c r="L9" s="12"/>
      <c r="N9" s="9"/>
      <c r="O9" s="13"/>
      <c r="P9" s="13"/>
      <c r="R9" s="9"/>
      <c r="T9" s="9"/>
    </row>
    <row r="10" spans="1:20" ht="3.75" customHeight="1">
      <c r="B10" s="29"/>
      <c r="C10" s="30"/>
      <c r="D10" s="30"/>
      <c r="E10" s="30"/>
      <c r="F10" s="30"/>
      <c r="G10" s="30"/>
      <c r="H10" s="30"/>
      <c r="I10" s="30"/>
      <c r="J10" s="30"/>
      <c r="K10" s="31"/>
      <c r="M10" s="12"/>
      <c r="N10" s="12"/>
      <c r="O10" s="13"/>
      <c r="P10" s="13"/>
      <c r="R10" s="12"/>
      <c r="T10" s="12"/>
    </row>
    <row r="11" spans="1:20" ht="24" customHeight="1">
      <c r="A11" s="10" t="str">
        <f>$P$1&amp;"元年"&amp;DBCS($P$7)&amp;"月（確報値）"</f>
        <v>令和元年４月（確報値）</v>
      </c>
      <c r="B11" s="32">
        <v>47964</v>
      </c>
      <c r="C11" s="32">
        <v>94533</v>
      </c>
      <c r="D11" s="32">
        <v>57175</v>
      </c>
      <c r="E11" s="32">
        <v>11793</v>
      </c>
      <c r="F11" s="32">
        <v>28262</v>
      </c>
      <c r="G11" s="32">
        <v>31165</v>
      </c>
      <c r="H11" s="32">
        <v>16226</v>
      </c>
      <c r="I11" s="32">
        <v>50294</v>
      </c>
      <c r="J11" s="32">
        <v>6638</v>
      </c>
      <c r="K11" s="26">
        <f>SUM(B11:J11)</f>
        <v>344050</v>
      </c>
      <c r="N11" s="9"/>
      <c r="O11" s="9"/>
    </row>
    <row r="12" spans="1:20" ht="24" customHeight="1">
      <c r="A12" s="11" t="s">
        <v>32</v>
      </c>
      <c r="B12" s="28">
        <f>B7/B11*100-100</f>
        <v>-29.021766324743552</v>
      </c>
      <c r="C12" s="28">
        <f t="shared" ref="C12:J12" si="1">C7/C11*100-100</f>
        <v>-21.168269281626522</v>
      </c>
      <c r="D12" s="28">
        <f t="shared" si="1"/>
        <v>-26.083078268473983</v>
      </c>
      <c r="E12" s="28">
        <f t="shared" si="1"/>
        <v>-46.400407021114219</v>
      </c>
      <c r="F12" s="28">
        <f t="shared" si="1"/>
        <v>-42.449225107918764</v>
      </c>
      <c r="G12" s="28">
        <f t="shared" si="1"/>
        <v>-26.33081982993744</v>
      </c>
      <c r="H12" s="28">
        <f t="shared" si="1"/>
        <v>-37.452237150252678</v>
      </c>
      <c r="I12" s="28">
        <f t="shared" si="1"/>
        <v>-11.8702032051537</v>
      </c>
      <c r="J12" s="28">
        <f t="shared" si="1"/>
        <v>-31.455257607713179</v>
      </c>
      <c r="K12" s="28">
        <f>K7/K11*100-100</f>
        <v>-25.767766313035906</v>
      </c>
      <c r="L12" s="12"/>
      <c r="N12" s="9"/>
      <c r="O12" s="13"/>
      <c r="P12" s="13"/>
      <c r="R12" s="9"/>
      <c r="T12" s="9"/>
    </row>
    <row r="13" spans="1:20" ht="3.75" customHeight="1">
      <c r="B13" s="29"/>
      <c r="C13" s="30"/>
      <c r="D13" s="30"/>
      <c r="E13" s="30"/>
      <c r="F13" s="30"/>
      <c r="G13" s="30"/>
      <c r="H13" s="30"/>
      <c r="I13" s="30"/>
      <c r="J13" s="30"/>
      <c r="K13" s="31"/>
      <c r="M13" s="12"/>
      <c r="N13" s="12"/>
      <c r="O13" s="13"/>
      <c r="P13" s="13"/>
      <c r="R13" s="12"/>
      <c r="T13" s="12"/>
    </row>
    <row r="14" spans="1:20" ht="24" customHeight="1">
      <c r="A14" s="10" t="str">
        <f>$P$5&amp;DBCS($P$6)&amp;"年"&amp;DBCS($P$7-1)&amp;"月（速報値）"</f>
        <v>令和５年３月（速報値）</v>
      </c>
      <c r="B14" s="26">
        <v>40765</v>
      </c>
      <c r="C14" s="26">
        <v>89245</v>
      </c>
      <c r="D14" s="26">
        <v>49683</v>
      </c>
      <c r="E14" s="26">
        <v>8569</v>
      </c>
      <c r="F14" s="26">
        <v>25116</v>
      </c>
      <c r="G14" s="26">
        <v>39661</v>
      </c>
      <c r="H14" s="26">
        <v>17916</v>
      </c>
      <c r="I14" s="26">
        <v>60728</v>
      </c>
      <c r="J14" s="26">
        <v>6107</v>
      </c>
      <c r="K14" s="26">
        <f>SUM(B14:J14)</f>
        <v>337790</v>
      </c>
      <c r="N14" s="9"/>
      <c r="O14" s="9"/>
    </row>
    <row r="15" spans="1:20" ht="24" customHeight="1">
      <c r="A15" s="11" t="s">
        <v>31</v>
      </c>
      <c r="B15" s="28">
        <f>B7/B14*100-100</f>
        <v>-16.487182632159943</v>
      </c>
      <c r="C15" s="28">
        <f t="shared" ref="C15:J15" si="2">C7/C14*100-100</f>
        <v>-16.497282760938987</v>
      </c>
      <c r="D15" s="28">
        <f t="shared" si="2"/>
        <v>-14.936698669565047</v>
      </c>
      <c r="E15" s="28">
        <f t="shared" si="2"/>
        <v>-26.234099661570781</v>
      </c>
      <c r="F15" s="28">
        <f t="shared" si="2"/>
        <v>-35.240484153527632</v>
      </c>
      <c r="G15" s="28">
        <f t="shared" si="2"/>
        <v>-42.111898338418094</v>
      </c>
      <c r="H15" s="28">
        <f t="shared" si="2"/>
        <v>-43.352310783657067</v>
      </c>
      <c r="I15" s="28">
        <f t="shared" si="2"/>
        <v>-27.012251350283236</v>
      </c>
      <c r="J15" s="28">
        <f t="shared" si="2"/>
        <v>-25.495333224168988</v>
      </c>
      <c r="K15" s="28">
        <f>K7/K14*100-100</f>
        <v>-24.392077918233227</v>
      </c>
      <c r="L15" s="12"/>
      <c r="N15" s="9"/>
      <c r="O15" s="13"/>
      <c r="P15" s="13"/>
      <c r="R15" s="9"/>
      <c r="T15" s="9"/>
    </row>
    <row r="16" spans="1:20" ht="15" customHeight="1">
      <c r="B16" s="14"/>
      <c r="C16" s="14"/>
      <c r="D16" s="14"/>
      <c r="E16" s="14"/>
      <c r="F16" s="14"/>
      <c r="G16" s="14"/>
      <c r="H16" s="14"/>
      <c r="M16" s="12"/>
      <c r="N16" s="12"/>
      <c r="O16" s="13"/>
      <c r="P16" s="13"/>
      <c r="R16" s="12"/>
      <c r="T16" s="12"/>
    </row>
    <row r="17" spans="1:26" ht="24" customHeight="1">
      <c r="A17" s="4" t="s">
        <v>10</v>
      </c>
      <c r="N17" s="9"/>
      <c r="O17" s="13"/>
      <c r="P17" s="13"/>
    </row>
    <row r="18" spans="1:26" ht="24" customHeight="1">
      <c r="A18" s="6"/>
      <c r="B18" s="15" t="s">
        <v>11</v>
      </c>
      <c r="C18" s="15" t="s">
        <v>12</v>
      </c>
      <c r="D18" s="15" t="s">
        <v>13</v>
      </c>
      <c r="E18" s="15" t="s">
        <v>14</v>
      </c>
      <c r="F18" s="15" t="s">
        <v>21</v>
      </c>
      <c r="G18" s="15" t="s">
        <v>15</v>
      </c>
      <c r="H18" s="15" t="s">
        <v>29</v>
      </c>
      <c r="I18" s="15" t="s">
        <v>16</v>
      </c>
      <c r="N18" s="9"/>
      <c r="O18" s="13"/>
      <c r="P18" s="13"/>
      <c r="R18" s="9"/>
      <c r="S18" s="9"/>
      <c r="T18" s="9"/>
      <c r="U18" s="9"/>
      <c r="V18" s="9"/>
      <c r="W18" s="9"/>
      <c r="X18" s="9"/>
      <c r="Y18" s="9"/>
      <c r="Z18" s="9"/>
    </row>
    <row r="19" spans="1:26" ht="24" customHeight="1">
      <c r="A19" s="8" t="str">
        <f>A7</f>
        <v>令和５年４月（速報値）</v>
      </c>
      <c r="B19" s="32">
        <v>33475</v>
      </c>
      <c r="C19" s="32">
        <v>2450</v>
      </c>
      <c r="D19" s="32">
        <v>7973</v>
      </c>
      <c r="E19" s="32">
        <v>6661</v>
      </c>
      <c r="F19" s="32">
        <v>3250</v>
      </c>
      <c r="G19" s="32">
        <v>2783</v>
      </c>
      <c r="H19" s="32">
        <v>3601</v>
      </c>
      <c r="I19" s="33">
        <f>SUM(B19:H19)</f>
        <v>60193</v>
      </c>
      <c r="N19" s="9"/>
      <c r="O19" s="13"/>
      <c r="P19" s="13"/>
      <c r="R19" s="9"/>
    </row>
    <row r="20" spans="1:26" ht="24" customHeight="1">
      <c r="A20" s="10" t="str">
        <f>A8</f>
        <v>令和４年４月（速報値）</v>
      </c>
      <c r="B20" s="32">
        <v>321</v>
      </c>
      <c r="C20" s="32">
        <v>16</v>
      </c>
      <c r="D20" s="32">
        <v>0</v>
      </c>
      <c r="E20" s="32">
        <v>2</v>
      </c>
      <c r="F20" s="32">
        <v>11</v>
      </c>
      <c r="G20" s="32">
        <v>1342</v>
      </c>
      <c r="H20" s="32">
        <v>238</v>
      </c>
      <c r="I20" s="33">
        <f>SUM(B20:H20)</f>
        <v>1930</v>
      </c>
      <c r="N20" s="9"/>
      <c r="O20" s="13"/>
      <c r="P20" s="13"/>
      <c r="R20" s="9"/>
    </row>
    <row r="21" spans="1:26" ht="24" customHeight="1">
      <c r="A21" s="16" t="str">
        <f>A9</f>
        <v>前年同月比</v>
      </c>
      <c r="B21" s="28">
        <f t="shared" ref="B21:H21" si="3">B19/B20*100-100</f>
        <v>10328.348909657321</v>
      </c>
      <c r="C21" s="28">
        <f t="shared" si="3"/>
        <v>15212.5</v>
      </c>
      <c r="D21" s="28" t="e">
        <f t="shared" si="3"/>
        <v>#DIV/0!</v>
      </c>
      <c r="E21" s="28" t="s">
        <v>38</v>
      </c>
      <c r="F21" s="28">
        <f t="shared" si="3"/>
        <v>29445.454545454544</v>
      </c>
      <c r="G21" s="28">
        <f t="shared" si="3"/>
        <v>107.37704918032787</v>
      </c>
      <c r="H21" s="28">
        <f t="shared" si="3"/>
        <v>1413.0252100840335</v>
      </c>
      <c r="I21" s="28">
        <f>I19/I20*100-100</f>
        <v>3018.8082901554408</v>
      </c>
      <c r="N21" s="9"/>
      <c r="O21" s="9"/>
      <c r="R21" s="9"/>
    </row>
    <row r="22" spans="1:26" ht="3.75" customHeight="1">
      <c r="A22" s="17"/>
      <c r="B22" s="34"/>
      <c r="C22" s="35"/>
      <c r="D22" s="35"/>
      <c r="E22" s="35"/>
      <c r="F22" s="36"/>
      <c r="G22" s="35"/>
      <c r="H22" s="35"/>
      <c r="I22" s="37"/>
      <c r="O22" s="9"/>
      <c r="R22" s="9"/>
    </row>
    <row r="23" spans="1:26" ht="24" customHeight="1">
      <c r="A23" s="8" t="str">
        <f>A11</f>
        <v>令和元年４月（確報値）</v>
      </c>
      <c r="B23" s="32">
        <v>44947</v>
      </c>
      <c r="C23" s="32">
        <v>5663</v>
      </c>
      <c r="D23" s="32">
        <v>9031</v>
      </c>
      <c r="E23" s="32">
        <v>11778</v>
      </c>
      <c r="F23" s="32">
        <v>2417</v>
      </c>
      <c r="G23" s="32">
        <v>3307</v>
      </c>
      <c r="H23" s="32">
        <v>3975</v>
      </c>
      <c r="I23" s="33">
        <f>SUM(B23:H23)</f>
        <v>81118</v>
      </c>
      <c r="N23" s="9"/>
      <c r="O23" s="13"/>
      <c r="P23" s="13"/>
      <c r="R23" s="9"/>
    </row>
    <row r="24" spans="1:26" ht="24" customHeight="1">
      <c r="A24" s="16" t="str">
        <f>A12</f>
        <v>(コロナ禍前)令和元年同月比</v>
      </c>
      <c r="B24" s="28">
        <f>B19/B23*100-100</f>
        <v>-25.523394219858943</v>
      </c>
      <c r="C24" s="28">
        <f t="shared" ref="C24:H24" si="4">C19/C23*100-100</f>
        <v>-56.736711990111246</v>
      </c>
      <c r="D24" s="28">
        <f t="shared" si="4"/>
        <v>-11.715203189015611</v>
      </c>
      <c r="E24" s="28">
        <f t="shared" si="4"/>
        <v>-43.445406690439803</v>
      </c>
      <c r="F24" s="28">
        <f t="shared" si="4"/>
        <v>34.464211832850651</v>
      </c>
      <c r="G24" s="28">
        <f t="shared" si="4"/>
        <v>-15.845176897490177</v>
      </c>
      <c r="H24" s="28">
        <f t="shared" si="4"/>
        <v>-9.4088050314465477</v>
      </c>
      <c r="I24" s="28">
        <f>I19/I23*100-100</f>
        <v>-25.795754333193628</v>
      </c>
      <c r="N24" s="9"/>
      <c r="O24" s="9"/>
      <c r="R24" s="9"/>
    </row>
    <row r="25" spans="1:26" ht="3.75" customHeight="1">
      <c r="A25" s="17"/>
      <c r="B25" s="34"/>
      <c r="C25" s="35"/>
      <c r="D25" s="35"/>
      <c r="E25" s="35"/>
      <c r="F25" s="36"/>
      <c r="G25" s="35"/>
      <c r="H25" s="35"/>
      <c r="I25" s="37"/>
      <c r="O25" s="9"/>
      <c r="R25" s="9"/>
    </row>
    <row r="26" spans="1:26" ht="24" customHeight="1">
      <c r="A26" s="8" t="str">
        <f>A14</f>
        <v>令和５年３月（速報値）</v>
      </c>
      <c r="B26" s="32">
        <v>29403</v>
      </c>
      <c r="C26" s="32">
        <v>827</v>
      </c>
      <c r="D26" s="32">
        <v>3702</v>
      </c>
      <c r="E26" s="32">
        <v>4622</v>
      </c>
      <c r="F26" s="32">
        <v>3670</v>
      </c>
      <c r="G26" s="32">
        <v>2367</v>
      </c>
      <c r="H26" s="32">
        <v>2635</v>
      </c>
      <c r="I26" s="33">
        <f>SUM(B26:H26)</f>
        <v>47226</v>
      </c>
      <c r="N26" s="9"/>
      <c r="O26" s="13"/>
      <c r="P26" s="13"/>
      <c r="R26" s="9"/>
    </row>
    <row r="27" spans="1:26" ht="24" customHeight="1">
      <c r="A27" s="16" t="str">
        <f>A15</f>
        <v>前月比</v>
      </c>
      <c r="B27" s="28">
        <f>B19/B26*100-100</f>
        <v>13.848926980240122</v>
      </c>
      <c r="C27" s="28">
        <f t="shared" ref="C27:H27" si="5">C19/C26*100-100</f>
        <v>196.2515114873035</v>
      </c>
      <c r="D27" s="28">
        <f t="shared" si="5"/>
        <v>115.37007023230689</v>
      </c>
      <c r="E27" s="28">
        <f t="shared" si="5"/>
        <v>44.115101687581131</v>
      </c>
      <c r="F27" s="28">
        <f t="shared" si="5"/>
        <v>-11.444141689373296</v>
      </c>
      <c r="G27" s="28">
        <f t="shared" si="5"/>
        <v>17.574989438107309</v>
      </c>
      <c r="H27" s="28">
        <f t="shared" si="5"/>
        <v>36.660341555977226</v>
      </c>
      <c r="I27" s="28">
        <f>I19/I26*100-100</f>
        <v>27.457332825138693</v>
      </c>
      <c r="N27" s="9"/>
      <c r="O27" s="9"/>
      <c r="R27" s="9"/>
    </row>
    <row r="28" spans="1:26" ht="15" customHeight="1">
      <c r="A28" s="17"/>
      <c r="B28" s="19"/>
      <c r="C28" s="18"/>
      <c r="D28" s="18"/>
      <c r="E28" s="18"/>
      <c r="G28" s="18"/>
      <c r="H28" s="18"/>
      <c r="I28" s="18"/>
      <c r="O28" s="9"/>
      <c r="R28" s="9"/>
    </row>
    <row r="29" spans="1:26" s="20" customFormat="1" ht="24" customHeight="1">
      <c r="A29" s="4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ht="24" customHeight="1">
      <c r="A30" s="21"/>
      <c r="B30" s="15" t="s">
        <v>18</v>
      </c>
      <c r="N30" s="9"/>
      <c r="O30" s="9"/>
    </row>
    <row r="31" spans="1:26" ht="24" customHeight="1">
      <c r="A31" s="10" t="str">
        <f>A7</f>
        <v>令和５年４月（速報値）</v>
      </c>
      <c r="B31" s="38">
        <f>SUM(K7,I19)</f>
        <v>315589</v>
      </c>
      <c r="C31" s="23" t="s">
        <v>37</v>
      </c>
      <c r="N31" s="9"/>
      <c r="O31" s="9"/>
    </row>
    <row r="32" spans="1:26" ht="24" customHeight="1">
      <c r="A32" s="8" t="str">
        <f>A8</f>
        <v>令和４年４月（速報値）</v>
      </c>
      <c r="B32" s="32">
        <f>SUM(K8,I20)</f>
        <v>280596</v>
      </c>
      <c r="C32" s="24" t="s">
        <v>33</v>
      </c>
      <c r="O32" s="9"/>
    </row>
    <row r="33" spans="1:15" ht="24" customHeight="1">
      <c r="A33" s="16" t="str">
        <f>A9</f>
        <v>前年同月比</v>
      </c>
      <c r="B33" s="28">
        <f>B31/B32*100-100</f>
        <v>12.470954682176512</v>
      </c>
      <c r="C33" s="24" t="s">
        <v>35</v>
      </c>
      <c r="O33" s="9"/>
    </row>
    <row r="34" spans="1:15" ht="3.75" customHeight="1">
      <c r="B34" s="39"/>
      <c r="O34" s="9"/>
    </row>
    <row r="35" spans="1:15" ht="24" customHeight="1">
      <c r="A35" s="10" t="str">
        <f>A11</f>
        <v>令和元年４月（確報値）</v>
      </c>
      <c r="B35" s="38">
        <f>SUM(K11,I23)</f>
        <v>425168</v>
      </c>
      <c r="C35" s="22"/>
      <c r="N35" s="9"/>
      <c r="O35" s="9"/>
    </row>
    <row r="36" spans="1:15" ht="24" customHeight="1">
      <c r="A36" s="16" t="str">
        <f>A12</f>
        <v>(コロナ禍前)令和元年同月比</v>
      </c>
      <c r="B36" s="28">
        <f>B31/B35*100-100</f>
        <v>-25.773106160388366</v>
      </c>
      <c r="O36" s="9"/>
    </row>
    <row r="37" spans="1:15" ht="3.75" customHeight="1">
      <c r="B37" s="39"/>
      <c r="O37" s="9"/>
    </row>
    <row r="38" spans="1:15" ht="24" customHeight="1">
      <c r="A38" s="10" t="str">
        <f>A14</f>
        <v>令和５年３月（速報値）</v>
      </c>
      <c r="B38" s="38">
        <f>SUM(K14,I26)</f>
        <v>385016</v>
      </c>
      <c r="C38" s="22"/>
      <c r="N38" s="9"/>
      <c r="O38" s="9"/>
    </row>
    <row r="39" spans="1:15" ht="24" customHeight="1">
      <c r="A39" s="16" t="str">
        <f>A15</f>
        <v>前月比</v>
      </c>
      <c r="B39" s="28">
        <f>B31/B38*100-100</f>
        <v>-18.03223762129366</v>
      </c>
      <c r="O39" s="9"/>
    </row>
    <row r="40" spans="1:15" ht="24" customHeight="1">
      <c r="O40" s="9"/>
    </row>
  </sheetData>
  <sheetProtection sheet="1" objects="1" scenarios="1"/>
  <mergeCells count="3">
    <mergeCell ref="I1:K1"/>
    <mergeCell ref="A2:D3"/>
    <mergeCell ref="J5:K5"/>
  </mergeCells>
  <phoneticPr fontId="9"/>
  <dataValidations count="5">
    <dataValidation type="whole" imeMode="disabled" operator="greaterThanOrEqual" allowBlank="1" showInputMessage="1" showErrorMessage="1" sqref="B23:H23 B7:J8 B11:J11 B19:H20 B14:J14 B26:H26">
      <formula1>0</formula1>
    </dataValidation>
    <dataValidation type="list" imeMode="hiragana" allowBlank="1" showInputMessage="1" showErrorMessage="1" sqref="R2">
      <formula1>"あり,なし"</formula1>
    </dataValidation>
    <dataValidation type="list" allowBlank="1" showInputMessage="1" showErrorMessage="1" sqref="P1 P5">
      <formula1>"平成,令和"</formula1>
    </dataValidation>
    <dataValidation type="whole" imeMode="disabled" allowBlank="1" showInputMessage="1" showErrorMessage="1" sqref="P6 P2">
      <formula1>1</formula1>
      <formula2>31</formula2>
    </dataValidation>
    <dataValidation type="whole" imeMode="disabled" allowBlank="1" showInputMessage="1" showErrorMessage="1" sqref="P7">
      <formula1>1</formula1>
      <formula2>12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2023-05-22T09:13:22Z</dcterms:modified>
</cp:coreProperties>
</file>