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131" sheetId="1" r:id="rId1"/>
    <sheet name="印刷用（131132）" sheetId="2" state="hidden" r:id="rId2"/>
  </sheets>
  <definedNames>
    <definedName name="_xlnm.Print_Area" localSheetId="0">'131'!$A$1:$N$33</definedName>
    <definedName name="_xlnm.Print_Area" localSheetId="1">'印刷用（131132）'!$A$1:$O$59</definedName>
  </definedNames>
  <calcPr fullCalcOnLoad="1"/>
</workbook>
</file>

<file path=xl/sharedStrings.xml><?xml version="1.0" encoding="utf-8"?>
<sst xmlns="http://schemas.openxmlformats.org/spreadsheetml/2006/main" count="121" uniqueCount="57">
  <si>
    <t>(単位  隻、千t)</t>
  </si>
  <si>
    <t>大分港</t>
  </si>
  <si>
    <t>津久見港</t>
  </si>
  <si>
    <t>別府港</t>
  </si>
  <si>
    <t>佐伯港</t>
  </si>
  <si>
    <t>佐賀関港</t>
  </si>
  <si>
    <t>隻  数</t>
  </si>
  <si>
    <t>総トン数</t>
  </si>
  <si>
    <t>外  航  船  舶</t>
  </si>
  <si>
    <t>総数</t>
  </si>
  <si>
    <t>総トン数500未満</t>
  </si>
  <si>
    <t xml:space="preserve">   〃    以上</t>
  </si>
  <si>
    <t>内  航  船  舶</t>
  </si>
  <si>
    <t xml:space="preserve">    〃     以上</t>
  </si>
  <si>
    <t>そ    の    他</t>
  </si>
  <si>
    <t>年次および</t>
  </si>
  <si>
    <t>船舶区分</t>
  </si>
  <si>
    <t>平成13年</t>
  </si>
  <si>
    <t>中津港</t>
  </si>
  <si>
    <t>資料：国土交通省「港湾統計年報」</t>
  </si>
  <si>
    <t>131．主要港入港船舶状況</t>
  </si>
  <si>
    <t>(単位  人)</t>
  </si>
  <si>
    <t>港      別</t>
  </si>
  <si>
    <t>24  年</t>
  </si>
  <si>
    <t>25  年</t>
  </si>
  <si>
    <t>26  年</t>
  </si>
  <si>
    <t>27  年</t>
  </si>
  <si>
    <t>28  年</t>
  </si>
  <si>
    <t>29  年</t>
  </si>
  <si>
    <t>乗込人員</t>
  </si>
  <si>
    <t>上陸人員</t>
  </si>
  <si>
    <t>総  数</t>
  </si>
  <si>
    <t>大  分</t>
  </si>
  <si>
    <t>別  府</t>
  </si>
  <si>
    <t>津久見</t>
  </si>
  <si>
    <t>臼  杵</t>
  </si>
  <si>
    <t>佐賀関</t>
  </si>
  <si>
    <t>佐  伯</t>
  </si>
  <si>
    <t>中  津</t>
  </si>
  <si>
    <t>国  東</t>
  </si>
  <si>
    <t>姫  島</t>
  </si>
  <si>
    <t>伊  美</t>
  </si>
  <si>
    <t xml:space="preserve">   〃    
以上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</si>
  <si>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</si>
  <si>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</si>
  <si>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</si>
  <si>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</si>
  <si>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</si>
  <si>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</si>
  <si>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</si>
  <si>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</si>
  <si>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</si>
  <si>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</si>
  <si>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</si>
  <si>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資料：国土交通省「港湾統計年報」</t>
  </si>
  <si>
    <t xml:space="preserve"> 　132．港別 船舶乗降人員　  </t>
  </si>
  <si>
    <t xml:space="preserve"> 　131．主要 港入港船舶状況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</si>
</sst>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.0_);[Red]\(0.0\)"/>
    <numFmt numFmtId="179" formatCode="#,##0_);[Red]\(#,##0\)"/>
  </numFmts>
  <fonts count="58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color indexed="12"/>
      <name val="ＭＳ ゴシック"/>
      <family val="3"/>
    </font>
    <font>
      <sz val="9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20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sz val="14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 quotePrefix="1">
      <alignment/>
    </xf>
    <xf numFmtId="176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 applyProtection="1">
      <alignment/>
      <protection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 applyProtection="1" quotePrefix="1">
      <alignment horizontal="left"/>
      <protection/>
    </xf>
    <xf numFmtId="176" fontId="0" fillId="0" borderId="10" xfId="0" applyNumberFormat="1" applyFont="1" applyFill="1" applyBorder="1" applyAlignment="1">
      <alignment horizontal="centerContinuous"/>
    </xf>
    <xf numFmtId="176" fontId="5" fillId="0" borderId="11" xfId="0" applyNumberFormat="1" applyFont="1" applyFill="1" applyBorder="1" applyAlignment="1" applyProtection="1">
      <alignment horizontal="centerContinuous" vertical="center"/>
      <protection/>
    </xf>
    <xf numFmtId="176" fontId="5" fillId="0" borderId="12" xfId="0" applyNumberFormat="1" applyFont="1" applyFill="1" applyBorder="1" applyAlignment="1" applyProtection="1">
      <alignment horizontal="centerContinuous" vertical="center"/>
      <protection/>
    </xf>
    <xf numFmtId="176" fontId="0" fillId="0" borderId="0" xfId="0" applyNumberFormat="1" applyFont="1" applyFill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Alignment="1">
      <alignment horizontal="centerContinuous"/>
    </xf>
    <xf numFmtId="176" fontId="0" fillId="0" borderId="0" xfId="0" applyNumberFormat="1" applyFont="1" applyFill="1" applyBorder="1" applyAlignment="1" applyProtection="1">
      <alignment horizontal="centerContinuous"/>
      <protection locked="0"/>
    </xf>
    <xf numFmtId="41" fontId="0" fillId="0" borderId="0" xfId="0" applyNumberFormat="1" applyFont="1" applyFill="1" applyAlignment="1" applyProtection="1">
      <alignment/>
      <protection locked="0"/>
    </xf>
    <xf numFmtId="176" fontId="0" fillId="0" borderId="0" xfId="0" applyNumberFormat="1" applyFont="1" applyFill="1" applyBorder="1" applyAlignment="1" applyProtection="1" quotePrefix="1">
      <alignment horizontal="centerContinuous"/>
      <protection/>
    </xf>
    <xf numFmtId="41" fontId="0" fillId="0" borderId="0" xfId="0" applyNumberFormat="1" applyFont="1" applyFill="1" applyAlignment="1">
      <alignment/>
    </xf>
    <xf numFmtId="176" fontId="0" fillId="0" borderId="13" xfId="0" applyNumberFormat="1" applyFont="1" applyFill="1" applyBorder="1" applyAlignment="1" applyProtection="1" quotePrefix="1">
      <alignment horizontal="centerContinuous"/>
      <protection/>
    </xf>
    <xf numFmtId="176" fontId="6" fillId="0" borderId="0" xfId="0" applyNumberFormat="1" applyFont="1" applyFill="1" applyAlignment="1">
      <alignment horizontal="centerContinuous"/>
    </xf>
    <xf numFmtId="176" fontId="6" fillId="0" borderId="0" xfId="0" applyNumberFormat="1" applyFont="1" applyFill="1" applyAlignment="1">
      <alignment/>
    </xf>
    <xf numFmtId="176" fontId="7" fillId="0" borderId="0" xfId="0" applyNumberFormat="1" applyFont="1" applyFill="1" applyBorder="1" applyAlignment="1" applyProtection="1" quotePrefix="1">
      <alignment horizontal="centerContinuous"/>
      <protection/>
    </xf>
    <xf numFmtId="176" fontId="0" fillId="0" borderId="0" xfId="0" applyNumberFormat="1" applyFont="1" applyFill="1" applyBorder="1" applyAlignment="1" applyProtection="1" quotePrefix="1">
      <alignment/>
      <protection/>
    </xf>
    <xf numFmtId="176" fontId="0" fillId="0" borderId="0" xfId="0" applyNumberFormat="1" applyFont="1" applyFill="1" applyBorder="1" applyAlignment="1" applyProtection="1" quotePrefix="1">
      <alignment horizontal="center"/>
      <protection/>
    </xf>
    <xf numFmtId="176" fontId="5" fillId="0" borderId="0" xfId="0" applyNumberFormat="1" applyFont="1" applyFill="1" applyBorder="1" applyAlignment="1" applyProtection="1">
      <alignment horizontal="distributed"/>
      <protection/>
    </xf>
    <xf numFmtId="176" fontId="5" fillId="0" borderId="13" xfId="0" applyNumberFormat="1" applyFont="1" applyFill="1" applyBorder="1" applyAlignment="1" applyProtection="1">
      <alignment horizontal="distributed"/>
      <protection/>
    </xf>
    <xf numFmtId="176" fontId="0" fillId="0" borderId="13" xfId="0" applyNumberFormat="1" applyFont="1" applyFill="1" applyBorder="1" applyAlignment="1" applyProtection="1">
      <alignment horizontal="distributed"/>
      <protection/>
    </xf>
    <xf numFmtId="176" fontId="0" fillId="0" borderId="12" xfId="0" applyNumberFormat="1" applyFont="1" applyFill="1" applyBorder="1" applyAlignment="1">
      <alignment/>
    </xf>
    <xf numFmtId="176" fontId="0" fillId="0" borderId="14" xfId="0" applyNumberFormat="1" applyFont="1" applyFill="1" applyBorder="1" applyAlignment="1" applyProtection="1">
      <alignment horizontal="distributed"/>
      <protection/>
    </xf>
    <xf numFmtId="176" fontId="0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>
      <alignment/>
    </xf>
    <xf numFmtId="41" fontId="6" fillId="0" borderId="0" xfId="49" applyNumberFormat="1" applyFont="1" applyFill="1" applyBorder="1" applyAlignment="1">
      <alignment/>
    </xf>
    <xf numFmtId="41" fontId="6" fillId="0" borderId="0" xfId="49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/>
    </xf>
    <xf numFmtId="41" fontId="6" fillId="0" borderId="12" xfId="0" applyNumberFormat="1" applyFont="1" applyFill="1" applyBorder="1" applyAlignment="1">
      <alignment/>
    </xf>
    <xf numFmtId="41" fontId="6" fillId="0" borderId="12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centerContinuous" vertical="center"/>
    </xf>
    <xf numFmtId="179" fontId="0" fillId="0" borderId="0" xfId="0" applyNumberFormat="1" applyFont="1" applyFill="1" applyBorder="1" applyAlignment="1" applyProtection="1">
      <alignment/>
      <protection/>
    </xf>
    <xf numFmtId="176" fontId="7" fillId="0" borderId="0" xfId="49" applyNumberFormat="1" applyFont="1" applyFill="1" applyBorder="1" applyAlignment="1" applyProtection="1">
      <alignment/>
      <protection/>
    </xf>
    <xf numFmtId="176" fontId="6" fillId="0" borderId="0" xfId="49" applyNumberFormat="1" applyFont="1" applyFill="1" applyBorder="1" applyAlignment="1">
      <alignment horizontal="right"/>
    </xf>
    <xf numFmtId="176" fontId="6" fillId="0" borderId="0" xfId="49" applyNumberFormat="1" applyFont="1" applyFill="1" applyBorder="1" applyAlignment="1">
      <alignment/>
    </xf>
    <xf numFmtId="41" fontId="0" fillId="0" borderId="15" xfId="0" applyNumberFormat="1" applyFont="1" applyFill="1" applyBorder="1" applyAlignment="1" applyProtection="1">
      <alignment/>
      <protection locked="0"/>
    </xf>
    <xf numFmtId="41" fontId="0" fillId="0" borderId="15" xfId="0" applyNumberFormat="1" applyFont="1" applyFill="1" applyBorder="1" applyAlignment="1">
      <alignment/>
    </xf>
    <xf numFmtId="41" fontId="0" fillId="0" borderId="15" xfId="0" applyNumberFormat="1" applyFont="1" applyFill="1" applyBorder="1" applyAlignment="1" applyProtection="1">
      <alignment/>
      <protection/>
    </xf>
    <xf numFmtId="179" fontId="0" fillId="0" borderId="15" xfId="0" applyNumberFormat="1" applyFont="1" applyFill="1" applyBorder="1" applyAlignment="1" applyProtection="1">
      <alignment/>
      <protection/>
    </xf>
    <xf numFmtId="177" fontId="7" fillId="0" borderId="15" xfId="0" applyNumberFormat="1" applyFont="1" applyFill="1" applyBorder="1" applyAlignment="1" applyProtection="1">
      <alignment/>
      <protection/>
    </xf>
    <xf numFmtId="176" fontId="7" fillId="0" borderId="15" xfId="49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>
      <alignment/>
    </xf>
    <xf numFmtId="41" fontId="6" fillId="0" borderId="15" xfId="49" applyNumberFormat="1" applyFont="1" applyFill="1" applyBorder="1" applyAlignment="1">
      <alignment/>
    </xf>
    <xf numFmtId="176" fontId="6" fillId="0" borderId="0" xfId="0" applyNumberFormat="1" applyFont="1" applyFill="1" applyBorder="1" applyAlignment="1" applyProtection="1" quotePrefix="1">
      <alignment horizontal="centerContinuous"/>
      <protection/>
    </xf>
    <xf numFmtId="176" fontId="6" fillId="0" borderId="15" xfId="49" applyNumberFormat="1" applyFont="1" applyFill="1" applyBorder="1" applyAlignment="1" applyProtection="1">
      <alignment/>
      <protection/>
    </xf>
    <xf numFmtId="176" fontId="6" fillId="0" borderId="0" xfId="49" applyNumberFormat="1" applyFont="1" applyFill="1" applyBorder="1" applyAlignment="1" applyProtection="1">
      <alignment/>
      <protection/>
    </xf>
    <xf numFmtId="176" fontId="53" fillId="0" borderId="0" xfId="0" applyNumberFormat="1" applyFont="1" applyAlignment="1">
      <alignment/>
    </xf>
    <xf numFmtId="176" fontId="53" fillId="0" borderId="10" xfId="0" applyNumberFormat="1" applyFont="1" applyBorder="1" applyAlignment="1" applyProtection="1" quotePrefix="1">
      <alignment horizontal="left"/>
      <protection/>
    </xf>
    <xf numFmtId="176" fontId="53" fillId="0" borderId="10" xfId="0" applyNumberFormat="1" applyFont="1" applyBorder="1" applyAlignment="1">
      <alignment/>
    </xf>
    <xf numFmtId="176" fontId="54" fillId="0" borderId="11" xfId="0" applyNumberFormat="1" applyFont="1" applyBorder="1" applyAlignment="1">
      <alignment horizontal="center" vertical="center"/>
    </xf>
    <xf numFmtId="176" fontId="54" fillId="0" borderId="11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 applyProtection="1">
      <alignment horizontal="center" vertical="center"/>
      <protection/>
    </xf>
    <xf numFmtId="176" fontId="55" fillId="0" borderId="16" xfId="0" applyNumberFormat="1" applyFont="1" applyBorder="1" applyAlignment="1" applyProtection="1">
      <alignment horizontal="distributed"/>
      <protection/>
    </xf>
    <xf numFmtId="176" fontId="55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176" fontId="53" fillId="0" borderId="13" xfId="0" applyNumberFormat="1" applyFont="1" applyBorder="1" applyAlignment="1" applyProtection="1" quotePrefix="1">
      <alignment horizontal="distributed"/>
      <protection/>
    </xf>
    <xf numFmtId="176" fontId="10" fillId="0" borderId="0" xfId="0" applyNumberFormat="1" applyFont="1" applyFill="1" applyAlignment="1">
      <alignment/>
    </xf>
    <xf numFmtId="176" fontId="53" fillId="0" borderId="13" xfId="0" applyNumberFormat="1" applyFont="1" applyBorder="1" applyAlignment="1" applyProtection="1">
      <alignment horizontal="distributed"/>
      <protection/>
    </xf>
    <xf numFmtId="41" fontId="53" fillId="0" borderId="0" xfId="0" applyNumberFormat="1" applyFont="1" applyFill="1" applyBorder="1" applyAlignment="1" applyProtection="1">
      <alignment/>
      <protection locked="0"/>
    </xf>
    <xf numFmtId="41" fontId="10" fillId="0" borderId="0" xfId="0" applyNumberFormat="1" applyFont="1" applyFill="1" applyBorder="1" applyAlignment="1" applyProtection="1">
      <alignment/>
      <protection locked="0"/>
    </xf>
    <xf numFmtId="176" fontId="53" fillId="0" borderId="14" xfId="0" applyNumberFormat="1" applyFont="1" applyBorder="1" applyAlignment="1" applyProtection="1">
      <alignment horizontal="distributed"/>
      <protection/>
    </xf>
    <xf numFmtId="41" fontId="55" fillId="0" borderId="12" xfId="0" applyNumberFormat="1" applyFont="1" applyFill="1" applyBorder="1" applyAlignment="1" applyProtection="1">
      <alignment/>
      <protection locked="0"/>
    </xf>
    <xf numFmtId="41" fontId="6" fillId="0" borderId="12" xfId="0" applyNumberFormat="1" applyFont="1" applyFill="1" applyBorder="1" applyAlignment="1" applyProtection="1">
      <alignment/>
      <protection locked="0"/>
    </xf>
    <xf numFmtId="41" fontId="0" fillId="0" borderId="12" xfId="0" applyNumberFormat="1" applyFont="1" applyFill="1" applyBorder="1" applyAlignment="1" applyProtection="1">
      <alignment/>
      <protection locked="0"/>
    </xf>
    <xf numFmtId="41" fontId="7" fillId="0" borderId="12" xfId="0" applyNumberFormat="1" applyFont="1" applyFill="1" applyBorder="1" applyAlignment="1" applyProtection="1">
      <alignment/>
      <protection locked="0"/>
    </xf>
    <xf numFmtId="0" fontId="53" fillId="0" borderId="0" xfId="43" applyNumberFormat="1" applyFont="1" applyFill="1" applyBorder="1" applyAlignment="1" applyProtection="1">
      <alignment vertical="center" wrapText="1"/>
      <protection/>
    </xf>
    <xf numFmtId="176" fontId="5" fillId="0" borderId="13" xfId="0" applyNumberFormat="1" applyFont="1" applyFill="1" applyBorder="1" applyAlignment="1" applyProtection="1">
      <alignment horizontal="distributed" wrapText="1"/>
      <protection/>
    </xf>
    <xf numFmtId="176" fontId="0" fillId="0" borderId="17" xfId="0" applyNumberFormat="1" applyFont="1" applyFill="1" applyBorder="1" applyAlignment="1">
      <alignment horizontal="distributed" vertical="center" indent="1"/>
    </xf>
    <xf numFmtId="176" fontId="0" fillId="0" borderId="18" xfId="0" applyNumberFormat="1" applyFont="1" applyFill="1" applyBorder="1" applyAlignment="1">
      <alignment horizontal="distributed" vertical="center" indent="1"/>
    </xf>
    <xf numFmtId="176" fontId="0" fillId="0" borderId="12" xfId="0" applyNumberFormat="1" applyFont="1" applyFill="1" applyBorder="1" applyAlignment="1">
      <alignment horizontal="distributed" vertical="center" indent="1"/>
    </xf>
    <xf numFmtId="176" fontId="0" fillId="0" borderId="14" xfId="0" applyNumberFormat="1" applyFont="1" applyFill="1" applyBorder="1" applyAlignment="1">
      <alignment horizontal="distributed" vertical="center" indent="1"/>
    </xf>
    <xf numFmtId="0" fontId="0" fillId="0" borderId="0" xfId="0" applyFont="1" applyFill="1" applyAlignment="1">
      <alignment/>
    </xf>
    <xf numFmtId="176" fontId="56" fillId="0" borderId="0" xfId="0" applyNumberFormat="1" applyFont="1" applyAlignment="1" applyProtection="1">
      <alignment horizontal="center" vertical="center"/>
      <protection/>
    </xf>
    <xf numFmtId="176" fontId="4" fillId="0" borderId="0" xfId="0" applyNumberFormat="1" applyFont="1" applyFill="1" applyAlignment="1">
      <alignment horizontal="center" vertical="center"/>
    </xf>
    <xf numFmtId="176" fontId="57" fillId="0" borderId="18" xfId="0" applyNumberFormat="1" applyFont="1" applyBorder="1" applyAlignment="1" applyProtection="1">
      <alignment horizontal="center" vertical="center"/>
      <protection/>
    </xf>
    <xf numFmtId="176" fontId="57" fillId="0" borderId="14" xfId="0" applyNumberFormat="1" applyFont="1" applyBorder="1" applyAlignment="1" applyProtection="1">
      <alignment horizontal="center" vertical="center"/>
      <protection/>
    </xf>
    <xf numFmtId="176" fontId="54" fillId="0" borderId="19" xfId="0" applyNumberFormat="1" applyFont="1" applyBorder="1" applyAlignment="1" applyProtection="1">
      <alignment horizontal="center" vertical="center"/>
      <protection/>
    </xf>
    <xf numFmtId="176" fontId="54" fillId="0" borderId="20" xfId="0" applyNumberFormat="1" applyFont="1" applyBorder="1" applyAlignment="1" applyProtection="1" quotePrefix="1">
      <alignment horizontal="center" vertical="center"/>
      <protection locked="0"/>
    </xf>
    <xf numFmtId="176" fontId="9" fillId="0" borderId="20" xfId="0" applyNumberFormat="1" applyFont="1" applyFill="1" applyBorder="1" applyAlignment="1" applyProtection="1" quotePrefix="1">
      <alignment horizontal="center" vertical="center"/>
      <protection locked="0"/>
    </xf>
    <xf numFmtId="176" fontId="9" fillId="0" borderId="19" xfId="0" applyNumberFormat="1" applyFont="1" applyFill="1" applyBorder="1" applyAlignment="1" applyProtection="1">
      <alignment horizontal="center" vertical="center"/>
      <protection/>
    </xf>
    <xf numFmtId="0" fontId="53" fillId="0" borderId="21" xfId="43" applyNumberFormat="1" applyFont="1" applyFill="1" applyBorder="1" applyAlignment="1" applyProtection="1">
      <alignment horizontal="center" vertical="center" wrapText="1"/>
      <protection/>
    </xf>
    <xf numFmtId="176" fontId="53" fillId="0" borderId="0" xfId="0" applyNumberFormat="1" applyFont="1" applyAlignment="1">
      <alignment horizontal="center"/>
    </xf>
    <xf numFmtId="176" fontId="0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0.375" defaultRowHeight="12" customHeight="1"/>
  <cols>
    <col min="1" max="1" width="2.875" style="4" customWidth="1"/>
    <col min="2" max="2" width="15.75390625" style="4" bestFit="1" customWidth="1"/>
    <col min="3" max="3" width="11.00390625" style="4" bestFit="1" customWidth="1"/>
    <col min="4" max="4" width="12.00390625" style="4" customWidth="1"/>
    <col min="5" max="5" width="11.00390625" style="4" bestFit="1" customWidth="1"/>
    <col min="6" max="6" width="12.00390625" style="4" customWidth="1"/>
    <col min="7" max="7" width="9.75390625" style="4" customWidth="1"/>
    <col min="8" max="8" width="12.00390625" style="4" customWidth="1"/>
    <col min="9" max="9" width="9.75390625" style="4" customWidth="1"/>
    <col min="10" max="10" width="12.00390625" style="4" customWidth="1"/>
    <col min="11" max="11" width="9.75390625" style="4" customWidth="1"/>
    <col min="12" max="12" width="12.00390625" style="4" customWidth="1"/>
    <col min="13" max="13" width="9.75390625" style="4" customWidth="1"/>
    <col min="14" max="14" width="12.00390625" style="4" customWidth="1"/>
    <col min="15" max="16384" width="10.375" style="4" customWidth="1"/>
  </cols>
  <sheetData>
    <row r="1" spans="1:14" ht="21" customHeight="1">
      <c r="A1" s="38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" customHeight="1" thickBot="1">
      <c r="A2" s="6"/>
      <c r="B2" s="7" t="s">
        <v>0</v>
      </c>
      <c r="C2" s="6"/>
      <c r="D2" s="6"/>
      <c r="E2" s="6"/>
      <c r="F2" s="6"/>
      <c r="G2" s="6"/>
      <c r="H2" s="6"/>
      <c r="I2" s="6"/>
      <c r="J2" s="6"/>
      <c r="K2" s="8"/>
      <c r="L2" s="8"/>
      <c r="M2" s="6"/>
      <c r="N2" s="6"/>
    </row>
    <row r="3" spans="1:14" s="11" customFormat="1" ht="12" customHeight="1" thickTop="1">
      <c r="A3" s="78" t="s">
        <v>15</v>
      </c>
      <c r="B3" s="79"/>
      <c r="C3" s="9" t="s">
        <v>1</v>
      </c>
      <c r="D3" s="10"/>
      <c r="E3" s="9" t="s">
        <v>2</v>
      </c>
      <c r="F3" s="10"/>
      <c r="G3" s="9" t="s">
        <v>3</v>
      </c>
      <c r="H3" s="10"/>
      <c r="I3" s="9" t="s">
        <v>4</v>
      </c>
      <c r="J3" s="10"/>
      <c r="K3" s="9" t="s">
        <v>5</v>
      </c>
      <c r="L3" s="10"/>
      <c r="M3" s="9" t="s">
        <v>18</v>
      </c>
      <c r="N3" s="10"/>
    </row>
    <row r="4" spans="1:14" s="11" customFormat="1" ht="12" customHeight="1">
      <c r="A4" s="80" t="s">
        <v>16</v>
      </c>
      <c r="B4" s="81"/>
      <c r="C4" s="12" t="s">
        <v>6</v>
      </c>
      <c r="D4" s="13" t="s">
        <v>7</v>
      </c>
      <c r="E4" s="12" t="s">
        <v>6</v>
      </c>
      <c r="F4" s="13" t="s">
        <v>7</v>
      </c>
      <c r="G4" s="12" t="s">
        <v>6</v>
      </c>
      <c r="H4" s="13" t="s">
        <v>7</v>
      </c>
      <c r="I4" s="12" t="s">
        <v>6</v>
      </c>
      <c r="J4" s="13" t="s">
        <v>7</v>
      </c>
      <c r="K4" s="12" t="s">
        <v>6</v>
      </c>
      <c r="L4" s="13" t="s">
        <v>7</v>
      </c>
      <c r="M4" s="12" t="s">
        <v>6</v>
      </c>
      <c r="N4" s="13" t="s">
        <v>7</v>
      </c>
    </row>
    <row r="5" spans="1:14" ht="18" customHeight="1" hidden="1">
      <c r="A5" s="14" t="s">
        <v>17</v>
      </c>
      <c r="B5" s="15"/>
      <c r="C5" s="43">
        <v>39424</v>
      </c>
      <c r="D5" s="1">
        <v>54505.037</v>
      </c>
      <c r="E5" s="16">
        <v>9071</v>
      </c>
      <c r="F5" s="1">
        <v>9629.415</v>
      </c>
      <c r="G5" s="1">
        <v>4927</v>
      </c>
      <c r="H5" s="1">
        <v>13549</v>
      </c>
      <c r="I5" s="1">
        <v>17599</v>
      </c>
      <c r="J5" s="1">
        <v>6271</v>
      </c>
      <c r="K5" s="1">
        <v>7261</v>
      </c>
      <c r="L5" s="16">
        <v>7012.058</v>
      </c>
      <c r="M5" s="1">
        <v>1528</v>
      </c>
      <c r="N5" s="1">
        <v>533</v>
      </c>
    </row>
    <row r="6" spans="1:14" ht="18" customHeight="1" hidden="1">
      <c r="A6" s="14" t="s">
        <v>43</v>
      </c>
      <c r="B6" s="15"/>
      <c r="C6" s="43">
        <v>37320</v>
      </c>
      <c r="D6" s="1">
        <v>60974.816000000006</v>
      </c>
      <c r="E6" s="16">
        <v>9085</v>
      </c>
      <c r="F6" s="1">
        <v>9085</v>
      </c>
      <c r="G6" s="1">
        <v>4891</v>
      </c>
      <c r="H6" s="1">
        <v>13254</v>
      </c>
      <c r="I6" s="1">
        <v>17840</v>
      </c>
      <c r="J6" s="1">
        <v>6162.928</v>
      </c>
      <c r="K6" s="1">
        <v>7192</v>
      </c>
      <c r="L6" s="16">
        <v>7072</v>
      </c>
      <c r="M6" s="1">
        <v>633</v>
      </c>
      <c r="N6" s="1">
        <v>293</v>
      </c>
    </row>
    <row r="7" spans="1:14" ht="18" customHeight="1" hidden="1">
      <c r="A7" s="14" t="s">
        <v>44</v>
      </c>
      <c r="B7" s="15"/>
      <c r="C7" s="43">
        <v>38458</v>
      </c>
      <c r="D7" s="1">
        <v>58244.03799999999</v>
      </c>
      <c r="E7" s="16">
        <v>10300</v>
      </c>
      <c r="F7" s="1">
        <v>9565.026</v>
      </c>
      <c r="G7" s="1">
        <v>4856</v>
      </c>
      <c r="H7" s="1">
        <v>13228.746000000001</v>
      </c>
      <c r="I7" s="1">
        <v>16701</v>
      </c>
      <c r="J7" s="1">
        <v>5701.2970000000005</v>
      </c>
      <c r="K7" s="1">
        <v>7363</v>
      </c>
      <c r="L7" s="16">
        <v>6859.429</v>
      </c>
      <c r="M7" s="1">
        <v>560</v>
      </c>
      <c r="N7" s="1">
        <v>337</v>
      </c>
    </row>
    <row r="8" spans="1:14" ht="18" customHeight="1" hidden="1">
      <c r="A8" s="14" t="s">
        <v>45</v>
      </c>
      <c r="B8" s="15"/>
      <c r="C8" s="44">
        <v>38102</v>
      </c>
      <c r="D8" s="2">
        <v>65199.848</v>
      </c>
      <c r="E8" s="2">
        <v>10037</v>
      </c>
      <c r="F8" s="2">
        <v>9783.98</v>
      </c>
      <c r="G8" s="2">
        <v>4458</v>
      </c>
      <c r="H8" s="2">
        <v>12951.99</v>
      </c>
      <c r="I8" s="2">
        <v>10377</v>
      </c>
      <c r="J8" s="3">
        <v>3184.824</v>
      </c>
      <c r="K8" s="2">
        <v>7363</v>
      </c>
      <c r="L8" s="18">
        <v>7156.955999999999</v>
      </c>
      <c r="M8" s="2">
        <v>613</v>
      </c>
      <c r="N8" s="3">
        <v>461</v>
      </c>
    </row>
    <row r="9" spans="1:14" ht="18" customHeight="1" hidden="1">
      <c r="A9" s="14" t="s">
        <v>46</v>
      </c>
      <c r="B9" s="15"/>
      <c r="C9" s="4">
        <v>39330</v>
      </c>
      <c r="D9" s="4">
        <v>65683.717</v>
      </c>
      <c r="E9" s="4">
        <v>9825</v>
      </c>
      <c r="F9" s="4">
        <v>9837.922999999999</v>
      </c>
      <c r="G9" s="4">
        <v>3705</v>
      </c>
      <c r="H9" s="4">
        <v>6344.4130000000005</v>
      </c>
      <c r="I9" s="4">
        <v>2678</v>
      </c>
      <c r="J9" s="4">
        <v>3867.113</v>
      </c>
      <c r="K9" s="4">
        <v>7293</v>
      </c>
      <c r="L9" s="4">
        <v>7199.3189999999995</v>
      </c>
      <c r="M9" s="4">
        <v>1568</v>
      </c>
      <c r="N9" s="4">
        <v>2815</v>
      </c>
    </row>
    <row r="10" spans="1:14" ht="18" customHeight="1" hidden="1">
      <c r="A10" s="14" t="s">
        <v>47</v>
      </c>
      <c r="B10" s="15"/>
      <c r="C10" s="45">
        <v>38064</v>
      </c>
      <c r="D10" s="5">
        <v>67432</v>
      </c>
      <c r="E10" s="5">
        <v>11441</v>
      </c>
      <c r="F10" s="5">
        <v>9997</v>
      </c>
      <c r="G10" s="5">
        <v>4336</v>
      </c>
      <c r="H10" s="5">
        <v>13251</v>
      </c>
      <c r="I10" s="5">
        <v>12202</v>
      </c>
      <c r="J10" s="5">
        <v>4217</v>
      </c>
      <c r="K10" s="5">
        <v>7363</v>
      </c>
      <c r="L10" s="5">
        <v>7648</v>
      </c>
      <c r="M10" s="5">
        <v>2149</v>
      </c>
      <c r="N10" s="5">
        <v>4514</v>
      </c>
    </row>
    <row r="11" spans="1:14" ht="18" customHeight="1" hidden="1">
      <c r="A11" s="14" t="s">
        <v>48</v>
      </c>
      <c r="B11" s="15"/>
      <c r="C11" s="45">
        <v>35679</v>
      </c>
      <c r="D11" s="5">
        <v>66528.819</v>
      </c>
      <c r="E11" s="5">
        <v>11266</v>
      </c>
      <c r="F11" s="5">
        <v>9804.957</v>
      </c>
      <c r="G11" s="5">
        <v>4310</v>
      </c>
      <c r="H11" s="5">
        <v>13154.590000000002</v>
      </c>
      <c r="I11" s="5">
        <v>12425</v>
      </c>
      <c r="J11" s="5">
        <v>4319.710000000001</v>
      </c>
      <c r="K11" s="5">
        <v>7311</v>
      </c>
      <c r="L11" s="5">
        <v>7567.184000000001</v>
      </c>
      <c r="M11" s="5">
        <v>2121</v>
      </c>
      <c r="N11" s="5">
        <v>4471</v>
      </c>
    </row>
    <row r="12" spans="1:14" ht="18" customHeight="1" hidden="1">
      <c r="A12" s="14" t="s">
        <v>49</v>
      </c>
      <c r="B12" s="15"/>
      <c r="C12" s="45">
        <v>38934</v>
      </c>
      <c r="D12" s="5">
        <v>80327.63</v>
      </c>
      <c r="E12" s="5">
        <v>11000</v>
      </c>
      <c r="F12" s="5">
        <v>11912.57</v>
      </c>
      <c r="G12" s="5">
        <v>3406</v>
      </c>
      <c r="H12" s="5">
        <v>9330.396</v>
      </c>
      <c r="I12" s="5">
        <v>10493</v>
      </c>
      <c r="J12" s="5">
        <v>3716.651</v>
      </c>
      <c r="K12" s="5">
        <v>7326</v>
      </c>
      <c r="L12" s="5">
        <v>7644.17</v>
      </c>
      <c r="M12" s="5">
        <v>1817</v>
      </c>
      <c r="N12" s="5">
        <v>5270</v>
      </c>
    </row>
    <row r="13" spans="1:14" ht="18" customHeight="1" hidden="1">
      <c r="A13" s="14" t="s">
        <v>50</v>
      </c>
      <c r="B13" s="15"/>
      <c r="C13" s="45">
        <v>32918</v>
      </c>
      <c r="D13" s="5">
        <v>57266.659</v>
      </c>
      <c r="E13" s="5">
        <v>10082</v>
      </c>
      <c r="F13" s="5">
        <v>10548.948</v>
      </c>
      <c r="G13" s="5">
        <v>2575</v>
      </c>
      <c r="H13" s="5">
        <v>8252.05</v>
      </c>
      <c r="I13" s="5">
        <v>9923</v>
      </c>
      <c r="J13" s="5">
        <v>3182.108</v>
      </c>
      <c r="K13" s="5">
        <v>7181</v>
      </c>
      <c r="L13" s="5">
        <v>7308.382</v>
      </c>
      <c r="M13" s="5">
        <v>1433</v>
      </c>
      <c r="N13" s="5">
        <v>4825.324</v>
      </c>
    </row>
    <row r="14" spans="1:14" ht="18" customHeight="1" hidden="1">
      <c r="A14" s="14" t="s">
        <v>51</v>
      </c>
      <c r="B14" s="15"/>
      <c r="C14" s="44">
        <v>31399</v>
      </c>
      <c r="D14" s="2">
        <v>61880.319</v>
      </c>
      <c r="E14" s="2">
        <v>10095</v>
      </c>
      <c r="F14" s="2">
        <v>10904</v>
      </c>
      <c r="G14" s="2">
        <v>2580</v>
      </c>
      <c r="H14" s="2">
        <v>8369.158</v>
      </c>
      <c r="I14" s="2">
        <v>9503</v>
      </c>
      <c r="J14" s="3">
        <v>2051.512</v>
      </c>
      <c r="K14" s="2">
        <v>7159</v>
      </c>
      <c r="L14" s="18">
        <v>7590.679</v>
      </c>
      <c r="M14" s="2">
        <v>1346</v>
      </c>
      <c r="N14" s="3">
        <v>4536.949</v>
      </c>
    </row>
    <row r="15" spans="1:14" ht="18" customHeight="1" hidden="1">
      <c r="A15" s="14" t="s">
        <v>52</v>
      </c>
      <c r="B15" s="15"/>
      <c r="C15" s="45">
        <v>29196</v>
      </c>
      <c r="D15" s="5">
        <v>65082</v>
      </c>
      <c r="E15" s="5">
        <v>10793</v>
      </c>
      <c r="F15" s="5">
        <v>11489</v>
      </c>
      <c r="G15" s="5">
        <v>2549</v>
      </c>
      <c r="H15" s="5">
        <v>8671</v>
      </c>
      <c r="I15" s="5">
        <v>9527</v>
      </c>
      <c r="J15" s="5">
        <v>1692</v>
      </c>
      <c r="K15" s="5">
        <v>6964</v>
      </c>
      <c r="L15" s="5">
        <v>7354</v>
      </c>
      <c r="M15" s="5">
        <v>1283</v>
      </c>
      <c r="N15" s="5">
        <v>4206</v>
      </c>
    </row>
    <row r="16" spans="1:14" ht="18" customHeight="1">
      <c r="A16" s="14" t="s">
        <v>53</v>
      </c>
      <c r="B16" s="15"/>
      <c r="C16" s="45">
        <v>28892</v>
      </c>
      <c r="D16" s="5">
        <v>64398</v>
      </c>
      <c r="E16" s="5">
        <v>11184</v>
      </c>
      <c r="F16" s="5">
        <v>11659</v>
      </c>
      <c r="G16" s="5">
        <v>2568</v>
      </c>
      <c r="H16" s="5">
        <v>9377</v>
      </c>
      <c r="I16" s="5">
        <v>9116</v>
      </c>
      <c r="J16" s="5">
        <v>1757</v>
      </c>
      <c r="K16" s="5">
        <v>7103</v>
      </c>
      <c r="L16" s="5">
        <v>8303</v>
      </c>
      <c r="M16" s="5">
        <v>1477</v>
      </c>
      <c r="N16" s="5">
        <v>4143</v>
      </c>
    </row>
    <row r="17" spans="1:14" ht="18" customHeight="1">
      <c r="A17" s="14"/>
      <c r="B17" s="17">
        <v>25</v>
      </c>
      <c r="C17" s="45">
        <v>30292</v>
      </c>
      <c r="D17" s="5">
        <v>73243</v>
      </c>
      <c r="E17" s="5">
        <v>11961</v>
      </c>
      <c r="F17" s="5">
        <v>12140</v>
      </c>
      <c r="G17" s="5">
        <v>2564</v>
      </c>
      <c r="H17" s="5">
        <v>8533</v>
      </c>
      <c r="I17" s="5">
        <v>10545</v>
      </c>
      <c r="J17" s="5">
        <v>1838</v>
      </c>
      <c r="K17" s="5">
        <v>6964</v>
      </c>
      <c r="L17" s="5">
        <v>8298</v>
      </c>
      <c r="M17" s="5">
        <v>1385</v>
      </c>
      <c r="N17" s="5">
        <v>3847</v>
      </c>
    </row>
    <row r="18" spans="1:14" ht="18" customHeight="1">
      <c r="A18" s="14"/>
      <c r="B18" s="17">
        <v>26</v>
      </c>
      <c r="C18" s="45">
        <v>29779</v>
      </c>
      <c r="D18" s="5">
        <v>72400.321</v>
      </c>
      <c r="E18" s="5">
        <v>11616</v>
      </c>
      <c r="F18" s="5">
        <v>12710.166000000001</v>
      </c>
      <c r="G18" s="5">
        <v>2546</v>
      </c>
      <c r="H18" s="5">
        <v>9055.585</v>
      </c>
      <c r="I18" s="5">
        <v>9930</v>
      </c>
      <c r="J18" s="5">
        <v>1799.96</v>
      </c>
      <c r="K18" s="5">
        <v>6869</v>
      </c>
      <c r="L18" s="5">
        <v>8561.7</v>
      </c>
      <c r="M18" s="5">
        <v>1500</v>
      </c>
      <c r="N18" s="5">
        <v>4079.2059999999997</v>
      </c>
    </row>
    <row r="19" spans="1:14" ht="18" customHeight="1">
      <c r="A19" s="14"/>
      <c r="B19" s="17">
        <v>27</v>
      </c>
      <c r="C19" s="46">
        <v>28745</v>
      </c>
      <c r="D19" s="39">
        <f>74260155/1000</f>
        <v>74260.155</v>
      </c>
      <c r="E19" s="39">
        <v>10731</v>
      </c>
      <c r="F19" s="39">
        <f>11534700/1000</f>
        <v>11534.7</v>
      </c>
      <c r="G19" s="39">
        <v>2610</v>
      </c>
      <c r="H19" s="39">
        <f>9558314/1000</f>
        <v>9558.314</v>
      </c>
      <c r="I19" s="39">
        <v>9909</v>
      </c>
      <c r="J19" s="39">
        <f>1921941/1000</f>
        <v>1921.941</v>
      </c>
      <c r="K19" s="39">
        <v>6856</v>
      </c>
      <c r="L19" s="39">
        <f>8493935/1000</f>
        <v>8493.935</v>
      </c>
      <c r="M19" s="39">
        <v>1332</v>
      </c>
      <c r="N19" s="39">
        <f>3901536/1000</f>
        <v>3901.536</v>
      </c>
    </row>
    <row r="20" spans="1:14" s="21" customFormat="1" ht="18" customHeight="1">
      <c r="A20" s="20"/>
      <c r="B20" s="51">
        <v>28</v>
      </c>
      <c r="C20" s="52">
        <v>29119</v>
      </c>
      <c r="D20" s="53">
        <f>70303137/1000</f>
        <v>70303.137</v>
      </c>
      <c r="E20" s="53">
        <v>10656</v>
      </c>
      <c r="F20" s="53">
        <f>11136709/1000</f>
        <v>11136.709</v>
      </c>
      <c r="G20" s="53">
        <v>2625</v>
      </c>
      <c r="H20" s="53">
        <f>10200452/1000</f>
        <v>10200.452</v>
      </c>
      <c r="I20" s="53">
        <v>10030</v>
      </c>
      <c r="J20" s="53">
        <f>1792893/1000</f>
        <v>1792.893</v>
      </c>
      <c r="K20" s="53">
        <v>6827</v>
      </c>
      <c r="L20" s="53">
        <f>8943881/1000</f>
        <v>8943.881</v>
      </c>
      <c r="M20" s="53">
        <v>1274</v>
      </c>
      <c r="N20" s="53">
        <f>3763265/1000</f>
        <v>3763.265</v>
      </c>
    </row>
    <row r="21" spans="1:14" s="21" customFormat="1" ht="12" customHeight="1">
      <c r="A21" s="20"/>
      <c r="B21" s="22"/>
      <c r="C21" s="47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</row>
    <row r="22" spans="1:14" s="21" customFormat="1" ht="18" customHeight="1">
      <c r="A22" s="20"/>
      <c r="B22" s="22">
        <v>29</v>
      </c>
      <c r="C22" s="48">
        <v>28537</v>
      </c>
      <c r="D22" s="40">
        <v>67381.31</v>
      </c>
      <c r="E22" s="40">
        <v>10779</v>
      </c>
      <c r="F22" s="40">
        <v>11041.096</v>
      </c>
      <c r="G22" s="40">
        <v>2617</v>
      </c>
      <c r="H22" s="40">
        <v>9844.377</v>
      </c>
      <c r="I22" s="40">
        <v>10273</v>
      </c>
      <c r="J22" s="40">
        <v>1779.032</v>
      </c>
      <c r="K22" s="40">
        <v>6637</v>
      </c>
      <c r="L22" s="40">
        <v>8563.318</v>
      </c>
      <c r="M22" s="40">
        <v>1310</v>
      </c>
      <c r="N22" s="40">
        <v>3848.982</v>
      </c>
    </row>
    <row r="23" spans="2:14" ht="7.5" customHeight="1">
      <c r="B23" s="23"/>
      <c r="C23" s="49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2" customHeight="1">
      <c r="A24" s="4" t="s">
        <v>8</v>
      </c>
      <c r="B24" s="24"/>
      <c r="C24" s="49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2:14" ht="18" customHeight="1">
      <c r="B25" s="25" t="s">
        <v>9</v>
      </c>
      <c r="C25" s="50">
        <v>1925</v>
      </c>
      <c r="D25" s="33">
        <v>47800.029</v>
      </c>
      <c r="E25" s="33">
        <v>70</v>
      </c>
      <c r="F25" s="33">
        <v>818.612</v>
      </c>
      <c r="G25" s="33">
        <v>17</v>
      </c>
      <c r="H25" s="33">
        <v>1014.242</v>
      </c>
      <c r="I25" s="33">
        <v>65</v>
      </c>
      <c r="J25" s="33">
        <v>433.875</v>
      </c>
      <c r="K25" s="33">
        <v>168</v>
      </c>
      <c r="L25" s="33">
        <v>3093.961</v>
      </c>
      <c r="M25" s="33">
        <v>18</v>
      </c>
      <c r="N25" s="42">
        <v>30.011</v>
      </c>
    </row>
    <row r="26" spans="2:14" ht="18" customHeight="1">
      <c r="B26" s="26" t="s">
        <v>10</v>
      </c>
      <c r="C26" s="33">
        <v>13</v>
      </c>
      <c r="D26" s="41">
        <v>6.468</v>
      </c>
      <c r="E26" s="33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41">
        <v>0.276</v>
      </c>
    </row>
    <row r="27" spans="2:14" ht="18" customHeight="1">
      <c r="B27" s="26" t="s">
        <v>11</v>
      </c>
      <c r="C27" s="33">
        <f aca="true" t="shared" si="0" ref="C27:N27">+C25-C26</f>
        <v>1912</v>
      </c>
      <c r="D27" s="33">
        <f t="shared" si="0"/>
        <v>47793.561</v>
      </c>
      <c r="E27" s="33">
        <f t="shared" si="0"/>
        <v>70</v>
      </c>
      <c r="F27" s="33">
        <f t="shared" si="0"/>
        <v>818.612</v>
      </c>
      <c r="G27" s="33">
        <f t="shared" si="0"/>
        <v>17</v>
      </c>
      <c r="H27" s="33">
        <f t="shared" si="0"/>
        <v>1014.242</v>
      </c>
      <c r="I27" s="33">
        <f t="shared" si="0"/>
        <v>65</v>
      </c>
      <c r="J27" s="33">
        <f t="shared" si="0"/>
        <v>433.875</v>
      </c>
      <c r="K27" s="33">
        <f t="shared" si="0"/>
        <v>168</v>
      </c>
      <c r="L27" s="33">
        <f t="shared" si="0"/>
        <v>3093.961</v>
      </c>
      <c r="M27" s="33">
        <f t="shared" si="0"/>
        <v>18</v>
      </c>
      <c r="N27" s="33">
        <f t="shared" si="0"/>
        <v>29.735</v>
      </c>
    </row>
    <row r="28" spans="1:14" ht="18" customHeight="1">
      <c r="A28" s="4" t="s">
        <v>12</v>
      </c>
      <c r="B28" s="27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2:14" ht="18" customHeight="1">
      <c r="B29" s="26" t="s">
        <v>9</v>
      </c>
      <c r="C29" s="35">
        <f>17115+334</f>
        <v>17449</v>
      </c>
      <c r="D29" s="35">
        <f>14719.57+3733.291</f>
        <v>18452.861</v>
      </c>
      <c r="E29" s="35">
        <v>10709</v>
      </c>
      <c r="F29" s="35">
        <v>10222.484</v>
      </c>
      <c r="G29" s="35">
        <f>2+2495</f>
        <v>2497</v>
      </c>
      <c r="H29" s="35">
        <f>44.944+8646.182</f>
        <v>8691.126</v>
      </c>
      <c r="I29" s="35">
        <f>1294+921</f>
        <v>2215</v>
      </c>
      <c r="J29" s="35">
        <f>287.018+920.079</f>
        <v>1207.097</v>
      </c>
      <c r="K29" s="35">
        <f>902+5567</f>
        <v>6469</v>
      </c>
      <c r="L29" s="35">
        <f>470.828+4998.529</f>
        <v>5469.357</v>
      </c>
      <c r="M29" s="35">
        <v>1284</v>
      </c>
      <c r="N29" s="35">
        <v>3815.932</v>
      </c>
    </row>
    <row r="30" spans="2:14" ht="18" customHeight="1">
      <c r="B30" s="26" t="s">
        <v>10</v>
      </c>
      <c r="C30" s="35">
        <v>12370</v>
      </c>
      <c r="D30" s="35">
        <f>4091.855+0</f>
        <v>4091.855</v>
      </c>
      <c r="E30" s="35">
        <v>7605</v>
      </c>
      <c r="F30" s="35">
        <v>2332.192</v>
      </c>
      <c r="G30" s="35">
        <v>0</v>
      </c>
      <c r="H30" s="35">
        <v>0</v>
      </c>
      <c r="I30" s="35">
        <v>1136</v>
      </c>
      <c r="J30" s="35">
        <v>70.845</v>
      </c>
      <c r="K30" s="35">
        <v>676</v>
      </c>
      <c r="L30" s="35">
        <v>259.197</v>
      </c>
      <c r="M30" s="35">
        <v>558</v>
      </c>
      <c r="N30" s="35">
        <v>235.765</v>
      </c>
    </row>
    <row r="31" spans="2:14" ht="18" customHeight="1">
      <c r="B31" s="26" t="s">
        <v>13</v>
      </c>
      <c r="C31" s="35">
        <f aca="true" t="shared" si="1" ref="C31:N31">+C29-C30</f>
        <v>5079</v>
      </c>
      <c r="D31" s="35">
        <f t="shared" si="1"/>
        <v>14361.006000000001</v>
      </c>
      <c r="E31" s="35">
        <f t="shared" si="1"/>
        <v>3104</v>
      </c>
      <c r="F31" s="35">
        <f t="shared" si="1"/>
        <v>7890.292</v>
      </c>
      <c r="G31" s="35">
        <f t="shared" si="1"/>
        <v>2497</v>
      </c>
      <c r="H31" s="35">
        <f t="shared" si="1"/>
        <v>8691.126</v>
      </c>
      <c r="I31" s="35">
        <f t="shared" si="1"/>
        <v>1079</v>
      </c>
      <c r="J31" s="35">
        <f t="shared" si="1"/>
        <v>1136.252</v>
      </c>
      <c r="K31" s="35">
        <f t="shared" si="1"/>
        <v>5793</v>
      </c>
      <c r="L31" s="35">
        <f t="shared" si="1"/>
        <v>5210.16</v>
      </c>
      <c r="M31" s="35">
        <f t="shared" si="1"/>
        <v>726</v>
      </c>
      <c r="N31" s="35">
        <f t="shared" si="1"/>
        <v>3580.167</v>
      </c>
    </row>
    <row r="32" spans="1:14" ht="18" customHeight="1">
      <c r="A32" s="28" t="s">
        <v>14</v>
      </c>
      <c r="B32" s="29"/>
      <c r="C32" s="36">
        <v>9163</v>
      </c>
      <c r="D32" s="36">
        <v>1128.42</v>
      </c>
      <c r="E32" s="36">
        <v>0</v>
      </c>
      <c r="F32" s="36">
        <v>0</v>
      </c>
      <c r="G32" s="36">
        <v>103</v>
      </c>
      <c r="H32" s="36">
        <v>139.009</v>
      </c>
      <c r="I32" s="36">
        <f>7965+28</f>
        <v>7993</v>
      </c>
      <c r="J32" s="36">
        <f>109.74+28.32</f>
        <v>138.06</v>
      </c>
      <c r="K32" s="37">
        <v>0</v>
      </c>
      <c r="L32" s="37">
        <v>0</v>
      </c>
      <c r="M32" s="36">
        <v>8</v>
      </c>
      <c r="N32" s="36">
        <v>3.039</v>
      </c>
    </row>
    <row r="33" spans="1:13" s="30" customFormat="1" ht="15" customHeight="1">
      <c r="A33" s="82" t="s">
        <v>19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</row>
  </sheetData>
  <sheetProtection/>
  <mergeCells count="3">
    <mergeCell ref="A3:B3"/>
    <mergeCell ref="A4:B4"/>
    <mergeCell ref="A33:M33"/>
  </mergeCells>
  <printOptions horizontalCentered="1"/>
  <pageMargins left="0.3937007874015748" right="0.3937007874015748" top="0.5905511811023623" bottom="0.3937007874015748" header="0.4330708661417323" footer="0.31496062992125984"/>
  <pageSetup fitToWidth="0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10.375" defaultRowHeight="12" customHeight="1"/>
  <cols>
    <col min="1" max="1" width="2.875" style="4" customWidth="1"/>
    <col min="2" max="14" width="14.75390625" style="4" customWidth="1"/>
    <col min="15" max="18" width="11.75390625" style="4" customWidth="1"/>
    <col min="19" max="29" width="12.75390625" style="4" customWidth="1"/>
    <col min="30" max="16384" width="10.375" style="4" customWidth="1"/>
  </cols>
  <sheetData>
    <row r="1" spans="1:19" ht="21" customHeight="1">
      <c r="A1" s="84" t="s">
        <v>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94"/>
      <c r="R1" s="94"/>
      <c r="S1" s="94"/>
    </row>
    <row r="2" spans="1:14" ht="15" customHeight="1" thickBot="1">
      <c r="A2" s="6"/>
      <c r="B2" s="7" t="s">
        <v>0</v>
      </c>
      <c r="C2" s="6"/>
      <c r="D2" s="6"/>
      <c r="E2" s="6"/>
      <c r="F2" s="6"/>
      <c r="G2" s="6"/>
      <c r="H2" s="6"/>
      <c r="I2" s="6"/>
      <c r="J2" s="6"/>
      <c r="K2" s="8"/>
      <c r="L2" s="8"/>
      <c r="M2" s="6"/>
      <c r="N2" s="6"/>
    </row>
    <row r="3" spans="1:14" s="11" customFormat="1" ht="12" customHeight="1" thickTop="1">
      <c r="A3" s="78" t="s">
        <v>15</v>
      </c>
      <c r="B3" s="79"/>
      <c r="C3" s="9" t="s">
        <v>1</v>
      </c>
      <c r="D3" s="10"/>
      <c r="E3" s="9" t="s">
        <v>2</v>
      </c>
      <c r="F3" s="10"/>
      <c r="G3" s="9" t="s">
        <v>3</v>
      </c>
      <c r="H3" s="10"/>
      <c r="I3" s="9" t="s">
        <v>4</v>
      </c>
      <c r="J3" s="10"/>
      <c r="K3" s="9" t="s">
        <v>5</v>
      </c>
      <c r="L3" s="10"/>
      <c r="M3" s="9" t="s">
        <v>18</v>
      </c>
      <c r="N3" s="10"/>
    </row>
    <row r="4" spans="1:14" s="11" customFormat="1" ht="12" customHeight="1">
      <c r="A4" s="80" t="s">
        <v>16</v>
      </c>
      <c r="B4" s="81"/>
      <c r="C4" s="12" t="s">
        <v>6</v>
      </c>
      <c r="D4" s="13" t="s">
        <v>7</v>
      </c>
      <c r="E4" s="12" t="s">
        <v>6</v>
      </c>
      <c r="F4" s="13" t="s">
        <v>7</v>
      </c>
      <c r="G4" s="12" t="s">
        <v>6</v>
      </c>
      <c r="H4" s="13" t="s">
        <v>7</v>
      </c>
      <c r="I4" s="12" t="s">
        <v>6</v>
      </c>
      <c r="J4" s="13" t="s">
        <v>7</v>
      </c>
      <c r="K4" s="12" t="s">
        <v>6</v>
      </c>
      <c r="L4" s="13" t="s">
        <v>7</v>
      </c>
      <c r="M4" s="12" t="s">
        <v>6</v>
      </c>
      <c r="N4" s="13" t="s">
        <v>7</v>
      </c>
    </row>
    <row r="5" spans="1:14" ht="18" customHeight="1" hidden="1">
      <c r="A5" s="14" t="s">
        <v>17</v>
      </c>
      <c r="B5" s="15"/>
      <c r="C5" s="43">
        <v>39424</v>
      </c>
      <c r="D5" s="1">
        <v>54505.037</v>
      </c>
      <c r="E5" s="16">
        <v>9071</v>
      </c>
      <c r="F5" s="1">
        <v>9629.415</v>
      </c>
      <c r="G5" s="1">
        <v>4927</v>
      </c>
      <c r="H5" s="1">
        <v>13549</v>
      </c>
      <c r="I5" s="1">
        <v>17599</v>
      </c>
      <c r="J5" s="1">
        <v>6271</v>
      </c>
      <c r="K5" s="1">
        <v>7261</v>
      </c>
      <c r="L5" s="16">
        <v>7012.058</v>
      </c>
      <c r="M5" s="1">
        <v>1528</v>
      </c>
      <c r="N5" s="1">
        <v>533</v>
      </c>
    </row>
    <row r="6" spans="1:14" ht="18" customHeight="1" hidden="1">
      <c r="A6" s="14" t="s">
        <v>43</v>
      </c>
      <c r="B6" s="17"/>
      <c r="C6" s="43">
        <v>37320</v>
      </c>
      <c r="D6" s="1">
        <v>60974.816000000006</v>
      </c>
      <c r="E6" s="16">
        <v>9085</v>
      </c>
      <c r="F6" s="1">
        <v>9085</v>
      </c>
      <c r="G6" s="1">
        <v>4891</v>
      </c>
      <c r="H6" s="1">
        <v>13254</v>
      </c>
      <c r="I6" s="1">
        <v>17840</v>
      </c>
      <c r="J6" s="1">
        <v>6162.928</v>
      </c>
      <c r="K6" s="1">
        <v>7192</v>
      </c>
      <c r="L6" s="16">
        <v>7072</v>
      </c>
      <c r="M6" s="1">
        <v>633</v>
      </c>
      <c r="N6" s="1">
        <v>293</v>
      </c>
    </row>
    <row r="7" spans="1:14" ht="18" customHeight="1" hidden="1">
      <c r="A7" s="14" t="s">
        <v>44</v>
      </c>
      <c r="B7" s="17"/>
      <c r="C7" s="43">
        <v>38458</v>
      </c>
      <c r="D7" s="1">
        <v>58244.03799999999</v>
      </c>
      <c r="E7" s="16">
        <v>10300</v>
      </c>
      <c r="F7" s="1">
        <v>9565.026</v>
      </c>
      <c r="G7" s="1">
        <v>4856</v>
      </c>
      <c r="H7" s="1">
        <v>13228.746000000001</v>
      </c>
      <c r="I7" s="1">
        <v>16701</v>
      </c>
      <c r="J7" s="1">
        <v>5701.2970000000005</v>
      </c>
      <c r="K7" s="1">
        <v>7363</v>
      </c>
      <c r="L7" s="16">
        <v>6859.429</v>
      </c>
      <c r="M7" s="1">
        <v>560</v>
      </c>
      <c r="N7" s="1">
        <v>337</v>
      </c>
    </row>
    <row r="8" spans="1:14" ht="18" customHeight="1" hidden="1">
      <c r="A8" s="14" t="s">
        <v>45</v>
      </c>
      <c r="B8" s="17"/>
      <c r="C8" s="44">
        <v>38102</v>
      </c>
      <c r="D8" s="2">
        <v>65199.848</v>
      </c>
      <c r="E8" s="2">
        <v>10037</v>
      </c>
      <c r="F8" s="2">
        <v>9783.98</v>
      </c>
      <c r="G8" s="2">
        <v>4458</v>
      </c>
      <c r="H8" s="2">
        <v>12951.99</v>
      </c>
      <c r="I8" s="2">
        <v>10377</v>
      </c>
      <c r="J8" s="3">
        <v>3184.824</v>
      </c>
      <c r="K8" s="2">
        <v>7363</v>
      </c>
      <c r="L8" s="18">
        <v>7156.955999999999</v>
      </c>
      <c r="M8" s="2">
        <v>613</v>
      </c>
      <c r="N8" s="3">
        <v>461</v>
      </c>
    </row>
    <row r="9" spans="1:14" ht="18" customHeight="1" hidden="1">
      <c r="A9" s="14" t="s">
        <v>46</v>
      </c>
      <c r="B9" s="19"/>
      <c r="C9" s="4">
        <v>39330</v>
      </c>
      <c r="D9" s="4">
        <v>65683.717</v>
      </c>
      <c r="E9" s="4">
        <v>9825</v>
      </c>
      <c r="F9" s="4">
        <v>9837.922999999999</v>
      </c>
      <c r="G9" s="4">
        <v>3705</v>
      </c>
      <c r="H9" s="4">
        <v>6344.4130000000005</v>
      </c>
      <c r="I9" s="4">
        <v>2678</v>
      </c>
      <c r="J9" s="4">
        <v>3867.113</v>
      </c>
      <c r="K9" s="4">
        <v>7293</v>
      </c>
      <c r="L9" s="4">
        <v>7199.3189999999995</v>
      </c>
      <c r="M9" s="4">
        <v>1568</v>
      </c>
      <c r="N9" s="4">
        <v>2815</v>
      </c>
    </row>
    <row r="10" spans="1:14" ht="18" customHeight="1" hidden="1">
      <c r="A10" s="14" t="s">
        <v>47</v>
      </c>
      <c r="B10" s="17"/>
      <c r="C10" s="45">
        <v>38064</v>
      </c>
      <c r="D10" s="5">
        <v>67432</v>
      </c>
      <c r="E10" s="5">
        <v>11441</v>
      </c>
      <c r="F10" s="5">
        <v>9997</v>
      </c>
      <c r="G10" s="5">
        <v>4336</v>
      </c>
      <c r="H10" s="5">
        <v>13251</v>
      </c>
      <c r="I10" s="5">
        <v>12202</v>
      </c>
      <c r="J10" s="5">
        <v>4217</v>
      </c>
      <c r="K10" s="5">
        <v>7363</v>
      </c>
      <c r="L10" s="5">
        <v>7648</v>
      </c>
      <c r="M10" s="5">
        <v>2149</v>
      </c>
      <c r="N10" s="5">
        <v>4514</v>
      </c>
    </row>
    <row r="11" spans="1:14" ht="18" customHeight="1" hidden="1">
      <c r="A11" s="14" t="s">
        <v>48</v>
      </c>
      <c r="B11" s="17"/>
      <c r="C11" s="45">
        <v>35679</v>
      </c>
      <c r="D11" s="5">
        <v>66528.819</v>
      </c>
      <c r="E11" s="5">
        <v>11266</v>
      </c>
      <c r="F11" s="5">
        <v>9804.957</v>
      </c>
      <c r="G11" s="5">
        <v>4310</v>
      </c>
      <c r="H11" s="5">
        <v>13154.590000000002</v>
      </c>
      <c r="I11" s="5">
        <v>12425</v>
      </c>
      <c r="J11" s="5">
        <v>4319.710000000001</v>
      </c>
      <c r="K11" s="5">
        <v>7311</v>
      </c>
      <c r="L11" s="5">
        <v>7567.184000000001</v>
      </c>
      <c r="M11" s="5">
        <v>2121</v>
      </c>
      <c r="N11" s="5">
        <v>4471</v>
      </c>
    </row>
    <row r="12" spans="1:14" ht="18" customHeight="1" hidden="1">
      <c r="A12" s="14" t="s">
        <v>49</v>
      </c>
      <c r="B12" s="17"/>
      <c r="C12" s="45">
        <v>38934</v>
      </c>
      <c r="D12" s="5">
        <v>80327.63</v>
      </c>
      <c r="E12" s="5">
        <v>11000</v>
      </c>
      <c r="F12" s="5">
        <v>11912.57</v>
      </c>
      <c r="G12" s="5">
        <v>3406</v>
      </c>
      <c r="H12" s="5">
        <v>9330.396</v>
      </c>
      <c r="I12" s="5">
        <v>10493</v>
      </c>
      <c r="J12" s="5">
        <v>3716.651</v>
      </c>
      <c r="K12" s="5">
        <v>7326</v>
      </c>
      <c r="L12" s="5">
        <v>7644.17</v>
      </c>
      <c r="M12" s="5">
        <v>1817</v>
      </c>
      <c r="N12" s="5">
        <v>5270</v>
      </c>
    </row>
    <row r="13" spans="1:14" ht="18" customHeight="1" hidden="1">
      <c r="A13" s="14" t="s">
        <v>50</v>
      </c>
      <c r="B13" s="17"/>
      <c r="C13" s="45">
        <v>32918</v>
      </c>
      <c r="D13" s="5">
        <v>57266.659</v>
      </c>
      <c r="E13" s="5">
        <v>10082</v>
      </c>
      <c r="F13" s="5">
        <v>10548.948</v>
      </c>
      <c r="G13" s="5">
        <v>2575</v>
      </c>
      <c r="H13" s="5">
        <v>8252.05</v>
      </c>
      <c r="I13" s="5">
        <v>9923</v>
      </c>
      <c r="J13" s="5">
        <v>3182.108</v>
      </c>
      <c r="K13" s="5">
        <v>7181</v>
      </c>
      <c r="L13" s="5">
        <v>7308.382</v>
      </c>
      <c r="M13" s="5">
        <v>1433</v>
      </c>
      <c r="N13" s="5">
        <v>4825.324</v>
      </c>
    </row>
    <row r="14" spans="1:14" ht="18" customHeight="1" hidden="1">
      <c r="A14" s="14" t="s">
        <v>51</v>
      </c>
      <c r="B14" s="17"/>
      <c r="C14" s="44">
        <v>31399</v>
      </c>
      <c r="D14" s="2">
        <v>61880.319</v>
      </c>
      <c r="E14" s="2">
        <v>10095</v>
      </c>
      <c r="F14" s="2">
        <v>10904</v>
      </c>
      <c r="G14" s="2">
        <v>2580</v>
      </c>
      <c r="H14" s="2">
        <v>8369.158</v>
      </c>
      <c r="I14" s="2">
        <v>9503</v>
      </c>
      <c r="J14" s="3">
        <v>2051.512</v>
      </c>
      <c r="K14" s="2">
        <v>7159</v>
      </c>
      <c r="L14" s="18">
        <v>7590.679</v>
      </c>
      <c r="M14" s="2">
        <v>1346</v>
      </c>
      <c r="N14" s="3">
        <v>4536.949</v>
      </c>
    </row>
    <row r="15" spans="1:14" ht="18" customHeight="1" hidden="1">
      <c r="A15" s="14" t="s">
        <v>52</v>
      </c>
      <c r="B15" s="17"/>
      <c r="C15" s="45">
        <v>29196</v>
      </c>
      <c r="D15" s="5">
        <v>65082</v>
      </c>
      <c r="E15" s="5">
        <v>10793</v>
      </c>
      <c r="F15" s="5">
        <v>11489</v>
      </c>
      <c r="G15" s="5">
        <v>2549</v>
      </c>
      <c r="H15" s="5">
        <v>8671</v>
      </c>
      <c r="I15" s="5">
        <v>9527</v>
      </c>
      <c r="J15" s="5">
        <v>1692</v>
      </c>
      <c r="K15" s="5">
        <v>6964</v>
      </c>
      <c r="L15" s="5">
        <v>7354</v>
      </c>
      <c r="M15" s="5">
        <v>1283</v>
      </c>
      <c r="N15" s="5">
        <v>4206</v>
      </c>
    </row>
    <row r="16" spans="1:14" ht="18" customHeight="1">
      <c r="A16" s="14" t="s">
        <v>53</v>
      </c>
      <c r="B16" s="17"/>
      <c r="C16" s="45">
        <v>28892</v>
      </c>
      <c r="D16" s="5">
        <v>64398</v>
      </c>
      <c r="E16" s="5">
        <v>11184</v>
      </c>
      <c r="F16" s="5">
        <v>11659</v>
      </c>
      <c r="G16" s="5">
        <v>2568</v>
      </c>
      <c r="H16" s="5">
        <v>9377</v>
      </c>
      <c r="I16" s="5">
        <v>9116</v>
      </c>
      <c r="J16" s="5">
        <v>1757</v>
      </c>
      <c r="K16" s="5">
        <v>7103</v>
      </c>
      <c r="L16" s="5">
        <v>8303</v>
      </c>
      <c r="M16" s="5">
        <v>1477</v>
      </c>
      <c r="N16" s="5">
        <v>4143</v>
      </c>
    </row>
    <row r="17" spans="1:14" ht="18" customHeight="1">
      <c r="A17" s="14"/>
      <c r="B17" s="17">
        <v>25</v>
      </c>
      <c r="C17" s="45">
        <v>30292</v>
      </c>
      <c r="D17" s="5">
        <v>73243</v>
      </c>
      <c r="E17" s="5">
        <v>11961</v>
      </c>
      <c r="F17" s="5">
        <v>12140</v>
      </c>
      <c r="G17" s="5">
        <v>2564</v>
      </c>
      <c r="H17" s="5">
        <v>8533</v>
      </c>
      <c r="I17" s="5">
        <v>10545</v>
      </c>
      <c r="J17" s="5">
        <v>1838</v>
      </c>
      <c r="K17" s="5">
        <v>6964</v>
      </c>
      <c r="L17" s="5">
        <v>8298</v>
      </c>
      <c r="M17" s="5">
        <v>1385</v>
      </c>
      <c r="N17" s="5">
        <v>3847</v>
      </c>
    </row>
    <row r="18" spans="1:14" ht="18" customHeight="1">
      <c r="A18" s="14"/>
      <c r="B18" s="17">
        <v>26</v>
      </c>
      <c r="C18" s="45">
        <v>29779</v>
      </c>
      <c r="D18" s="5">
        <v>72400.321</v>
      </c>
      <c r="E18" s="5">
        <v>11616</v>
      </c>
      <c r="F18" s="5">
        <v>12710.166000000001</v>
      </c>
      <c r="G18" s="5">
        <v>2546</v>
      </c>
      <c r="H18" s="5">
        <v>9055.585</v>
      </c>
      <c r="I18" s="5">
        <v>9930</v>
      </c>
      <c r="J18" s="5">
        <v>1799.96</v>
      </c>
      <c r="K18" s="5">
        <v>6869</v>
      </c>
      <c r="L18" s="5">
        <v>8561.7</v>
      </c>
      <c r="M18" s="5">
        <v>1500</v>
      </c>
      <c r="N18" s="5">
        <v>4079.2059999999997</v>
      </c>
    </row>
    <row r="19" spans="1:14" ht="18" customHeight="1">
      <c r="A19" s="14"/>
      <c r="B19" s="17">
        <v>27</v>
      </c>
      <c r="C19" s="46">
        <v>28745</v>
      </c>
      <c r="D19" s="39">
        <f>74260155/1000</f>
        <v>74260.155</v>
      </c>
      <c r="E19" s="39">
        <v>10731</v>
      </c>
      <c r="F19" s="39">
        <f>11534700/1000</f>
        <v>11534.7</v>
      </c>
      <c r="G19" s="39">
        <v>2610</v>
      </c>
      <c r="H19" s="39">
        <f>9558314/1000</f>
        <v>9558.314</v>
      </c>
      <c r="I19" s="39">
        <v>9909</v>
      </c>
      <c r="J19" s="39">
        <f>1921941/1000</f>
        <v>1921.941</v>
      </c>
      <c r="K19" s="39">
        <v>6856</v>
      </c>
      <c r="L19" s="39">
        <f>8493935/1000</f>
        <v>8493.935</v>
      </c>
      <c r="M19" s="39">
        <v>1332</v>
      </c>
      <c r="N19" s="39">
        <f>3901536/1000</f>
        <v>3901.536</v>
      </c>
    </row>
    <row r="20" spans="1:14" s="21" customFormat="1" ht="18" customHeight="1">
      <c r="A20" s="20"/>
      <c r="B20" s="51">
        <v>28</v>
      </c>
      <c r="C20" s="52">
        <v>29119</v>
      </c>
      <c r="D20" s="53">
        <f>70303137/1000</f>
        <v>70303.137</v>
      </c>
      <c r="E20" s="53">
        <v>10656</v>
      </c>
      <c r="F20" s="53">
        <f>11136709/1000</f>
        <v>11136.709</v>
      </c>
      <c r="G20" s="53">
        <v>2625</v>
      </c>
      <c r="H20" s="53">
        <f>10200452/1000</f>
        <v>10200.452</v>
      </c>
      <c r="I20" s="53">
        <v>10030</v>
      </c>
      <c r="J20" s="53">
        <f>1792893/1000</f>
        <v>1792.893</v>
      </c>
      <c r="K20" s="53">
        <v>6827</v>
      </c>
      <c r="L20" s="53">
        <f>8943881/1000</f>
        <v>8943.881</v>
      </c>
      <c r="M20" s="53">
        <v>1274</v>
      </c>
      <c r="N20" s="53">
        <f>3763265/1000</f>
        <v>3763.265</v>
      </c>
    </row>
    <row r="21" spans="1:14" s="21" customFormat="1" ht="12" customHeight="1">
      <c r="A21" s="20"/>
      <c r="B21" s="22"/>
      <c r="C21" s="47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</row>
    <row r="22" spans="1:14" s="21" customFormat="1" ht="18" customHeight="1">
      <c r="A22" s="20"/>
      <c r="B22" s="22">
        <v>29</v>
      </c>
      <c r="C22" s="48">
        <v>28537</v>
      </c>
      <c r="D22" s="40">
        <v>67381.31</v>
      </c>
      <c r="E22" s="40">
        <v>10779</v>
      </c>
      <c r="F22" s="40">
        <v>11041.096</v>
      </c>
      <c r="G22" s="40">
        <v>2617</v>
      </c>
      <c r="H22" s="40">
        <v>9844.377</v>
      </c>
      <c r="I22" s="40">
        <v>10273</v>
      </c>
      <c r="J22" s="40">
        <v>1779.032</v>
      </c>
      <c r="K22" s="40">
        <v>6637</v>
      </c>
      <c r="L22" s="40">
        <v>8563.318</v>
      </c>
      <c r="M22" s="40">
        <v>1310</v>
      </c>
      <c r="N22" s="40">
        <v>3848.982</v>
      </c>
    </row>
    <row r="23" spans="2:14" ht="7.5" customHeight="1">
      <c r="B23" s="23"/>
      <c r="C23" s="49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2" customHeight="1">
      <c r="A24" s="4" t="s">
        <v>8</v>
      </c>
      <c r="B24" s="24"/>
      <c r="C24" s="49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2:14" ht="18" customHeight="1">
      <c r="B25" s="25" t="s">
        <v>9</v>
      </c>
      <c r="C25" s="50">
        <v>1925</v>
      </c>
      <c r="D25" s="33">
        <v>47800.029</v>
      </c>
      <c r="E25" s="33">
        <v>70</v>
      </c>
      <c r="F25" s="33">
        <v>818.612</v>
      </c>
      <c r="G25" s="33">
        <v>17</v>
      </c>
      <c r="H25" s="33">
        <v>1014.242</v>
      </c>
      <c r="I25" s="33">
        <v>65</v>
      </c>
      <c r="J25" s="33">
        <v>433.875</v>
      </c>
      <c r="K25" s="33">
        <v>168</v>
      </c>
      <c r="L25" s="33">
        <v>3093.961</v>
      </c>
      <c r="M25" s="33">
        <v>18</v>
      </c>
      <c r="N25" s="42">
        <v>30.011</v>
      </c>
    </row>
    <row r="26" spans="2:14" ht="12">
      <c r="B26" s="26" t="s">
        <v>10</v>
      </c>
      <c r="C26" s="33">
        <v>13</v>
      </c>
      <c r="D26" s="41">
        <v>6.468</v>
      </c>
      <c r="E26" s="33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41">
        <v>0.276</v>
      </c>
    </row>
    <row r="27" spans="2:14" ht="22.5">
      <c r="B27" s="77" t="s">
        <v>42</v>
      </c>
      <c r="C27" s="33">
        <f aca="true" t="shared" si="0" ref="C27:N27">+C25-C26</f>
        <v>1912</v>
      </c>
      <c r="D27" s="33">
        <f t="shared" si="0"/>
        <v>47793.561</v>
      </c>
      <c r="E27" s="33">
        <f t="shared" si="0"/>
        <v>70</v>
      </c>
      <c r="F27" s="33">
        <f t="shared" si="0"/>
        <v>818.612</v>
      </c>
      <c r="G27" s="33">
        <f t="shared" si="0"/>
        <v>17</v>
      </c>
      <c r="H27" s="33">
        <f t="shared" si="0"/>
        <v>1014.242</v>
      </c>
      <c r="I27" s="33">
        <f t="shared" si="0"/>
        <v>65</v>
      </c>
      <c r="J27" s="33">
        <f t="shared" si="0"/>
        <v>433.875</v>
      </c>
      <c r="K27" s="33">
        <f t="shared" si="0"/>
        <v>168</v>
      </c>
      <c r="L27" s="33">
        <f t="shared" si="0"/>
        <v>3093.961</v>
      </c>
      <c r="M27" s="33">
        <f t="shared" si="0"/>
        <v>18</v>
      </c>
      <c r="N27" s="33">
        <f t="shared" si="0"/>
        <v>29.735</v>
      </c>
    </row>
    <row r="28" spans="1:14" ht="18" customHeight="1">
      <c r="A28" s="4" t="s">
        <v>12</v>
      </c>
      <c r="B28" s="27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2:14" ht="18" customHeight="1">
      <c r="B29" s="26" t="s">
        <v>9</v>
      </c>
      <c r="C29" s="35">
        <f>17115+334</f>
        <v>17449</v>
      </c>
      <c r="D29" s="35">
        <f>14719.57+3733.291</f>
        <v>18452.861</v>
      </c>
      <c r="E29" s="35">
        <v>10709</v>
      </c>
      <c r="F29" s="35">
        <v>10222.484</v>
      </c>
      <c r="G29" s="35">
        <f>2+2495</f>
        <v>2497</v>
      </c>
      <c r="H29" s="35">
        <f>44.944+8646.182</f>
        <v>8691.126</v>
      </c>
      <c r="I29" s="35">
        <f>1294+921</f>
        <v>2215</v>
      </c>
      <c r="J29" s="35">
        <f>287.018+920.079</f>
        <v>1207.097</v>
      </c>
      <c r="K29" s="35">
        <f>902+5567</f>
        <v>6469</v>
      </c>
      <c r="L29" s="35">
        <f>470.828+4998.529</f>
        <v>5469.357</v>
      </c>
      <c r="M29" s="35">
        <v>1284</v>
      </c>
      <c r="N29" s="35">
        <v>3815.932</v>
      </c>
    </row>
    <row r="30" spans="2:14" ht="12">
      <c r="B30" s="26" t="s">
        <v>10</v>
      </c>
      <c r="C30" s="35">
        <v>12370</v>
      </c>
      <c r="D30" s="35">
        <f>4091.855+0</f>
        <v>4091.855</v>
      </c>
      <c r="E30" s="35">
        <v>7605</v>
      </c>
      <c r="F30" s="35">
        <v>2332.192</v>
      </c>
      <c r="G30" s="35">
        <v>0</v>
      </c>
      <c r="H30" s="35">
        <v>0</v>
      </c>
      <c r="I30" s="35">
        <v>1136</v>
      </c>
      <c r="J30" s="35">
        <v>70.845</v>
      </c>
      <c r="K30" s="35">
        <v>676</v>
      </c>
      <c r="L30" s="35">
        <v>259.197</v>
      </c>
      <c r="M30" s="35">
        <v>558</v>
      </c>
      <c r="N30" s="35">
        <v>235.765</v>
      </c>
    </row>
    <row r="31" spans="2:14" ht="12">
      <c r="B31" s="26" t="s">
        <v>13</v>
      </c>
      <c r="C31" s="35">
        <f aca="true" t="shared" si="1" ref="C31:N31">+C29-C30</f>
        <v>5079</v>
      </c>
      <c r="D31" s="35">
        <f t="shared" si="1"/>
        <v>14361.006000000001</v>
      </c>
      <c r="E31" s="35">
        <f t="shared" si="1"/>
        <v>3104</v>
      </c>
      <c r="F31" s="35">
        <f t="shared" si="1"/>
        <v>7890.292</v>
      </c>
      <c r="G31" s="35">
        <f t="shared" si="1"/>
        <v>2497</v>
      </c>
      <c r="H31" s="35">
        <f t="shared" si="1"/>
        <v>8691.126</v>
      </c>
      <c r="I31" s="35">
        <f t="shared" si="1"/>
        <v>1079</v>
      </c>
      <c r="J31" s="35">
        <f t="shared" si="1"/>
        <v>1136.252</v>
      </c>
      <c r="K31" s="35">
        <f t="shared" si="1"/>
        <v>5793</v>
      </c>
      <c r="L31" s="35">
        <f t="shared" si="1"/>
        <v>5210.16</v>
      </c>
      <c r="M31" s="35">
        <f t="shared" si="1"/>
        <v>726</v>
      </c>
      <c r="N31" s="35">
        <f t="shared" si="1"/>
        <v>3580.167</v>
      </c>
    </row>
    <row r="32" spans="1:14" ht="18" customHeight="1">
      <c r="A32" s="28" t="s">
        <v>14</v>
      </c>
      <c r="B32" s="29"/>
      <c r="C32" s="36">
        <v>9163</v>
      </c>
      <c r="D32" s="36">
        <v>1128.42</v>
      </c>
      <c r="E32" s="36">
        <v>0</v>
      </c>
      <c r="F32" s="36">
        <v>0</v>
      </c>
      <c r="G32" s="36">
        <v>103</v>
      </c>
      <c r="H32" s="36">
        <v>139.009</v>
      </c>
      <c r="I32" s="36">
        <f>7965+28</f>
        <v>7993</v>
      </c>
      <c r="J32" s="36">
        <f>109.74+28.32</f>
        <v>138.06</v>
      </c>
      <c r="K32" s="37">
        <v>0</v>
      </c>
      <c r="L32" s="37">
        <v>0</v>
      </c>
      <c r="M32" s="36">
        <v>8</v>
      </c>
      <c r="N32" s="36">
        <v>3.039</v>
      </c>
    </row>
    <row r="33" spans="1:13" s="30" customFormat="1" ht="15" customHeight="1">
      <c r="A33" s="82" t="s">
        <v>19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</row>
    <row r="34" ht="15" customHeight="1"/>
    <row r="35" ht="15" customHeight="1"/>
    <row r="36" ht="15" customHeight="1"/>
    <row r="37" ht="15" customHeight="1"/>
    <row r="38" ht="15" customHeight="1"/>
    <row r="39" spans="1:29" ht="33" customHeight="1">
      <c r="A39" s="83" t="s">
        <v>55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92"/>
      <c r="R39" s="92"/>
      <c r="S39" s="92"/>
      <c r="T39" s="92"/>
      <c r="U39" s="92"/>
      <c r="V39" s="93"/>
      <c r="W39" s="93"/>
      <c r="X39" s="92"/>
      <c r="Y39" s="92"/>
      <c r="Z39" s="54"/>
      <c r="AA39" s="54"/>
      <c r="AB39" s="54"/>
      <c r="AC39" s="54"/>
    </row>
    <row r="40" spans="1:27" ht="12" customHeight="1" thickBot="1">
      <c r="A40" s="55" t="s">
        <v>21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4"/>
      <c r="O40" s="54"/>
      <c r="P40" s="54"/>
      <c r="Q40" s="54"/>
      <c r="R40" s="54"/>
      <c r="S40" s="54"/>
      <c r="V40" s="54"/>
      <c r="W40" s="54"/>
      <c r="X40" s="54"/>
      <c r="Y40" s="54"/>
      <c r="Z40" s="54"/>
      <c r="AA40" s="54"/>
    </row>
    <row r="41" spans="1:13" ht="12" customHeight="1" thickTop="1">
      <c r="A41" s="85" t="s">
        <v>22</v>
      </c>
      <c r="B41" s="88" t="s">
        <v>23</v>
      </c>
      <c r="C41" s="87"/>
      <c r="D41" s="88" t="s">
        <v>24</v>
      </c>
      <c r="E41" s="87"/>
      <c r="F41" s="89" t="s">
        <v>25</v>
      </c>
      <c r="G41" s="90"/>
      <c r="H41" s="89" t="s">
        <v>26</v>
      </c>
      <c r="I41" s="90"/>
      <c r="J41" s="89" t="s">
        <v>27</v>
      </c>
      <c r="K41" s="90"/>
      <c r="L41" s="89" t="s">
        <v>28</v>
      </c>
      <c r="M41" s="90"/>
    </row>
    <row r="42" spans="1:13" ht="12" customHeight="1">
      <c r="A42" s="86"/>
      <c r="B42" s="57" t="s">
        <v>29</v>
      </c>
      <c r="C42" s="58" t="s">
        <v>30</v>
      </c>
      <c r="D42" s="57" t="s">
        <v>29</v>
      </c>
      <c r="E42" s="58" t="s">
        <v>30</v>
      </c>
      <c r="F42" s="59" t="s">
        <v>29</v>
      </c>
      <c r="G42" s="60" t="s">
        <v>30</v>
      </c>
      <c r="H42" s="59" t="s">
        <v>29</v>
      </c>
      <c r="I42" s="60" t="s">
        <v>30</v>
      </c>
      <c r="J42" s="59" t="s">
        <v>29</v>
      </c>
      <c r="K42" s="60" t="s">
        <v>30</v>
      </c>
      <c r="L42" s="59" t="s">
        <v>29</v>
      </c>
      <c r="M42" s="60" t="s">
        <v>30</v>
      </c>
    </row>
    <row r="43" spans="1:13" ht="24">
      <c r="A43" s="61" t="s">
        <v>31</v>
      </c>
      <c r="B43" s="62">
        <f>SUM(B45:B54)</f>
        <v>1022413</v>
      </c>
      <c r="C43" s="62">
        <f>SUM(C45:C54)</f>
        <v>1048183</v>
      </c>
      <c r="D43" s="62">
        <f>SUM(D45:D54)</f>
        <v>1034584</v>
      </c>
      <c r="E43" s="62">
        <f>SUM(E45:E54)</f>
        <v>1071519</v>
      </c>
      <c r="F43" s="63">
        <v>852997</v>
      </c>
      <c r="G43" s="63">
        <v>840030</v>
      </c>
      <c r="H43" s="64">
        <v>986353</v>
      </c>
      <c r="I43" s="64">
        <v>1003912</v>
      </c>
      <c r="J43" s="63">
        <v>947097</v>
      </c>
      <c r="K43" s="63">
        <v>937551</v>
      </c>
      <c r="L43" s="65">
        <f>638599+328396</f>
        <v>966995</v>
      </c>
      <c r="M43" s="65">
        <f>650083+314191</f>
        <v>964274</v>
      </c>
    </row>
    <row r="44" spans="1:5" ht="12" customHeight="1">
      <c r="A44" s="66"/>
      <c r="B44" s="54"/>
      <c r="C44" s="54"/>
      <c r="D44" s="54"/>
      <c r="E44" s="54"/>
    </row>
    <row r="45" spans="1:13" ht="24">
      <c r="A45" s="66" t="s">
        <v>32</v>
      </c>
      <c r="B45" s="54">
        <v>95863</v>
      </c>
      <c r="C45" s="54">
        <v>98858</v>
      </c>
      <c r="D45" s="54">
        <v>106673</v>
      </c>
      <c r="E45" s="54">
        <v>111615</v>
      </c>
      <c r="F45" s="4">
        <v>100443</v>
      </c>
      <c r="G45" s="4">
        <v>104004</v>
      </c>
      <c r="H45" s="4">
        <v>100970</v>
      </c>
      <c r="I45" s="4">
        <v>96631</v>
      </c>
      <c r="J45" s="4">
        <v>104777</v>
      </c>
      <c r="K45" s="4">
        <v>95451</v>
      </c>
      <c r="L45" s="67">
        <v>100784</v>
      </c>
      <c r="M45" s="67">
        <v>92376</v>
      </c>
    </row>
    <row r="46" spans="1:13" ht="24">
      <c r="A46" s="66" t="s">
        <v>33</v>
      </c>
      <c r="B46" s="54">
        <v>226054</v>
      </c>
      <c r="C46" s="54">
        <v>219925</v>
      </c>
      <c r="D46" s="54">
        <v>215946</v>
      </c>
      <c r="E46" s="54">
        <v>209396</v>
      </c>
      <c r="F46" s="4">
        <v>204476</v>
      </c>
      <c r="G46" s="4">
        <v>201081</v>
      </c>
      <c r="H46" s="4">
        <v>233660</v>
      </c>
      <c r="I46" s="4">
        <v>230764</v>
      </c>
      <c r="J46" s="4">
        <v>238208</v>
      </c>
      <c r="K46" s="4">
        <v>228912</v>
      </c>
      <c r="L46" s="67">
        <v>247658</v>
      </c>
      <c r="M46" s="67">
        <v>238585</v>
      </c>
    </row>
    <row r="47" spans="1:13" ht="36">
      <c r="A47" s="66" t="s">
        <v>34</v>
      </c>
      <c r="B47" s="54">
        <v>41639</v>
      </c>
      <c r="C47" s="54">
        <v>41816</v>
      </c>
      <c r="D47" s="54">
        <v>34051</v>
      </c>
      <c r="E47" s="54">
        <v>32266</v>
      </c>
      <c r="F47" s="4">
        <v>31253</v>
      </c>
      <c r="G47" s="4">
        <v>28353</v>
      </c>
      <c r="H47" s="4">
        <v>27037</v>
      </c>
      <c r="I47" s="4">
        <v>25334</v>
      </c>
      <c r="J47" s="4">
        <v>25393</v>
      </c>
      <c r="K47" s="4">
        <v>23790</v>
      </c>
      <c r="L47" s="67">
        <v>23209</v>
      </c>
      <c r="M47" s="67">
        <v>21769</v>
      </c>
    </row>
    <row r="48" spans="1:13" ht="24">
      <c r="A48" s="66" t="s">
        <v>35</v>
      </c>
      <c r="B48" s="54">
        <v>136919</v>
      </c>
      <c r="C48" s="54">
        <v>136714</v>
      </c>
      <c r="D48" s="54">
        <v>142402</v>
      </c>
      <c r="E48" s="54">
        <v>142574</v>
      </c>
      <c r="F48" s="4">
        <v>84129</v>
      </c>
      <c r="G48" s="4">
        <v>77864</v>
      </c>
      <c r="H48" s="4">
        <v>88843</v>
      </c>
      <c r="I48" s="4">
        <v>81211</v>
      </c>
      <c r="J48" s="4">
        <v>78754</v>
      </c>
      <c r="K48" s="4">
        <v>64443</v>
      </c>
      <c r="L48" s="67">
        <v>78754</v>
      </c>
      <c r="M48" s="67">
        <v>64443</v>
      </c>
    </row>
    <row r="49" spans="1:13" ht="36">
      <c r="A49" s="66" t="s">
        <v>36</v>
      </c>
      <c r="B49" s="54">
        <v>229328</v>
      </c>
      <c r="C49" s="54">
        <v>258377</v>
      </c>
      <c r="D49" s="54">
        <v>237767</v>
      </c>
      <c r="E49" s="54">
        <v>277354</v>
      </c>
      <c r="F49" s="4">
        <v>151549</v>
      </c>
      <c r="G49" s="4">
        <v>147049</v>
      </c>
      <c r="H49" s="4">
        <v>246739</v>
      </c>
      <c r="I49" s="4">
        <v>279695</v>
      </c>
      <c r="J49" s="4">
        <v>230474</v>
      </c>
      <c r="K49" s="4">
        <v>255337</v>
      </c>
      <c r="L49" s="67">
        <v>249903</v>
      </c>
      <c r="M49" s="67">
        <v>280550</v>
      </c>
    </row>
    <row r="50" spans="1:13" ht="24">
      <c r="A50" s="68" t="s">
        <v>37</v>
      </c>
      <c r="B50" s="54">
        <v>16346</v>
      </c>
      <c r="C50" s="54">
        <v>16229</v>
      </c>
      <c r="D50" s="54">
        <v>21175</v>
      </c>
      <c r="E50" s="54">
        <v>21956</v>
      </c>
      <c r="F50" s="4">
        <v>19076</v>
      </c>
      <c r="G50" s="4">
        <v>19608</v>
      </c>
      <c r="H50" s="4">
        <v>19047</v>
      </c>
      <c r="I50" s="4">
        <v>20220</v>
      </c>
      <c r="J50" s="4">
        <v>17728</v>
      </c>
      <c r="K50" s="4">
        <v>17855</v>
      </c>
      <c r="L50" s="67">
        <v>16284</v>
      </c>
      <c r="M50" s="67">
        <v>16055</v>
      </c>
    </row>
    <row r="51" spans="1:13" ht="24">
      <c r="A51" s="68" t="s">
        <v>38</v>
      </c>
      <c r="B51" s="69">
        <v>0</v>
      </c>
      <c r="C51" s="69">
        <v>0</v>
      </c>
      <c r="D51" s="54">
        <v>212</v>
      </c>
      <c r="E51" s="69">
        <v>0</v>
      </c>
      <c r="F51" s="1">
        <v>0</v>
      </c>
      <c r="G51" s="1">
        <v>0</v>
      </c>
      <c r="H51" s="1">
        <v>408</v>
      </c>
      <c r="I51" s="1">
        <v>408</v>
      </c>
      <c r="J51" s="1">
        <v>389</v>
      </c>
      <c r="K51" s="1">
        <v>389</v>
      </c>
      <c r="L51" s="70">
        <v>761</v>
      </c>
      <c r="M51" s="70">
        <v>748</v>
      </c>
    </row>
    <row r="52" spans="1:13" ht="24">
      <c r="A52" s="68" t="s">
        <v>39</v>
      </c>
      <c r="B52" s="54">
        <v>138298</v>
      </c>
      <c r="C52" s="54">
        <v>137966</v>
      </c>
      <c r="D52" s="54">
        <v>138293</v>
      </c>
      <c r="E52" s="54">
        <v>138065</v>
      </c>
      <c r="F52" s="4">
        <v>131175</v>
      </c>
      <c r="G52" s="4">
        <v>130896</v>
      </c>
      <c r="H52" s="4">
        <v>134980</v>
      </c>
      <c r="I52" s="4">
        <v>134669</v>
      </c>
      <c r="J52" s="4">
        <v>125807</v>
      </c>
      <c r="K52" s="4">
        <v>125567</v>
      </c>
      <c r="L52" s="67">
        <v>126112</v>
      </c>
      <c r="M52" s="67">
        <v>125892</v>
      </c>
    </row>
    <row r="53" spans="1:13" ht="24">
      <c r="A53" s="68" t="s">
        <v>40</v>
      </c>
      <c r="B53" s="54">
        <v>137966</v>
      </c>
      <c r="C53" s="54">
        <v>138298</v>
      </c>
      <c r="D53" s="54">
        <v>138065</v>
      </c>
      <c r="E53" s="54">
        <v>138293</v>
      </c>
      <c r="F53" s="4">
        <v>130896</v>
      </c>
      <c r="G53" s="4">
        <v>131175</v>
      </c>
      <c r="H53" s="4">
        <v>134669</v>
      </c>
      <c r="I53" s="4">
        <v>134980</v>
      </c>
      <c r="J53" s="4">
        <v>125567</v>
      </c>
      <c r="K53" s="4">
        <v>125807</v>
      </c>
      <c r="L53" s="67">
        <v>123530</v>
      </c>
      <c r="M53" s="67">
        <v>123856</v>
      </c>
    </row>
    <row r="54" spans="1:13" ht="24">
      <c r="A54" s="71" t="s">
        <v>41</v>
      </c>
      <c r="B54" s="72">
        <v>0</v>
      </c>
      <c r="C54" s="72">
        <v>0</v>
      </c>
      <c r="D54" s="72">
        <v>0</v>
      </c>
      <c r="E54" s="72">
        <v>0</v>
      </c>
      <c r="F54" s="73">
        <v>0</v>
      </c>
      <c r="G54" s="73">
        <v>0</v>
      </c>
      <c r="H54" s="74">
        <v>0</v>
      </c>
      <c r="I54" s="74">
        <v>0</v>
      </c>
      <c r="J54" s="73">
        <v>0</v>
      </c>
      <c r="K54" s="73">
        <v>0</v>
      </c>
      <c r="L54" s="75">
        <v>0</v>
      </c>
      <c r="M54" s="75">
        <v>0</v>
      </c>
    </row>
    <row r="55" spans="1:13" ht="12" customHeight="1">
      <c r="A55" s="76"/>
      <c r="B55" s="91" t="s">
        <v>54</v>
      </c>
      <c r="C55" s="91"/>
      <c r="D55" s="91"/>
      <c r="E55" s="54"/>
      <c r="H55" s="54"/>
      <c r="I55" s="54"/>
      <c r="J55" s="54"/>
      <c r="K55" s="54"/>
      <c r="L55" s="54"/>
      <c r="M55" s="54"/>
    </row>
  </sheetData>
  <sheetProtection/>
  <mergeCells count="7">
    <mergeCell ref="B55:D55"/>
    <mergeCell ref="A1:P1"/>
    <mergeCell ref="A39:P39"/>
    <mergeCell ref="A3:B3"/>
    <mergeCell ref="A4:B4"/>
    <mergeCell ref="A33:M33"/>
    <mergeCell ref="A41:A42"/>
  </mergeCells>
  <printOptions horizontalCentered="1"/>
  <pageMargins left="0.5905511811023623" right="0.1968503937007874" top="0.5905511811023623" bottom="0.1968503937007874" header="0.4330708661417323" footer="0.31496062992125984"/>
  <pageSetup fitToWidth="0" fitToHeight="1" horizontalDpi="600" verticalDpi="600" orientation="portrait" paperSize="9" scale="99" r:id="rId1"/>
  <colBreaks count="1" manualBreakCount="1">
    <brk id="8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2020-09-16T01:49:49Z</cp:lastPrinted>
  <dcterms:created xsi:type="dcterms:W3CDTF">2008-03-26T02:45:11Z</dcterms:created>
  <dcterms:modified xsi:type="dcterms:W3CDTF">2020-09-16T01:49:55Z</dcterms:modified>
  <cp:category/>
  <cp:version/>
  <cp:contentType/>
  <cp:contentStatus/>
</cp:coreProperties>
</file>