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80" activeTab="0"/>
  </bookViews>
  <sheets>
    <sheet name="115" sheetId="1" r:id="rId1"/>
  </sheets>
  <definedNames>
    <definedName name="_10.電気_ガスおよび水道">#REF!</definedName>
    <definedName name="_111．工事別着工住宅数数および床面積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'115'!$A$1:$K$62</definedName>
    <definedName name="\P">#REF!</definedName>
    <definedName name="Print_Area_MI" localSheetId="0">'115'!$A$1:$K$64</definedName>
  </definedNames>
  <calcPr fullCalcOnLoad="1"/>
</workbook>
</file>

<file path=xl/sharedStrings.xml><?xml version="1.0" encoding="utf-8"?>
<sst xmlns="http://schemas.openxmlformats.org/spreadsheetml/2006/main" count="70" uniqueCount="37">
  <si>
    <t>(単位 千円)</t>
  </si>
  <si>
    <t>年度および事業</t>
  </si>
  <si>
    <t>総  額</t>
  </si>
  <si>
    <t>地方単独事業費</t>
  </si>
  <si>
    <t>新設改良</t>
  </si>
  <si>
    <t>維持補修</t>
  </si>
  <si>
    <t>災害復旧</t>
  </si>
  <si>
    <t>災害関連</t>
  </si>
  <si>
    <t>河      川</t>
  </si>
  <si>
    <t>河川総合開発</t>
  </si>
  <si>
    <t>砂      防</t>
  </si>
  <si>
    <t>海      岸</t>
  </si>
  <si>
    <t>急傾斜地崩壊対策</t>
  </si>
  <si>
    <t>国      道</t>
  </si>
  <si>
    <t>地  方  道</t>
  </si>
  <si>
    <t>土地区画整理</t>
  </si>
  <si>
    <t>街      路</t>
  </si>
  <si>
    <t>市街地再開発</t>
  </si>
  <si>
    <t>都 市 公 園</t>
  </si>
  <si>
    <t>下  水  道</t>
  </si>
  <si>
    <t>下水道終末処理施設</t>
  </si>
  <si>
    <t>その他の都市施設</t>
  </si>
  <si>
    <t>住宅地区改良</t>
  </si>
  <si>
    <t>特定賃貸住宅</t>
  </si>
  <si>
    <t>国庫補助事業費</t>
  </si>
  <si>
    <t>国支出</t>
  </si>
  <si>
    <t>県支出</t>
  </si>
  <si>
    <t>市町村支出</t>
  </si>
  <si>
    <t>その他支出</t>
  </si>
  <si>
    <t xml:space="preserve">  注）｢国土交通省所管建設事業費等実績調査」による。市町村分及び国土交通省直轄事業費を含まない。</t>
  </si>
  <si>
    <t>Ａ.工事種類別</t>
  </si>
  <si>
    <t>Ｂ.事業費出所別</t>
  </si>
  <si>
    <t>資料：県土木建築企画課</t>
  </si>
  <si>
    <t>平 成 17 年 度</t>
  </si>
  <si>
    <t>公営住宅</t>
  </si>
  <si>
    <t xml:space="preserve"> </t>
  </si>
  <si>
    <t>115.建設工事事業費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</si>
</sst>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\-#,##0;_ * &quot;-&quot;_ ;_ @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18"/>
      <name val="ＭＳ 明朝"/>
      <family val="1"/>
    </font>
    <font>
      <sz val="12"/>
      <name val="ＭＳ 明朝"/>
      <family val="1"/>
    </font>
    <font>
      <b/>
      <sz val="14"/>
      <name val="ＭＳ 明朝"/>
      <family val="1"/>
    </font>
    <font>
      <sz val="9"/>
      <name val="ＭＳ 明朝"/>
      <family val="1"/>
    </font>
    <font>
      <sz val="7"/>
      <name val="ＭＳ Ｐ明朝"/>
      <family val="1"/>
    </font>
    <font>
      <sz val="10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 style="double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1" fontId="0" fillId="0" borderId="0" xfId="60" applyNumberFormat="1" applyFont="1" applyAlignment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 applyProtection="1">
      <alignment horizontal="left" vertical="center"/>
      <protection/>
    </xf>
    <xf numFmtId="41" fontId="6" fillId="0" borderId="0" xfId="60" applyNumberFormat="1" applyFont="1" applyAlignment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0" fontId="0" fillId="0" borderId="14" xfId="0" applyFont="1" applyBorder="1" applyAlignment="1">
      <alignment vertical="center"/>
    </xf>
    <xf numFmtId="41" fontId="8" fillId="0" borderId="0" xfId="60" applyNumberFormat="1" applyFont="1" applyAlignment="1" applyProtection="1">
      <alignment/>
      <protection/>
    </xf>
    <xf numFmtId="41" fontId="8" fillId="0" borderId="0" xfId="60" applyNumberFormat="1" applyFont="1" applyAlignment="1">
      <alignment/>
      <protection/>
    </xf>
    <xf numFmtId="37" fontId="5" fillId="0" borderId="0" xfId="0" applyNumberFormat="1" applyFont="1" applyBorder="1" applyAlignment="1" applyProtection="1">
      <alignment horizontal="left" vertical="center"/>
      <protection/>
    </xf>
    <xf numFmtId="41" fontId="6" fillId="0" borderId="0" xfId="60" applyNumberFormat="1" applyFont="1" applyAlignment="1" applyProtection="1">
      <alignment vertical="center"/>
      <protection/>
    </xf>
    <xf numFmtId="176" fontId="0" fillId="0" borderId="0" xfId="60" applyNumberFormat="1" applyFont="1" applyAlignment="1">
      <alignment/>
      <protection/>
    </xf>
    <xf numFmtId="41" fontId="8" fillId="0" borderId="15" xfId="0" applyNumberFormat="1" applyFont="1" applyFill="1" applyBorder="1" applyAlignment="1" applyProtection="1">
      <alignment vertical="center"/>
      <protection/>
    </xf>
    <xf numFmtId="41" fontId="8" fillId="0" borderId="0" xfId="0" applyNumberFormat="1" applyFont="1" applyFill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distributed" vertical="center"/>
      <protection/>
    </xf>
    <xf numFmtId="41" fontId="0" fillId="0" borderId="15" xfId="0" applyNumberFormat="1" applyFont="1" applyBorder="1" applyAlignment="1" applyProtection="1">
      <alignment vertical="center"/>
      <protection/>
    </xf>
    <xf numFmtId="41" fontId="0" fillId="0" borderId="0" xfId="0" applyNumberFormat="1" applyFont="1" applyFill="1" applyBorder="1" applyAlignment="1" applyProtection="1">
      <alignment vertical="center"/>
      <protection/>
    </xf>
    <xf numFmtId="41" fontId="0" fillId="0" borderId="0" xfId="60" applyNumberFormat="1" applyFont="1" applyAlignment="1" applyProtection="1">
      <alignment/>
      <protection/>
    </xf>
    <xf numFmtId="41" fontId="0" fillId="0" borderId="0" xfId="60" applyNumberFormat="1" applyFont="1" applyAlignment="1">
      <alignment/>
      <protection/>
    </xf>
    <xf numFmtId="41" fontId="0" fillId="0" borderId="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horizontal="distributed" vertical="center"/>
      <protection/>
    </xf>
    <xf numFmtId="41" fontId="0" fillId="0" borderId="13" xfId="0" applyNumberFormat="1" applyFont="1" applyBorder="1" applyAlignment="1" applyProtection="1">
      <alignment vertical="center"/>
      <protection/>
    </xf>
    <xf numFmtId="41" fontId="0" fillId="0" borderId="12" xfId="0" applyNumberFormat="1" applyFont="1" applyFill="1" applyBorder="1" applyAlignment="1" applyProtection="1">
      <alignment vertical="center"/>
      <protection/>
    </xf>
    <xf numFmtId="41" fontId="0" fillId="0" borderId="12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41" fontId="0" fillId="0" borderId="0" xfId="60" applyNumberFormat="1" applyFont="1" applyBorder="1" applyAlignment="1" applyProtection="1">
      <alignment/>
      <protection/>
    </xf>
    <xf numFmtId="0" fontId="0" fillId="0" borderId="0" xfId="0" applyFont="1" applyBorder="1" applyAlignment="1">
      <alignment vertical="center"/>
    </xf>
    <xf numFmtId="37" fontId="0" fillId="0" borderId="0" xfId="0" applyNumberFormat="1" applyFont="1" applyBorder="1" applyAlignment="1" applyProtection="1">
      <alignment vertical="center"/>
      <protection/>
    </xf>
    <xf numFmtId="37" fontId="0" fillId="0" borderId="11" xfId="0" applyNumberFormat="1" applyFont="1" applyBorder="1" applyAlignment="1" applyProtection="1">
      <alignment horizontal="center" vertical="center"/>
      <protection/>
    </xf>
    <xf numFmtId="37" fontId="0" fillId="0" borderId="12" xfId="0" applyNumberFormat="1" applyFont="1" applyBorder="1" applyAlignment="1" applyProtection="1">
      <alignment horizontal="center" vertical="center"/>
      <protection/>
    </xf>
    <xf numFmtId="37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1" fontId="0" fillId="0" borderId="17" xfId="0" applyNumberFormat="1" applyFont="1" applyBorder="1" applyAlignment="1" applyProtection="1">
      <alignment vertical="center"/>
      <protection/>
    </xf>
    <xf numFmtId="0" fontId="0" fillId="0" borderId="14" xfId="0" applyFont="1" applyBorder="1" applyAlignment="1">
      <alignment vertical="center"/>
    </xf>
    <xf numFmtId="41" fontId="0" fillId="0" borderId="0" xfId="60" applyNumberFormat="1" applyFont="1" applyFill="1" applyBorder="1" applyAlignment="1">
      <alignment vertical="center"/>
      <protection/>
    </xf>
    <xf numFmtId="0" fontId="0" fillId="0" borderId="0" xfId="0" applyFont="1" applyAlignment="1">
      <alignment/>
    </xf>
    <xf numFmtId="176" fontId="0" fillId="0" borderId="0" xfId="60" applyNumberFormat="1" applyFont="1" applyAlignment="1">
      <alignment/>
      <protection/>
    </xf>
    <xf numFmtId="41" fontId="0" fillId="0" borderId="15" xfId="0" applyNumberFormat="1" applyFont="1" applyFill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37" fontId="9" fillId="0" borderId="0" xfId="0" applyNumberFormat="1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37" fontId="0" fillId="0" borderId="21" xfId="0" applyNumberFormat="1" applyFont="1" applyBorder="1" applyAlignment="1" applyProtection="1">
      <alignment horizontal="center" vertical="center"/>
      <protection/>
    </xf>
    <xf numFmtId="37" fontId="0" fillId="0" borderId="10" xfId="0" applyNumberFormat="1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  <xf numFmtId="41" fontId="3" fillId="0" borderId="0" xfId="60" applyNumberFormat="1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21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4"/>
  <sheetViews>
    <sheetView showGridLines="0" tabSelected="1" zoomScaleSheetLayoutView="100" zoomScalePageLayoutView="0" workbookViewId="0" topLeftCell="A1">
      <selection activeCell="B42" sqref="B42:K42"/>
    </sheetView>
  </sheetViews>
  <sheetFormatPr defaultColWidth="10.375" defaultRowHeight="12" customHeight="1"/>
  <cols>
    <col min="1" max="1" width="20.375" style="1" customWidth="1"/>
    <col min="2" max="11" width="13.75390625" style="19" customWidth="1"/>
    <col min="12" max="12" width="19.75390625" style="1" customWidth="1"/>
    <col min="13" max="16384" width="10.375" style="1" customWidth="1"/>
  </cols>
  <sheetData>
    <row r="1" spans="1:11" ht="21.75" customHeight="1">
      <c r="A1" s="56" t="s">
        <v>36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 customHeight="1" thickBot="1">
      <c r="A2" s="2" t="s">
        <v>0</v>
      </c>
      <c r="B2" s="3"/>
      <c r="C2" s="4"/>
      <c r="D2" s="3"/>
      <c r="E2" s="57" t="s">
        <v>30</v>
      </c>
      <c r="F2" s="57"/>
      <c r="G2" s="3"/>
      <c r="H2" s="3"/>
      <c r="I2" s="3"/>
      <c r="J2" s="3"/>
      <c r="K2" s="3"/>
    </row>
    <row r="3" spans="1:11" s="5" customFormat="1" ht="18" customHeight="1" thickTop="1">
      <c r="A3" s="58" t="s">
        <v>1</v>
      </c>
      <c r="B3" s="60" t="s">
        <v>2</v>
      </c>
      <c r="C3" s="62" t="s">
        <v>24</v>
      </c>
      <c r="D3" s="63"/>
      <c r="E3" s="63"/>
      <c r="F3" s="63"/>
      <c r="G3" s="64"/>
      <c r="H3" s="62" t="s">
        <v>3</v>
      </c>
      <c r="I3" s="63"/>
      <c r="J3" s="63"/>
      <c r="K3" s="63"/>
    </row>
    <row r="4" spans="1:11" s="5" customFormat="1" ht="18" customHeight="1">
      <c r="A4" s="59"/>
      <c r="B4" s="61"/>
      <c r="C4" s="7" t="s">
        <v>2</v>
      </c>
      <c r="D4" s="8" t="s">
        <v>4</v>
      </c>
      <c r="E4" s="9" t="s">
        <v>5</v>
      </c>
      <c r="F4" s="9" t="s">
        <v>6</v>
      </c>
      <c r="G4" s="6" t="s">
        <v>7</v>
      </c>
      <c r="H4" s="7" t="s">
        <v>2</v>
      </c>
      <c r="I4" s="8" t="s">
        <v>4</v>
      </c>
      <c r="J4" s="9" t="s">
        <v>5</v>
      </c>
      <c r="K4" s="9" t="s">
        <v>6</v>
      </c>
    </row>
    <row r="5" spans="1:14" ht="18" customHeight="1">
      <c r="A5" s="10" t="s">
        <v>33</v>
      </c>
      <c r="B5" s="11">
        <v>80911292</v>
      </c>
      <c r="C5" s="12">
        <v>58732737</v>
      </c>
      <c r="D5" s="12">
        <v>48901603</v>
      </c>
      <c r="E5" s="12">
        <v>1466432</v>
      </c>
      <c r="F5" s="12">
        <v>7566684</v>
      </c>
      <c r="G5" s="12">
        <v>798018</v>
      </c>
      <c r="H5" s="12">
        <v>22178555</v>
      </c>
      <c r="I5" s="12">
        <v>15730363</v>
      </c>
      <c r="J5" s="12">
        <v>6290036</v>
      </c>
      <c r="K5" s="12">
        <v>158156</v>
      </c>
      <c r="L5" s="13"/>
      <c r="M5" s="13"/>
      <c r="N5" s="13"/>
    </row>
    <row r="6" spans="1:14" ht="18" customHeight="1">
      <c r="A6" s="10">
        <v>18</v>
      </c>
      <c r="B6" s="11">
        <v>80804378</v>
      </c>
      <c r="C6" s="12">
        <v>59013937</v>
      </c>
      <c r="D6" s="12">
        <v>50134958</v>
      </c>
      <c r="E6" s="12">
        <v>1630912</v>
      </c>
      <c r="F6" s="12">
        <v>5072798</v>
      </c>
      <c r="G6" s="12">
        <v>2175269</v>
      </c>
      <c r="H6" s="12">
        <v>21790441</v>
      </c>
      <c r="I6" s="12">
        <v>15026541</v>
      </c>
      <c r="J6" s="12">
        <v>6621903</v>
      </c>
      <c r="K6" s="12">
        <v>141997</v>
      </c>
      <c r="L6" s="13"/>
      <c r="M6" s="13"/>
      <c r="N6" s="13"/>
    </row>
    <row r="7" spans="1:14" s="27" customFormat="1" ht="18" customHeight="1">
      <c r="A7" s="41">
        <v>19</v>
      </c>
      <c r="B7" s="47">
        <v>69851802</v>
      </c>
      <c r="C7" s="25">
        <v>52375176</v>
      </c>
      <c r="D7" s="25">
        <v>47388395</v>
      </c>
      <c r="E7" s="25">
        <v>1471030</v>
      </c>
      <c r="F7" s="25">
        <v>3214309</v>
      </c>
      <c r="G7" s="25">
        <v>301442</v>
      </c>
      <c r="H7" s="25">
        <v>17476626</v>
      </c>
      <c r="I7" s="25">
        <v>10822586</v>
      </c>
      <c r="J7" s="25">
        <v>6577411</v>
      </c>
      <c r="K7" s="25">
        <v>76629</v>
      </c>
      <c r="L7" s="26"/>
      <c r="M7" s="26"/>
      <c r="N7" s="26"/>
    </row>
    <row r="8" spans="1:14" s="27" customFormat="1" ht="18" customHeight="1">
      <c r="A8" s="41">
        <v>20</v>
      </c>
      <c r="B8" s="47">
        <v>61733402</v>
      </c>
      <c r="C8" s="25">
        <v>46043641</v>
      </c>
      <c r="D8" s="25">
        <v>43230781</v>
      </c>
      <c r="E8" s="25">
        <v>1338320</v>
      </c>
      <c r="F8" s="25">
        <v>1103686</v>
      </c>
      <c r="G8" s="25">
        <v>370854</v>
      </c>
      <c r="H8" s="25">
        <v>15689761</v>
      </c>
      <c r="I8" s="25">
        <v>9136451</v>
      </c>
      <c r="J8" s="25">
        <v>6544948</v>
      </c>
      <c r="K8" s="25">
        <v>8362</v>
      </c>
      <c r="L8" s="26"/>
      <c r="M8" s="26"/>
      <c r="N8" s="26"/>
    </row>
    <row r="9" spans="1:14" s="16" customFormat="1" ht="18" customHeight="1">
      <c r="A9" s="41">
        <v>21</v>
      </c>
      <c r="B9" s="47">
        <v>65223986</v>
      </c>
      <c r="C9" s="25">
        <v>50293288</v>
      </c>
      <c r="D9" s="25">
        <v>44705538</v>
      </c>
      <c r="E9" s="25">
        <v>4947850</v>
      </c>
      <c r="F9" s="25">
        <v>611540</v>
      </c>
      <c r="G9" s="25">
        <v>28360</v>
      </c>
      <c r="H9" s="25">
        <v>14930698</v>
      </c>
      <c r="I9" s="25">
        <v>8339736</v>
      </c>
      <c r="J9" s="25">
        <v>6586274</v>
      </c>
      <c r="K9" s="25">
        <v>4688</v>
      </c>
      <c r="L9" s="15"/>
      <c r="M9" s="15"/>
      <c r="N9" s="15"/>
    </row>
    <row r="10" spans="1:14" s="16" customFormat="1" ht="18" customHeight="1">
      <c r="A10" s="41">
        <v>22</v>
      </c>
      <c r="B10" s="47">
        <v>59747363</v>
      </c>
      <c r="C10" s="25">
        <v>43563077</v>
      </c>
      <c r="D10" s="25">
        <v>38368976</v>
      </c>
      <c r="E10" s="25">
        <v>5067815</v>
      </c>
      <c r="F10" s="25">
        <v>126286</v>
      </c>
      <c r="G10" s="25">
        <v>0</v>
      </c>
      <c r="H10" s="25">
        <v>16184286</v>
      </c>
      <c r="I10" s="25">
        <v>8062613</v>
      </c>
      <c r="J10" s="25">
        <v>8110403</v>
      </c>
      <c r="K10" s="25">
        <v>11270</v>
      </c>
      <c r="L10" s="15"/>
      <c r="M10" s="15"/>
      <c r="N10" s="15"/>
    </row>
    <row r="11" spans="1:14" s="16" customFormat="1" ht="18" customHeight="1">
      <c r="A11" s="41"/>
      <c r="B11" s="47"/>
      <c r="C11" s="25"/>
      <c r="D11" s="25"/>
      <c r="E11" s="25"/>
      <c r="F11" s="25"/>
      <c r="G11" s="25"/>
      <c r="H11" s="25"/>
      <c r="I11" s="25"/>
      <c r="J11" s="25"/>
      <c r="K11" s="25"/>
      <c r="L11" s="15"/>
      <c r="M11" s="15"/>
      <c r="N11" s="15"/>
    </row>
    <row r="12" spans="1:14" s="16" customFormat="1" ht="18" customHeight="1">
      <c r="A12" s="22">
        <v>23</v>
      </c>
      <c r="B12" s="20">
        <f>C12+H12</f>
        <v>58789516</v>
      </c>
      <c r="C12" s="21">
        <f>SUM(C14:C30)</f>
        <v>42217461</v>
      </c>
      <c r="D12" s="21">
        <f aca="true" t="shared" si="0" ref="D12:K12">SUM(D14:D30)</f>
        <v>36570245</v>
      </c>
      <c r="E12" s="21">
        <f t="shared" si="0"/>
        <v>5245096</v>
      </c>
      <c r="F12" s="21">
        <f t="shared" si="0"/>
        <v>402120</v>
      </c>
      <c r="G12" s="21">
        <v>0</v>
      </c>
      <c r="H12" s="21">
        <f t="shared" si="0"/>
        <v>16572055</v>
      </c>
      <c r="I12" s="21">
        <f t="shared" si="0"/>
        <v>8801397</v>
      </c>
      <c r="J12" s="21">
        <f>SUM(J14:J30)</f>
        <v>7751785</v>
      </c>
      <c r="K12" s="21">
        <f t="shared" si="0"/>
        <v>18873</v>
      </c>
      <c r="L12" s="15"/>
      <c r="M12" s="15"/>
      <c r="N12" s="15"/>
    </row>
    <row r="13" spans="1:14" s="16" customFormat="1" ht="18" customHeight="1">
      <c r="A13" s="14"/>
      <c r="B13" s="24"/>
      <c r="C13" s="28"/>
      <c r="D13" s="28"/>
      <c r="E13" s="28"/>
      <c r="F13" s="28"/>
      <c r="G13" s="28">
        <v>0</v>
      </c>
      <c r="H13" s="28"/>
      <c r="I13" s="28"/>
      <c r="J13" s="28"/>
      <c r="K13" s="28"/>
      <c r="L13" s="15"/>
      <c r="M13" s="15"/>
      <c r="N13" s="15"/>
    </row>
    <row r="14" spans="1:14" s="27" customFormat="1" ht="18" customHeight="1">
      <c r="A14" s="23" t="s">
        <v>8</v>
      </c>
      <c r="B14" s="20">
        <f>C14+H14</f>
        <v>3789768</v>
      </c>
      <c r="C14" s="25">
        <f>SUM(D14:G14)</f>
        <v>2993466</v>
      </c>
      <c r="D14" s="25">
        <v>2720898</v>
      </c>
      <c r="E14" s="25">
        <v>0</v>
      </c>
      <c r="F14" s="25">
        <v>272568</v>
      </c>
      <c r="G14" s="25">
        <v>0</v>
      </c>
      <c r="H14" s="25">
        <f>SUM(I14:K14)</f>
        <v>796302</v>
      </c>
      <c r="I14" s="25">
        <v>770361</v>
      </c>
      <c r="J14" s="25">
        <v>14175</v>
      </c>
      <c r="K14" s="25">
        <v>11766</v>
      </c>
      <c r="L14" s="26"/>
      <c r="M14" s="26"/>
      <c r="N14" s="26"/>
    </row>
    <row r="15" spans="1:14" s="27" customFormat="1" ht="18" customHeight="1">
      <c r="A15" s="23" t="s">
        <v>9</v>
      </c>
      <c r="B15" s="24">
        <f aca="true" t="shared" si="1" ref="B15:B30">C15+H15</f>
        <v>381715</v>
      </c>
      <c r="C15" s="25">
        <f>SUM(D15:G15)</f>
        <v>381715</v>
      </c>
      <c r="D15" s="25">
        <v>381715</v>
      </c>
      <c r="E15" s="25">
        <v>0</v>
      </c>
      <c r="F15" s="25">
        <v>0</v>
      </c>
      <c r="G15" s="25">
        <v>0</v>
      </c>
      <c r="H15" s="25">
        <f aca="true" t="shared" si="2" ref="H15:H30">SUM(I15:K15)</f>
        <v>0</v>
      </c>
      <c r="I15" s="25">
        <f>SUM(J15:L15)</f>
        <v>0</v>
      </c>
      <c r="J15" s="25">
        <f>SUM(K15:M15)</f>
        <v>0</v>
      </c>
      <c r="K15" s="25">
        <f>SUM(L15:N15)</f>
        <v>0</v>
      </c>
      <c r="L15" s="26"/>
      <c r="M15" s="26"/>
      <c r="N15" s="26"/>
    </row>
    <row r="16" spans="1:14" s="27" customFormat="1" ht="18" customHeight="1">
      <c r="A16" s="23" t="s">
        <v>10</v>
      </c>
      <c r="B16" s="24">
        <f t="shared" si="1"/>
        <v>2383307</v>
      </c>
      <c r="C16" s="25">
        <f aca="true" t="shared" si="3" ref="C16:D30">SUM(D16:G16)</f>
        <v>2251994</v>
      </c>
      <c r="D16" s="25">
        <v>2217560</v>
      </c>
      <c r="E16" s="25">
        <v>0</v>
      </c>
      <c r="F16" s="25">
        <v>34434</v>
      </c>
      <c r="G16" s="25">
        <v>0</v>
      </c>
      <c r="H16" s="25">
        <f t="shared" si="2"/>
        <v>131313</v>
      </c>
      <c r="I16" s="25">
        <v>120174</v>
      </c>
      <c r="J16" s="25">
        <v>7803</v>
      </c>
      <c r="K16" s="25">
        <v>3336</v>
      </c>
      <c r="L16" s="26"/>
      <c r="M16" s="26"/>
      <c r="N16" s="26"/>
    </row>
    <row r="17" spans="1:14" s="27" customFormat="1" ht="18" customHeight="1">
      <c r="A17" s="23" t="s">
        <v>11</v>
      </c>
      <c r="B17" s="24">
        <f t="shared" si="1"/>
        <v>83897</v>
      </c>
      <c r="C17" s="25">
        <f t="shared" si="3"/>
        <v>83897</v>
      </c>
      <c r="D17" s="25">
        <v>83897</v>
      </c>
      <c r="E17" s="25">
        <v>0</v>
      </c>
      <c r="F17" s="25">
        <v>0</v>
      </c>
      <c r="G17" s="25">
        <v>0</v>
      </c>
      <c r="H17" s="25">
        <f t="shared" si="2"/>
        <v>0</v>
      </c>
      <c r="I17" s="25">
        <v>0</v>
      </c>
      <c r="J17" s="25">
        <v>0</v>
      </c>
      <c r="K17" s="25">
        <v>0</v>
      </c>
      <c r="L17" s="26"/>
      <c r="M17" s="26"/>
      <c r="N17" s="26"/>
    </row>
    <row r="18" spans="1:14" s="27" customFormat="1" ht="18" customHeight="1">
      <c r="A18" s="23" t="s">
        <v>12</v>
      </c>
      <c r="B18" s="24">
        <f t="shared" si="1"/>
        <v>1770447</v>
      </c>
      <c r="C18" s="25">
        <f t="shared" si="3"/>
        <v>1398917</v>
      </c>
      <c r="D18" s="25">
        <v>1398917</v>
      </c>
      <c r="E18" s="25">
        <v>0</v>
      </c>
      <c r="F18" s="25">
        <v>0</v>
      </c>
      <c r="G18" s="25">
        <v>0</v>
      </c>
      <c r="H18" s="25">
        <f t="shared" si="2"/>
        <v>371530</v>
      </c>
      <c r="I18" s="25">
        <v>371530</v>
      </c>
      <c r="J18" s="25">
        <v>0</v>
      </c>
      <c r="K18" s="25">
        <v>0</v>
      </c>
      <c r="L18" s="26"/>
      <c r="M18" s="26"/>
      <c r="N18" s="26"/>
    </row>
    <row r="19" spans="1:14" s="27" customFormat="1" ht="18" customHeight="1">
      <c r="A19" s="23" t="s">
        <v>13</v>
      </c>
      <c r="B19" s="24">
        <f t="shared" si="1"/>
        <v>17030414</v>
      </c>
      <c r="C19" s="25">
        <f t="shared" si="3"/>
        <v>14275592</v>
      </c>
      <c r="D19" s="25">
        <v>11355181</v>
      </c>
      <c r="E19" s="25">
        <v>2908257</v>
      </c>
      <c r="F19" s="25">
        <v>12154</v>
      </c>
      <c r="G19" s="25">
        <v>0</v>
      </c>
      <c r="H19" s="25">
        <f t="shared" si="2"/>
        <v>2754822</v>
      </c>
      <c r="I19" s="25">
        <v>391453</v>
      </c>
      <c r="J19" s="25">
        <v>2363369</v>
      </c>
      <c r="K19" s="25">
        <v>0</v>
      </c>
      <c r="L19" s="26"/>
      <c r="M19" s="26"/>
      <c r="N19" s="26"/>
    </row>
    <row r="20" spans="1:14" s="27" customFormat="1" ht="18" customHeight="1">
      <c r="A20" s="23" t="s">
        <v>14</v>
      </c>
      <c r="B20" s="24">
        <f t="shared" si="1"/>
        <v>23539423</v>
      </c>
      <c r="C20" s="25">
        <f t="shared" si="3"/>
        <v>13184167</v>
      </c>
      <c r="D20" s="25">
        <v>10766086</v>
      </c>
      <c r="E20" s="25">
        <v>2336839</v>
      </c>
      <c r="F20" s="25">
        <v>81242</v>
      </c>
      <c r="G20" s="25">
        <v>0</v>
      </c>
      <c r="H20" s="25">
        <f t="shared" si="2"/>
        <v>10355256</v>
      </c>
      <c r="I20" s="25">
        <v>6365044</v>
      </c>
      <c r="J20" s="25">
        <v>3986441</v>
      </c>
      <c r="K20" s="25">
        <v>3771</v>
      </c>
      <c r="L20" s="26"/>
      <c r="M20" s="26"/>
      <c r="N20" s="26"/>
    </row>
    <row r="21" spans="1:14" s="27" customFormat="1" ht="18" customHeight="1">
      <c r="A21" s="23" t="s">
        <v>15</v>
      </c>
      <c r="B21" s="24">
        <f t="shared" si="1"/>
        <v>0</v>
      </c>
      <c r="C21" s="25">
        <f t="shared" si="3"/>
        <v>0</v>
      </c>
      <c r="D21" s="25">
        <v>0</v>
      </c>
      <c r="E21" s="25">
        <v>0</v>
      </c>
      <c r="F21" s="25">
        <v>0</v>
      </c>
      <c r="G21" s="25">
        <v>0</v>
      </c>
      <c r="H21" s="25">
        <f t="shared" si="2"/>
        <v>0</v>
      </c>
      <c r="I21" s="25">
        <v>0</v>
      </c>
      <c r="J21" s="25">
        <v>0</v>
      </c>
      <c r="K21" s="25">
        <v>0</v>
      </c>
      <c r="L21" s="26"/>
      <c r="M21" s="26"/>
      <c r="N21" s="26"/>
    </row>
    <row r="22" spans="1:14" s="27" customFormat="1" ht="18" customHeight="1">
      <c r="A22" s="23" t="s">
        <v>16</v>
      </c>
      <c r="B22" s="24">
        <f t="shared" si="1"/>
        <v>7819765</v>
      </c>
      <c r="C22" s="25">
        <f t="shared" si="3"/>
        <v>7033632</v>
      </c>
      <c r="D22" s="25">
        <v>7033632</v>
      </c>
      <c r="E22" s="25">
        <v>0</v>
      </c>
      <c r="F22" s="25">
        <v>0</v>
      </c>
      <c r="G22" s="25">
        <v>0</v>
      </c>
      <c r="H22" s="25">
        <f t="shared" si="2"/>
        <v>786133</v>
      </c>
      <c r="I22" s="25">
        <v>782835</v>
      </c>
      <c r="J22" s="25">
        <v>3298</v>
      </c>
      <c r="K22" s="25">
        <v>0</v>
      </c>
      <c r="L22" s="26"/>
      <c r="M22" s="26"/>
      <c r="N22" s="26"/>
    </row>
    <row r="23" spans="1:14" s="27" customFormat="1" ht="18" customHeight="1">
      <c r="A23" s="23" t="s">
        <v>17</v>
      </c>
      <c r="B23" s="24">
        <f t="shared" si="1"/>
        <v>0</v>
      </c>
      <c r="C23" s="25">
        <f t="shared" si="3"/>
        <v>0</v>
      </c>
      <c r="D23" s="25">
        <v>0</v>
      </c>
      <c r="E23" s="25">
        <v>0</v>
      </c>
      <c r="F23" s="25">
        <v>0</v>
      </c>
      <c r="G23" s="25">
        <v>0</v>
      </c>
      <c r="H23" s="25">
        <f t="shared" si="2"/>
        <v>0</v>
      </c>
      <c r="I23" s="25">
        <v>0</v>
      </c>
      <c r="J23" s="25">
        <v>0</v>
      </c>
      <c r="K23" s="25">
        <v>0</v>
      </c>
      <c r="L23" s="26"/>
      <c r="M23" s="26"/>
      <c r="N23" s="26"/>
    </row>
    <row r="24" spans="1:14" s="27" customFormat="1" ht="18" customHeight="1">
      <c r="A24" s="23" t="s">
        <v>18</v>
      </c>
      <c r="B24" s="24">
        <f t="shared" si="1"/>
        <v>1053610</v>
      </c>
      <c r="C24" s="25">
        <f t="shared" si="3"/>
        <v>10723</v>
      </c>
      <c r="D24" s="25">
        <v>9001</v>
      </c>
      <c r="E24" s="25">
        <v>0</v>
      </c>
      <c r="F24" s="25">
        <v>1722</v>
      </c>
      <c r="G24" s="25">
        <v>0</v>
      </c>
      <c r="H24" s="25">
        <f t="shared" si="2"/>
        <v>1042887</v>
      </c>
      <c r="I24" s="25">
        <v>0</v>
      </c>
      <c r="J24" s="25">
        <v>1042887</v>
      </c>
      <c r="K24" s="25">
        <v>0</v>
      </c>
      <c r="L24" s="26"/>
      <c r="M24" s="26"/>
      <c r="N24" s="26"/>
    </row>
    <row r="25" spans="1:14" s="27" customFormat="1" ht="18" customHeight="1">
      <c r="A25" s="23" t="s">
        <v>19</v>
      </c>
      <c r="B25" s="24">
        <f t="shared" si="1"/>
        <v>190</v>
      </c>
      <c r="C25" s="25">
        <f t="shared" si="3"/>
        <v>190</v>
      </c>
      <c r="D25" s="25">
        <v>190</v>
      </c>
      <c r="E25" s="25">
        <v>0</v>
      </c>
      <c r="F25" s="25">
        <v>0</v>
      </c>
      <c r="G25" s="25">
        <v>0</v>
      </c>
      <c r="H25" s="25">
        <f t="shared" si="2"/>
        <v>0</v>
      </c>
      <c r="I25" s="28">
        <v>0</v>
      </c>
      <c r="J25" s="28">
        <v>0</v>
      </c>
      <c r="K25" s="28">
        <v>0</v>
      </c>
      <c r="L25" s="26"/>
      <c r="M25" s="26"/>
      <c r="N25" s="26"/>
    </row>
    <row r="26" spans="1:14" s="27" customFormat="1" ht="18" customHeight="1">
      <c r="A26" s="23" t="s">
        <v>20</v>
      </c>
      <c r="B26" s="24">
        <f t="shared" si="1"/>
        <v>0</v>
      </c>
      <c r="C26" s="25">
        <f t="shared" si="3"/>
        <v>0</v>
      </c>
      <c r="D26" s="25">
        <v>0</v>
      </c>
      <c r="E26" s="25">
        <v>0</v>
      </c>
      <c r="F26" s="25">
        <v>0</v>
      </c>
      <c r="G26" s="25">
        <v>0</v>
      </c>
      <c r="H26" s="25">
        <f t="shared" si="2"/>
        <v>0</v>
      </c>
      <c r="I26" s="28">
        <v>0</v>
      </c>
      <c r="J26" s="28">
        <v>0</v>
      </c>
      <c r="K26" s="28">
        <v>0</v>
      </c>
      <c r="L26" s="26"/>
      <c r="M26" s="26"/>
      <c r="N26" s="26"/>
    </row>
    <row r="27" spans="1:14" s="27" customFormat="1" ht="18" customHeight="1">
      <c r="A27" s="23" t="s">
        <v>21</v>
      </c>
      <c r="B27" s="24">
        <f t="shared" si="1"/>
        <v>0</v>
      </c>
      <c r="C27" s="25">
        <f t="shared" si="3"/>
        <v>0</v>
      </c>
      <c r="D27" s="25">
        <v>0</v>
      </c>
      <c r="E27" s="25">
        <v>0</v>
      </c>
      <c r="F27" s="25">
        <v>0</v>
      </c>
      <c r="G27" s="25">
        <v>0</v>
      </c>
      <c r="H27" s="25">
        <f t="shared" si="2"/>
        <v>0</v>
      </c>
      <c r="I27" s="28">
        <v>0</v>
      </c>
      <c r="J27" s="28">
        <v>0</v>
      </c>
      <c r="K27" s="28">
        <v>0</v>
      </c>
      <c r="L27" s="26"/>
      <c r="M27" s="26"/>
      <c r="N27" s="26"/>
    </row>
    <row r="28" spans="1:14" s="27" customFormat="1" ht="18" customHeight="1">
      <c r="A28" s="23" t="s">
        <v>34</v>
      </c>
      <c r="B28" s="24">
        <f t="shared" si="1"/>
        <v>936980</v>
      </c>
      <c r="C28" s="25">
        <f t="shared" si="3"/>
        <v>603168</v>
      </c>
      <c r="D28" s="25">
        <v>603168</v>
      </c>
      <c r="E28" s="25">
        <v>0</v>
      </c>
      <c r="F28" s="25">
        <v>0</v>
      </c>
      <c r="G28" s="25">
        <v>0</v>
      </c>
      <c r="H28" s="25">
        <f t="shared" si="2"/>
        <v>333812</v>
      </c>
      <c r="I28" s="25">
        <v>0</v>
      </c>
      <c r="J28" s="25">
        <v>333812</v>
      </c>
      <c r="K28" s="28">
        <v>0</v>
      </c>
      <c r="L28" s="26"/>
      <c r="M28" s="26"/>
      <c r="N28" s="26"/>
    </row>
    <row r="29" spans="1:14" s="27" customFormat="1" ht="18" customHeight="1">
      <c r="A29" s="23" t="s">
        <v>22</v>
      </c>
      <c r="B29" s="24">
        <f t="shared" si="1"/>
        <v>0</v>
      </c>
      <c r="C29" s="25">
        <f t="shared" si="3"/>
        <v>0</v>
      </c>
      <c r="D29" s="25">
        <f t="shared" si="3"/>
        <v>0</v>
      </c>
      <c r="E29" s="25">
        <v>0</v>
      </c>
      <c r="F29" s="25">
        <v>0</v>
      </c>
      <c r="G29" s="25">
        <v>0</v>
      </c>
      <c r="H29" s="25">
        <f t="shared" si="2"/>
        <v>0</v>
      </c>
      <c r="I29" s="28">
        <v>0</v>
      </c>
      <c r="J29" s="28">
        <v>0</v>
      </c>
      <c r="K29" s="28">
        <v>0</v>
      </c>
      <c r="L29" s="26"/>
      <c r="M29" s="26"/>
      <c r="N29" s="26"/>
    </row>
    <row r="30" spans="1:14" s="27" customFormat="1" ht="18" customHeight="1">
      <c r="A30" s="29" t="s">
        <v>23</v>
      </c>
      <c r="B30" s="30">
        <f t="shared" si="1"/>
        <v>0</v>
      </c>
      <c r="C30" s="31">
        <f t="shared" si="3"/>
        <v>0</v>
      </c>
      <c r="D30" s="31">
        <f t="shared" si="3"/>
        <v>0</v>
      </c>
      <c r="E30" s="31">
        <v>0</v>
      </c>
      <c r="F30" s="31">
        <v>0</v>
      </c>
      <c r="G30" s="31">
        <v>0</v>
      </c>
      <c r="H30" s="31">
        <f t="shared" si="2"/>
        <v>0</v>
      </c>
      <c r="I30" s="32">
        <v>0</v>
      </c>
      <c r="J30" s="32">
        <v>0</v>
      </c>
      <c r="K30" s="32">
        <v>0</v>
      </c>
      <c r="L30" s="26"/>
      <c r="M30" s="26"/>
      <c r="N30" s="26"/>
    </row>
    <row r="31" spans="1:14" s="27" customFormat="1" ht="18" customHeight="1">
      <c r="A31" s="33" t="s">
        <v>32</v>
      </c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26"/>
      <c r="M31" s="26"/>
      <c r="N31" s="26"/>
    </row>
    <row r="32" spans="1:14" s="27" customFormat="1" ht="18" customHeight="1">
      <c r="A32" s="33" t="s">
        <v>29</v>
      </c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5"/>
      <c r="M32" s="26"/>
      <c r="N32" s="26"/>
    </row>
    <row r="33" spans="1:14" s="27" customFormat="1" ht="16.5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26"/>
      <c r="M33" s="26"/>
      <c r="N33" s="26"/>
    </row>
    <row r="34" spans="1:14" s="27" customFormat="1" ht="31.5" customHeight="1" thickBot="1">
      <c r="A34" s="2" t="s">
        <v>0</v>
      </c>
      <c r="B34" s="37"/>
      <c r="C34" s="17"/>
      <c r="D34" s="37"/>
      <c r="E34" s="50" t="s">
        <v>31</v>
      </c>
      <c r="F34" s="50"/>
      <c r="G34" s="37"/>
      <c r="H34" s="37"/>
      <c r="I34" s="37"/>
      <c r="J34" s="37"/>
      <c r="K34" s="37"/>
      <c r="L34" s="26"/>
      <c r="M34" s="26"/>
      <c r="N34" s="26"/>
    </row>
    <row r="35" spans="1:14" s="27" customFormat="1" ht="25.5" customHeight="1" thickTop="1">
      <c r="A35" s="51" t="s">
        <v>1</v>
      </c>
      <c r="B35" s="53" t="s">
        <v>2</v>
      </c>
      <c r="C35" s="48" t="s">
        <v>24</v>
      </c>
      <c r="D35" s="49"/>
      <c r="E35" s="49"/>
      <c r="F35" s="49"/>
      <c r="G35" s="55"/>
      <c r="H35" s="48" t="s">
        <v>3</v>
      </c>
      <c r="I35" s="49"/>
      <c r="J35" s="49"/>
      <c r="K35" s="49"/>
      <c r="L35" s="26"/>
      <c r="M35" s="26"/>
      <c r="N35" s="26"/>
    </row>
    <row r="36" spans="1:14" s="27" customFormat="1" ht="18" customHeight="1">
      <c r="A36" s="52"/>
      <c r="B36" s="54"/>
      <c r="C36" s="38" t="s">
        <v>2</v>
      </c>
      <c r="D36" s="39" t="s">
        <v>25</v>
      </c>
      <c r="E36" s="40" t="s">
        <v>26</v>
      </c>
      <c r="F36" s="40" t="s">
        <v>27</v>
      </c>
      <c r="G36" s="40" t="s">
        <v>28</v>
      </c>
      <c r="H36" s="38" t="s">
        <v>2</v>
      </c>
      <c r="I36" s="39" t="s">
        <v>26</v>
      </c>
      <c r="J36" s="40" t="s">
        <v>27</v>
      </c>
      <c r="K36" s="40" t="s">
        <v>28</v>
      </c>
      <c r="L36" s="26"/>
      <c r="M36" s="26"/>
      <c r="N36" s="26"/>
    </row>
    <row r="37" spans="1:14" s="5" customFormat="1" ht="18" customHeight="1">
      <c r="A37" s="41" t="s">
        <v>33</v>
      </c>
      <c r="B37" s="24">
        <v>80911292</v>
      </c>
      <c r="C37" s="42">
        <v>58732737</v>
      </c>
      <c r="D37" s="28">
        <v>31929517</v>
      </c>
      <c r="E37" s="28">
        <v>24889116</v>
      </c>
      <c r="F37" s="28">
        <v>1914104</v>
      </c>
      <c r="G37" s="28">
        <v>0</v>
      </c>
      <c r="H37" s="42">
        <v>22178555</v>
      </c>
      <c r="I37" s="28">
        <v>19925122</v>
      </c>
      <c r="J37" s="28">
        <v>2024950</v>
      </c>
      <c r="K37" s="28">
        <v>228483</v>
      </c>
      <c r="L37" s="18"/>
      <c r="M37" s="18"/>
      <c r="N37" s="18"/>
    </row>
    <row r="38" spans="1:14" s="5" customFormat="1" ht="18" customHeight="1">
      <c r="A38" s="41">
        <v>18</v>
      </c>
      <c r="B38" s="24">
        <v>80804378</v>
      </c>
      <c r="C38" s="28">
        <v>59013937</v>
      </c>
      <c r="D38" s="28">
        <v>31889923</v>
      </c>
      <c r="E38" s="28">
        <v>25436284</v>
      </c>
      <c r="F38" s="28">
        <v>1687730</v>
      </c>
      <c r="G38" s="28">
        <v>0</v>
      </c>
      <c r="H38" s="28">
        <v>21790441</v>
      </c>
      <c r="I38" s="28">
        <v>19799025</v>
      </c>
      <c r="J38" s="28">
        <v>1948204</v>
      </c>
      <c r="K38" s="28">
        <v>43212</v>
      </c>
      <c r="L38" s="18"/>
      <c r="M38" s="18"/>
      <c r="N38" s="18"/>
    </row>
    <row r="39" spans="1:14" s="16" customFormat="1" ht="18" customHeight="1">
      <c r="A39" s="41">
        <v>19</v>
      </c>
      <c r="B39" s="47">
        <v>69851802</v>
      </c>
      <c r="C39" s="25">
        <v>52375176</v>
      </c>
      <c r="D39" s="25">
        <v>27873425</v>
      </c>
      <c r="E39" s="25">
        <v>22437899</v>
      </c>
      <c r="F39" s="25">
        <v>2063852</v>
      </c>
      <c r="G39" s="25">
        <v>0</v>
      </c>
      <c r="H39" s="25">
        <v>17476626</v>
      </c>
      <c r="I39" s="25">
        <v>16079839</v>
      </c>
      <c r="J39" s="25">
        <v>1342848</v>
      </c>
      <c r="K39" s="25">
        <v>53939</v>
      </c>
      <c r="L39" s="15"/>
      <c r="M39" s="15"/>
      <c r="N39" s="15"/>
    </row>
    <row r="40" spans="1:14" s="16" customFormat="1" ht="18" customHeight="1">
      <c r="A40" s="41">
        <v>20</v>
      </c>
      <c r="B40" s="47">
        <v>61733402</v>
      </c>
      <c r="C40" s="25">
        <v>46043641</v>
      </c>
      <c r="D40" s="25">
        <v>25852254</v>
      </c>
      <c r="E40" s="25">
        <v>18678964</v>
      </c>
      <c r="F40" s="25">
        <v>1512423</v>
      </c>
      <c r="G40" s="25">
        <v>0</v>
      </c>
      <c r="H40" s="25">
        <v>15689761</v>
      </c>
      <c r="I40" s="25">
        <v>14354048</v>
      </c>
      <c r="J40" s="25">
        <v>1281349</v>
      </c>
      <c r="K40" s="25">
        <v>54364</v>
      </c>
      <c r="L40" s="15"/>
      <c r="M40" s="15"/>
      <c r="N40" s="15"/>
    </row>
    <row r="41" spans="1:14" s="16" customFormat="1" ht="18" customHeight="1">
      <c r="A41" s="41">
        <v>21</v>
      </c>
      <c r="B41" s="47">
        <v>65223986</v>
      </c>
      <c r="C41" s="25">
        <v>50293288</v>
      </c>
      <c r="D41" s="25">
        <v>29359724</v>
      </c>
      <c r="E41" s="25">
        <v>19633616</v>
      </c>
      <c r="F41" s="25">
        <v>1299948</v>
      </c>
      <c r="G41" s="25">
        <v>0</v>
      </c>
      <c r="H41" s="25">
        <v>14930698</v>
      </c>
      <c r="I41" s="25">
        <v>13762215</v>
      </c>
      <c r="J41" s="25">
        <v>963069</v>
      </c>
      <c r="K41" s="25">
        <v>205414</v>
      </c>
      <c r="L41" s="15"/>
      <c r="M41" s="15"/>
      <c r="N41" s="15"/>
    </row>
    <row r="42" spans="1:14" s="16" customFormat="1" ht="18" customHeight="1">
      <c r="A42" s="41">
        <v>22</v>
      </c>
      <c r="B42" s="25">
        <v>59747363</v>
      </c>
      <c r="C42" s="25">
        <v>43563077</v>
      </c>
      <c r="D42" s="25">
        <v>24897504</v>
      </c>
      <c r="E42" s="25">
        <v>17323819</v>
      </c>
      <c r="F42" s="25">
        <v>1341754</v>
      </c>
      <c r="G42" s="25">
        <v>0</v>
      </c>
      <c r="H42" s="25">
        <v>16184286</v>
      </c>
      <c r="I42" s="25">
        <v>14554999</v>
      </c>
      <c r="J42" s="25">
        <v>1436402</v>
      </c>
      <c r="K42" s="25">
        <v>192885</v>
      </c>
      <c r="L42" s="15"/>
      <c r="M42" s="15"/>
      <c r="N42" s="15"/>
    </row>
    <row r="43" spans="1:14" s="16" customFormat="1" ht="18" customHeight="1">
      <c r="A43" s="22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15"/>
      <c r="M43" s="15"/>
      <c r="N43" s="15"/>
    </row>
    <row r="44" spans="1:14" s="16" customFormat="1" ht="18" customHeight="1">
      <c r="A44" s="22">
        <v>23</v>
      </c>
      <c r="B44" s="21">
        <f>SUM(B46:B62)</f>
        <v>58789516</v>
      </c>
      <c r="C44" s="21">
        <f>SUM(C46:C62)</f>
        <v>42217461</v>
      </c>
      <c r="D44" s="21">
        <f aca="true" t="shared" si="4" ref="D44:K44">SUM(D46:D62)</f>
        <v>24481246</v>
      </c>
      <c r="E44" s="21">
        <f t="shared" si="4"/>
        <v>16200352</v>
      </c>
      <c r="F44" s="21">
        <f t="shared" si="4"/>
        <v>1535863</v>
      </c>
      <c r="G44" s="21">
        <f t="shared" si="4"/>
        <v>0</v>
      </c>
      <c r="H44" s="21">
        <f t="shared" si="4"/>
        <v>16572055</v>
      </c>
      <c r="I44" s="21">
        <f t="shared" si="4"/>
        <v>15288695</v>
      </c>
      <c r="J44" s="21">
        <f t="shared" si="4"/>
        <v>1147634</v>
      </c>
      <c r="K44" s="21">
        <f t="shared" si="4"/>
        <v>135726</v>
      </c>
      <c r="L44" s="15"/>
      <c r="M44" s="15"/>
      <c r="N44" s="15"/>
    </row>
    <row r="45" spans="1:14" s="27" customFormat="1" ht="18" customHeight="1">
      <c r="A45" s="43"/>
      <c r="B45" s="24"/>
      <c r="C45" s="28"/>
      <c r="D45" s="28"/>
      <c r="E45" s="28"/>
      <c r="F45" s="28"/>
      <c r="G45" s="28"/>
      <c r="H45" s="28"/>
      <c r="I45" s="28"/>
      <c r="J45" s="28"/>
      <c r="K45" s="28"/>
      <c r="L45" s="26"/>
      <c r="M45" s="26"/>
      <c r="N45" s="26"/>
    </row>
    <row r="46" spans="1:14" s="27" customFormat="1" ht="18" customHeight="1">
      <c r="A46" s="23" t="s">
        <v>8</v>
      </c>
      <c r="B46" s="24">
        <f>C46+H46</f>
        <v>3789768</v>
      </c>
      <c r="C46" s="25">
        <f>SUM(D46:G46)</f>
        <v>2993466</v>
      </c>
      <c r="D46" s="25">
        <f>1288489+179086</f>
        <v>1467575</v>
      </c>
      <c r="E46" s="25">
        <f>1432409+93482</f>
        <v>1525891</v>
      </c>
      <c r="F46" s="25">
        <v>0</v>
      </c>
      <c r="G46" s="28">
        <v>0</v>
      </c>
      <c r="H46" s="25">
        <f>SUM(I46:K46)</f>
        <v>796302</v>
      </c>
      <c r="I46" s="25">
        <f>760035+14175+11766</f>
        <v>785976</v>
      </c>
      <c r="J46" s="25">
        <v>0</v>
      </c>
      <c r="K46" s="25">
        <v>10326</v>
      </c>
      <c r="L46" s="26"/>
      <c r="M46" s="26"/>
      <c r="N46" s="26"/>
    </row>
    <row r="47" spans="1:14" s="16" customFormat="1" ht="18" customHeight="1">
      <c r="A47" s="23" t="s">
        <v>9</v>
      </c>
      <c r="B47" s="24">
        <f aca="true" t="shared" si="5" ref="B47:B62">C47+H47</f>
        <v>381715</v>
      </c>
      <c r="C47" s="25">
        <f aca="true" t="shared" si="6" ref="C47:C62">SUM(D47:G47)</f>
        <v>381715</v>
      </c>
      <c r="D47" s="25">
        <v>195430</v>
      </c>
      <c r="E47" s="25">
        <v>186285</v>
      </c>
      <c r="F47" s="28">
        <v>0</v>
      </c>
      <c r="G47" s="28">
        <v>0</v>
      </c>
      <c r="H47" s="25">
        <f aca="true" t="shared" si="7" ref="H47:H60">SUM(I47:K47)</f>
        <v>0</v>
      </c>
      <c r="I47" s="25">
        <f>SUM(J47:L47)</f>
        <v>0</v>
      </c>
      <c r="J47" s="25">
        <f>SUM(K47:M47)</f>
        <v>0</v>
      </c>
      <c r="K47" s="25">
        <f>SUM(L47:N47)</f>
        <v>0</v>
      </c>
      <c r="L47" s="26"/>
      <c r="M47" s="15"/>
      <c r="N47" s="15"/>
    </row>
    <row r="48" spans="1:14" s="27" customFormat="1" ht="18" customHeight="1">
      <c r="A48" s="23" t="s">
        <v>10</v>
      </c>
      <c r="B48" s="24">
        <f t="shared" si="5"/>
        <v>2383307</v>
      </c>
      <c r="C48" s="25">
        <f t="shared" si="6"/>
        <v>2251994</v>
      </c>
      <c r="D48" s="25">
        <f>1070920+21524</f>
        <v>1092444</v>
      </c>
      <c r="E48" s="25">
        <f>1146640+12910</f>
        <v>1159550</v>
      </c>
      <c r="F48" s="28">
        <v>0</v>
      </c>
      <c r="G48" s="28">
        <v>0</v>
      </c>
      <c r="H48" s="25">
        <f t="shared" si="7"/>
        <v>131313</v>
      </c>
      <c r="I48" s="25">
        <f>120174+7803+3336</f>
        <v>131313</v>
      </c>
      <c r="J48" s="25">
        <v>0</v>
      </c>
      <c r="K48" s="25">
        <v>0</v>
      </c>
      <c r="L48" s="26"/>
      <c r="M48" s="26"/>
      <c r="N48" s="26"/>
    </row>
    <row r="49" spans="1:14" s="27" customFormat="1" ht="18" customHeight="1">
      <c r="A49" s="23" t="s">
        <v>11</v>
      </c>
      <c r="B49" s="24">
        <f t="shared" si="5"/>
        <v>83897</v>
      </c>
      <c r="C49" s="25">
        <f t="shared" si="6"/>
        <v>83897</v>
      </c>
      <c r="D49" s="25">
        <v>25755</v>
      </c>
      <c r="E49" s="25">
        <v>52733</v>
      </c>
      <c r="F49" s="25">
        <v>5409</v>
      </c>
      <c r="G49" s="28">
        <v>0</v>
      </c>
      <c r="H49" s="25">
        <f t="shared" si="7"/>
        <v>0</v>
      </c>
      <c r="I49" s="25">
        <f>SUM(J49:L49)</f>
        <v>0</v>
      </c>
      <c r="J49" s="25">
        <f>SUM(K49:M49)</f>
        <v>0</v>
      </c>
      <c r="K49" s="25">
        <f>SUM(L49:N49)</f>
        <v>0</v>
      </c>
      <c r="L49" s="26"/>
      <c r="M49" s="26"/>
      <c r="N49" s="26"/>
    </row>
    <row r="50" spans="1:14" s="27" customFormat="1" ht="18" customHeight="1">
      <c r="A50" s="23" t="s">
        <v>12</v>
      </c>
      <c r="B50" s="24">
        <f t="shared" si="5"/>
        <v>1770447</v>
      </c>
      <c r="C50" s="25">
        <f t="shared" si="6"/>
        <v>1398917</v>
      </c>
      <c r="D50" s="25">
        <v>590411</v>
      </c>
      <c r="E50" s="25">
        <v>705191</v>
      </c>
      <c r="F50" s="25">
        <v>103315</v>
      </c>
      <c r="G50" s="28">
        <v>0</v>
      </c>
      <c r="H50" s="25">
        <f t="shared" si="7"/>
        <v>371530</v>
      </c>
      <c r="I50" s="25">
        <v>310195</v>
      </c>
      <c r="J50" s="25">
        <v>61335</v>
      </c>
      <c r="K50" s="25">
        <v>0</v>
      </c>
      <c r="L50" s="26"/>
      <c r="M50" s="26"/>
      <c r="N50" s="26"/>
    </row>
    <row r="51" spans="1:14" s="27" customFormat="1" ht="18" customHeight="1">
      <c r="A51" s="23" t="s">
        <v>13</v>
      </c>
      <c r="B51" s="24">
        <f t="shared" si="5"/>
        <v>17030414</v>
      </c>
      <c r="C51" s="25">
        <f t="shared" si="6"/>
        <v>14275592</v>
      </c>
      <c r="D51" s="25">
        <f>7090374+1393698+7984</f>
        <v>8492056</v>
      </c>
      <c r="E51" s="25">
        <f>4264807+1514559+4170</f>
        <v>5783536</v>
      </c>
      <c r="F51" s="25">
        <v>0</v>
      </c>
      <c r="G51" s="28">
        <v>0</v>
      </c>
      <c r="H51" s="25">
        <f t="shared" si="7"/>
        <v>2754822</v>
      </c>
      <c r="I51" s="25">
        <f>367153+2363369</f>
        <v>2730522</v>
      </c>
      <c r="J51" s="25">
        <v>24300</v>
      </c>
      <c r="K51" s="25">
        <v>0</v>
      </c>
      <c r="L51" s="26"/>
      <c r="M51" s="26"/>
      <c r="N51" s="26"/>
    </row>
    <row r="52" spans="1:14" s="27" customFormat="1" ht="18" customHeight="1">
      <c r="A52" s="23" t="s">
        <v>14</v>
      </c>
      <c r="B52" s="24">
        <f t="shared" si="5"/>
        <v>23539423</v>
      </c>
      <c r="C52" s="25">
        <f t="shared" si="6"/>
        <v>13184167</v>
      </c>
      <c r="D52" s="25">
        <f>6893567+1455132+53371</f>
        <v>8402070</v>
      </c>
      <c r="E52" s="44">
        <f>3872519+881707+27871</f>
        <v>4782097</v>
      </c>
      <c r="F52" s="25">
        <v>0</v>
      </c>
      <c r="G52" s="28">
        <v>0</v>
      </c>
      <c r="H52" s="25">
        <f t="shared" si="7"/>
        <v>10355256</v>
      </c>
      <c r="I52" s="25">
        <f>5682746+3986441+3771</f>
        <v>9672958</v>
      </c>
      <c r="J52" s="25">
        <v>682298</v>
      </c>
      <c r="K52" s="25">
        <v>0</v>
      </c>
      <c r="L52" s="26"/>
      <c r="M52" s="26"/>
      <c r="N52" s="26"/>
    </row>
    <row r="53" spans="1:14" s="27" customFormat="1" ht="18" customHeight="1">
      <c r="A53" s="23" t="s">
        <v>15</v>
      </c>
      <c r="B53" s="24">
        <f t="shared" si="5"/>
        <v>0</v>
      </c>
      <c r="C53" s="25">
        <f t="shared" si="6"/>
        <v>0</v>
      </c>
      <c r="D53" s="25">
        <v>0</v>
      </c>
      <c r="E53" s="25">
        <v>0</v>
      </c>
      <c r="F53" s="25">
        <v>0</v>
      </c>
      <c r="G53" s="28">
        <v>0</v>
      </c>
      <c r="H53" s="25">
        <f t="shared" si="7"/>
        <v>0</v>
      </c>
      <c r="I53" s="25">
        <v>0</v>
      </c>
      <c r="J53" s="25">
        <v>0</v>
      </c>
      <c r="K53" s="25">
        <v>0</v>
      </c>
      <c r="L53" s="26"/>
      <c r="M53" s="26"/>
      <c r="N53" s="26"/>
    </row>
    <row r="54" spans="1:14" s="27" customFormat="1" ht="18" customHeight="1">
      <c r="A54" s="23" t="s">
        <v>16</v>
      </c>
      <c r="B54" s="24">
        <f t="shared" si="5"/>
        <v>7819765</v>
      </c>
      <c r="C54" s="25">
        <f t="shared" si="6"/>
        <v>7033632</v>
      </c>
      <c r="D54" s="25">
        <v>3948633</v>
      </c>
      <c r="E54" s="25">
        <v>1660110</v>
      </c>
      <c r="F54" s="25">
        <v>1424889</v>
      </c>
      <c r="G54" s="28">
        <v>0</v>
      </c>
      <c r="H54" s="25">
        <f t="shared" si="7"/>
        <v>786133</v>
      </c>
      <c r="I54" s="25">
        <f>526705+3298</f>
        <v>530003</v>
      </c>
      <c r="J54" s="25">
        <v>254005</v>
      </c>
      <c r="K54" s="25">
        <v>2125</v>
      </c>
      <c r="L54" s="26"/>
      <c r="M54" s="26"/>
      <c r="N54" s="26"/>
    </row>
    <row r="55" spans="1:14" s="27" customFormat="1" ht="18" customHeight="1">
      <c r="A55" s="23" t="s">
        <v>17</v>
      </c>
      <c r="B55" s="24">
        <f t="shared" si="5"/>
        <v>0</v>
      </c>
      <c r="C55" s="25">
        <f t="shared" si="6"/>
        <v>0</v>
      </c>
      <c r="D55" s="25">
        <v>0</v>
      </c>
      <c r="E55" s="25">
        <v>0</v>
      </c>
      <c r="F55" s="25">
        <v>0</v>
      </c>
      <c r="G55" s="28">
        <v>0</v>
      </c>
      <c r="H55" s="25">
        <f t="shared" si="7"/>
        <v>0</v>
      </c>
      <c r="I55" s="25">
        <v>0</v>
      </c>
      <c r="J55" s="25">
        <v>0</v>
      </c>
      <c r="K55" s="25">
        <v>0</v>
      </c>
      <c r="L55" s="26"/>
      <c r="M55" s="26"/>
      <c r="N55" s="26"/>
    </row>
    <row r="56" spans="1:14" s="27" customFormat="1" ht="18" customHeight="1">
      <c r="A56" s="23" t="s">
        <v>18</v>
      </c>
      <c r="B56" s="24">
        <f t="shared" si="5"/>
        <v>1053610</v>
      </c>
      <c r="C56" s="25">
        <f t="shared" si="6"/>
        <v>10723</v>
      </c>
      <c r="D56" s="25">
        <f>4500+1148</f>
        <v>5648</v>
      </c>
      <c r="E56" s="25">
        <f>2251+574</f>
        <v>2825</v>
      </c>
      <c r="F56" s="25">
        <v>2250</v>
      </c>
      <c r="G56" s="28">
        <v>0</v>
      </c>
      <c r="H56" s="25">
        <f t="shared" si="7"/>
        <v>1042887</v>
      </c>
      <c r="I56" s="25">
        <v>793916</v>
      </c>
      <c r="J56" s="25">
        <v>125696</v>
      </c>
      <c r="K56" s="25">
        <v>123275</v>
      </c>
      <c r="L56" s="26"/>
      <c r="M56" s="26"/>
      <c r="N56" s="26"/>
    </row>
    <row r="57" spans="1:14" s="27" customFormat="1" ht="18" customHeight="1">
      <c r="A57" s="23" t="s">
        <v>19</v>
      </c>
      <c r="B57" s="24">
        <f t="shared" si="5"/>
        <v>190</v>
      </c>
      <c r="C57" s="25">
        <f t="shared" si="6"/>
        <v>190</v>
      </c>
      <c r="D57" s="25">
        <v>190</v>
      </c>
      <c r="E57" s="25">
        <v>0</v>
      </c>
      <c r="F57" s="25">
        <v>0</v>
      </c>
      <c r="G57" s="28">
        <v>0</v>
      </c>
      <c r="H57" s="25">
        <f t="shared" si="7"/>
        <v>0</v>
      </c>
      <c r="I57" s="25">
        <v>0</v>
      </c>
      <c r="J57" s="25">
        <v>0</v>
      </c>
      <c r="K57" s="25">
        <v>0</v>
      </c>
      <c r="L57" s="26"/>
      <c r="M57" s="26"/>
      <c r="N57" s="26"/>
    </row>
    <row r="58" spans="1:14" s="27" customFormat="1" ht="18" customHeight="1">
      <c r="A58" s="23" t="s">
        <v>20</v>
      </c>
      <c r="B58" s="24">
        <f t="shared" si="5"/>
        <v>0</v>
      </c>
      <c r="C58" s="25">
        <f t="shared" si="6"/>
        <v>0</v>
      </c>
      <c r="D58" s="25">
        <v>0</v>
      </c>
      <c r="E58" s="25">
        <v>0</v>
      </c>
      <c r="F58" s="25">
        <v>0</v>
      </c>
      <c r="G58" s="28">
        <v>0</v>
      </c>
      <c r="H58" s="25">
        <f t="shared" si="7"/>
        <v>0</v>
      </c>
      <c r="I58" s="25">
        <v>0</v>
      </c>
      <c r="J58" s="25">
        <v>0</v>
      </c>
      <c r="K58" s="25">
        <v>0</v>
      </c>
      <c r="L58" s="26"/>
      <c r="M58" s="26"/>
      <c r="N58" s="26"/>
    </row>
    <row r="59" spans="1:14" s="27" customFormat="1" ht="18" customHeight="1">
      <c r="A59" s="23" t="s">
        <v>21</v>
      </c>
      <c r="B59" s="24">
        <f t="shared" si="5"/>
        <v>0</v>
      </c>
      <c r="C59" s="25">
        <f t="shared" si="6"/>
        <v>0</v>
      </c>
      <c r="D59" s="25">
        <v>0</v>
      </c>
      <c r="E59" s="25">
        <v>0</v>
      </c>
      <c r="F59" s="25">
        <v>0</v>
      </c>
      <c r="G59" s="28">
        <v>0</v>
      </c>
      <c r="H59" s="25">
        <f t="shared" si="7"/>
        <v>0</v>
      </c>
      <c r="I59" s="25">
        <v>0</v>
      </c>
      <c r="J59" s="25">
        <v>0</v>
      </c>
      <c r="K59" s="25">
        <v>0</v>
      </c>
      <c r="L59" s="26"/>
      <c r="M59" s="26"/>
      <c r="N59" s="26"/>
    </row>
    <row r="60" spans="1:14" s="27" customFormat="1" ht="18" customHeight="1">
      <c r="A60" s="23" t="s">
        <v>34</v>
      </c>
      <c r="B60" s="24">
        <f t="shared" si="5"/>
        <v>936980</v>
      </c>
      <c r="C60" s="25">
        <f t="shared" si="6"/>
        <v>603168</v>
      </c>
      <c r="D60" s="25">
        <f>250291+10743</f>
        <v>261034</v>
      </c>
      <c r="E60" s="25">
        <f>328096+14038</f>
        <v>342134</v>
      </c>
      <c r="F60" s="25">
        <v>0</v>
      </c>
      <c r="G60" s="28">
        <v>0</v>
      </c>
      <c r="H60" s="25">
        <f t="shared" si="7"/>
        <v>333812</v>
      </c>
      <c r="I60" s="25">
        <v>333812</v>
      </c>
      <c r="J60" s="25">
        <v>0</v>
      </c>
      <c r="K60" s="25">
        <v>0</v>
      </c>
      <c r="L60" s="26"/>
      <c r="M60" s="26"/>
      <c r="N60" s="26"/>
    </row>
    <row r="61" spans="1:14" s="27" customFormat="1" ht="18" customHeight="1">
      <c r="A61" s="23" t="s">
        <v>22</v>
      </c>
      <c r="B61" s="24">
        <f t="shared" si="5"/>
        <v>0</v>
      </c>
      <c r="C61" s="25">
        <f t="shared" si="6"/>
        <v>0</v>
      </c>
      <c r="D61" s="25">
        <f aca="true" t="shared" si="8" ref="D61:K62">SUM(E61:H61)</f>
        <v>0</v>
      </c>
      <c r="E61" s="25">
        <f t="shared" si="8"/>
        <v>0</v>
      </c>
      <c r="F61" s="25">
        <f t="shared" si="8"/>
        <v>0</v>
      </c>
      <c r="G61" s="25">
        <f t="shared" si="8"/>
        <v>0</v>
      </c>
      <c r="H61" s="25">
        <f t="shared" si="8"/>
        <v>0</v>
      </c>
      <c r="I61" s="25">
        <f t="shared" si="8"/>
        <v>0</v>
      </c>
      <c r="J61" s="25">
        <f t="shared" si="8"/>
        <v>0</v>
      </c>
      <c r="K61" s="25">
        <f t="shared" si="8"/>
        <v>0</v>
      </c>
      <c r="L61" s="26"/>
      <c r="M61" s="26"/>
      <c r="N61" s="26"/>
    </row>
    <row r="62" spans="1:14" s="27" customFormat="1" ht="18" customHeight="1">
      <c r="A62" s="29" t="s">
        <v>23</v>
      </c>
      <c r="B62" s="30">
        <f t="shared" si="5"/>
        <v>0</v>
      </c>
      <c r="C62" s="31">
        <f t="shared" si="6"/>
        <v>0</v>
      </c>
      <c r="D62" s="31">
        <f t="shared" si="8"/>
        <v>0</v>
      </c>
      <c r="E62" s="31">
        <f t="shared" si="8"/>
        <v>0</v>
      </c>
      <c r="F62" s="31">
        <f t="shared" si="8"/>
        <v>0</v>
      </c>
      <c r="G62" s="31">
        <f t="shared" si="8"/>
        <v>0</v>
      </c>
      <c r="H62" s="31">
        <f t="shared" si="8"/>
        <v>0</v>
      </c>
      <c r="I62" s="31">
        <f t="shared" si="8"/>
        <v>0</v>
      </c>
      <c r="J62" s="31">
        <f t="shared" si="8"/>
        <v>0</v>
      </c>
      <c r="K62" s="31">
        <f t="shared" si="8"/>
        <v>0</v>
      </c>
      <c r="L62" s="26"/>
      <c r="M62" s="26"/>
      <c r="N62" s="26"/>
    </row>
    <row r="63" spans="1:11" s="27" customFormat="1" ht="16.5" customHeight="1">
      <c r="A63" s="34"/>
      <c r="B63" s="45"/>
      <c r="C63" s="45"/>
      <c r="D63" s="45"/>
      <c r="E63" s="45"/>
      <c r="F63" s="45"/>
      <c r="G63" s="45"/>
      <c r="H63" s="45"/>
      <c r="I63" s="45"/>
      <c r="J63" s="45"/>
      <c r="K63" s="45"/>
    </row>
    <row r="64" spans="1:11" s="27" customFormat="1" ht="12" customHeight="1">
      <c r="A64" s="26" t="s">
        <v>35</v>
      </c>
      <c r="B64" s="46"/>
      <c r="C64" s="46"/>
      <c r="D64" s="46"/>
      <c r="E64" s="46"/>
      <c r="F64" s="46"/>
      <c r="G64" s="46"/>
      <c r="H64" s="46"/>
      <c r="I64" s="46"/>
      <c r="J64" s="46"/>
      <c r="K64" s="46"/>
    </row>
  </sheetData>
  <sheetProtection/>
  <mergeCells count="11">
    <mergeCell ref="H3:K3"/>
    <mergeCell ref="H35:K35"/>
    <mergeCell ref="E34:F34"/>
    <mergeCell ref="A35:A36"/>
    <mergeCell ref="B35:B36"/>
    <mergeCell ref="C35:G35"/>
    <mergeCell ref="A1:K1"/>
    <mergeCell ref="E2:F2"/>
    <mergeCell ref="A3:A4"/>
    <mergeCell ref="B3:B4"/>
    <mergeCell ref="C3:G3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67" r:id="rId1"/>
  <ignoredErrors>
    <ignoredError sqref="I4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2015-01-29T09:17:33Z</cp:lastPrinted>
  <dcterms:created xsi:type="dcterms:W3CDTF">2008-03-13T09:30:42Z</dcterms:created>
  <dcterms:modified xsi:type="dcterms:W3CDTF">2015-03-13T05:31:56Z</dcterms:modified>
  <cp:category/>
  <cp:version/>
  <cp:contentType/>
  <cp:contentStatus/>
</cp:coreProperties>
</file>