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 、男女別人口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 、男女別人口'!$A$1:$O$114</definedName>
    <definedName name="Print_Area_MI" localSheetId="0">'21.市町村別 、男女別人口'!$B$1:$K$62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<sst xmlns="http://schemas.openxmlformats.org/spreadsheetml/2006/main" count="139" uniqueCount="107">
  <si>
    <t>21.市     町     村     別     男     女     別     推     計     人    口</t>
  </si>
  <si>
    <t>昭和37年10月1日現在</t>
  </si>
  <si>
    <t>推計人口</t>
  </si>
  <si>
    <t>性比</t>
  </si>
  <si>
    <t>面積</t>
  </si>
  <si>
    <t>人口密度</t>
  </si>
  <si>
    <t>昭和35年人口との比較</t>
  </si>
  <si>
    <t>昭和30～35年増減率</t>
  </si>
  <si>
    <t>市町村名</t>
  </si>
  <si>
    <t>総    数</t>
  </si>
  <si>
    <t>男</t>
  </si>
  <si>
    <t>女</t>
  </si>
  <si>
    <t>女100人につき男</t>
  </si>
  <si>
    <t>（昭和35年）</t>
  </si>
  <si>
    <t>1k㎡当り</t>
  </si>
  <si>
    <t>昭和35年</t>
  </si>
  <si>
    <t>増減数</t>
  </si>
  <si>
    <t>増減率</t>
  </si>
  <si>
    <t>k㎡</t>
  </si>
  <si>
    <t>％</t>
  </si>
  <si>
    <t>％</t>
  </si>
  <si>
    <t>大分県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</si>
  <si>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</si>
  <si>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</si>
  <si>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</si>
  <si>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</si>
  <si>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</si>
  <si>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</si>
  <si>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</si>
  <si>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</si>
  <si>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</si>
  <si>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</si>
  <si>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</si>
  <si>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</si>
  <si>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</si>
  <si>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 xml:space="preserve"> 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</si>
  <si>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</si>
  <si>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</si>
  <si>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</si>
  <si>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</si>
  <si>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</si>
  <si>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</si>
  <si>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</si>
  <si>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</si>
  <si>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</si>
  <si>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</si>
  <si>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</si>
  <si>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</si>
  <si>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</si>
  <si>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</si>
  <si>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大南町</t>
  </si>
  <si>
    <t>大分町</t>
  </si>
  <si>
    <t>野津原町</t>
  </si>
  <si>
    <t>挾 間 町</t>
  </si>
  <si>
    <t>庄 内 町</t>
  </si>
  <si>
    <t>湯布院町</t>
  </si>
  <si>
    <t>北海部郡</t>
  </si>
  <si>
    <t>大在村</t>
  </si>
  <si>
    <t>坂ノ市町</t>
  </si>
  <si>
    <t>佐賀関町</t>
  </si>
  <si>
    <t xml:space="preserve">  資料　統計調査課</t>
  </si>
  <si>
    <t>市     町     村     別     男     女     別     推     計      人     口    (続き)</t>
  </si>
  <si>
    <t>市 町 村 名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</si>
  <si>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</si>
  <si>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</si>
  <si>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</si>
  <si>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</si>
  <si>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</si>
  <si>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</si>
  <si>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</si>
  <si>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</si>
  <si>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</si>
  <si>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</si>
  <si>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</si>
  <si>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</si>
  <si>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</si>
  <si>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</si>
  <si>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</si>
  <si>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</si>
  <si>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</si>
  <si>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</si>
  <si>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</si>
  <si>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</si>
  <si>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</si>
  <si>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</si>
  <si>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</si>
  <si>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</si>
  <si>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</si>
  <si>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</si>
  <si>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</si>
  <si>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</si>
  <si>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</si>
  <si>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</si>
  <si>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</si>
  <si>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</si>
  <si>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</si>
  <si>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</si>
  <si>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耶馬溪町</t>
  </si>
  <si>
    <t>山 国 町</t>
  </si>
  <si>
    <t>宇 佐 郡</t>
  </si>
  <si>
    <t>院 内 町</t>
  </si>
  <si>
    <t>安心院町</t>
  </si>
  <si>
    <t>駅川町</t>
  </si>
  <si>
    <t>四日市町</t>
  </si>
  <si>
    <t>長洲町</t>
  </si>
  <si>
    <t>宇佐町</t>
  </si>
  <si>
    <t>資料 ： 統計調査課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</si>
</sst>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\(0.00\)"/>
    <numFmt numFmtId="178" formatCode="#,##0.0;&quot;△ &quot;#,##0.0"/>
    <numFmt numFmtId="179" formatCode="_ * #,##0.0_ ;_ * \-#,##0.0_ ;_ * &quot;-&quot;?_ ;_ @_ "/>
    <numFmt numFmtId="180" formatCode="\(#####.0\)"/>
    <numFmt numFmtId="181" formatCode="#,##0;&quot;△ &quot;#,##0"/>
    <numFmt numFmtId="182" formatCode="#,##0.0_);\(#,##0.0\)"/>
    <numFmt numFmtId="183" formatCode="#,##0_ "/>
    <numFmt numFmtId="184" formatCode="0.0_);\(0.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37" fontId="18" fillId="0" borderId="0" applyBorder="0">
      <alignment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9" fillId="0" borderId="0" xfId="60" applyNumberFormat="1" applyFont="1" applyAlignment="1" applyProtection="1">
      <alignment horizontal="center"/>
      <protection locked="0"/>
    </xf>
    <xf numFmtId="37" fontId="19" fillId="0" borderId="0" xfId="60" applyFont="1">
      <alignment/>
      <protection/>
    </xf>
    <xf numFmtId="37" fontId="22" fillId="0" borderId="0" xfId="60" applyFont="1">
      <alignment/>
      <protection/>
    </xf>
    <xf numFmtId="37" fontId="22" fillId="0" borderId="0" xfId="60" applyFont="1" applyBorder="1" applyAlignment="1" applyProtection="1">
      <alignment horizontal="left"/>
      <protection locked="0"/>
    </xf>
    <xf numFmtId="37" fontId="22" fillId="0" borderId="10" xfId="60" applyFont="1" applyBorder="1" applyProtection="1">
      <alignment/>
      <protection locked="0"/>
    </xf>
    <xf numFmtId="176" fontId="22" fillId="0" borderId="10" xfId="60" applyNumberFormat="1" applyFont="1" applyBorder="1" applyProtection="1">
      <alignment/>
      <protection locked="0"/>
    </xf>
    <xf numFmtId="177" fontId="22" fillId="0" borderId="10" xfId="60" applyNumberFormat="1" applyFont="1" applyBorder="1" applyProtection="1">
      <alignment/>
      <protection locked="0"/>
    </xf>
    <xf numFmtId="178" fontId="22" fillId="0" borderId="10" xfId="60" applyNumberFormat="1" applyFont="1" applyBorder="1" applyAlignment="1" applyProtection="1">
      <alignment horizontal="right"/>
      <protection locked="0"/>
    </xf>
    <xf numFmtId="37" fontId="23" fillId="0" borderId="11" xfId="60" applyFont="1" applyBorder="1" applyAlignment="1" applyProtection="1">
      <alignment horizontal="center" vertical="center"/>
      <protection locked="0"/>
    </xf>
    <xf numFmtId="37" fontId="23" fillId="0" borderId="12" xfId="60" applyFont="1" applyBorder="1" applyAlignment="1" applyProtection="1">
      <alignment horizontal="center" vertical="center"/>
      <protection locked="0"/>
    </xf>
    <xf numFmtId="37" fontId="23" fillId="0" borderId="13" xfId="60" applyFont="1" applyBorder="1" applyAlignment="1" applyProtection="1">
      <alignment horizontal="distributed" vertical="center"/>
      <protection locked="0"/>
    </xf>
    <xf numFmtId="37" fontId="23" fillId="0" borderId="11" xfId="60" applyFont="1" applyBorder="1" applyAlignment="1" applyProtection="1">
      <alignment horizontal="distributed" vertical="center"/>
      <protection locked="0"/>
    </xf>
    <xf numFmtId="37" fontId="23" fillId="0" borderId="12" xfId="60" applyFont="1" applyBorder="1" applyAlignment="1" applyProtection="1">
      <alignment horizontal="distributed" vertical="center"/>
      <protection locked="0"/>
    </xf>
    <xf numFmtId="177" fontId="23" fillId="0" borderId="13" xfId="60" applyNumberFormat="1" applyFont="1" applyBorder="1" applyAlignment="1" applyProtection="1">
      <alignment horizontal="distributed" vertical="center"/>
      <protection locked="0"/>
    </xf>
    <xf numFmtId="177" fontId="23" fillId="0" borderId="11" xfId="60" applyNumberFormat="1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178" fontId="23" fillId="0" borderId="13" xfId="0" applyNumberFormat="1" applyFont="1" applyBorder="1" applyAlignment="1">
      <alignment horizontal="distributed" vertical="center"/>
    </xf>
    <xf numFmtId="178" fontId="23" fillId="0" borderId="11" xfId="0" applyNumberFormat="1" applyFont="1" applyBorder="1" applyAlignment="1">
      <alignment horizontal="distributed" vertical="center"/>
    </xf>
    <xf numFmtId="37" fontId="22" fillId="0" borderId="13" xfId="60" applyFont="1" applyBorder="1" applyAlignment="1">
      <alignment horizontal="distributed" vertical="center" wrapText="1"/>
      <protection/>
    </xf>
    <xf numFmtId="37" fontId="23" fillId="0" borderId="0" xfId="60" applyFont="1" applyBorder="1" applyAlignment="1" applyProtection="1">
      <alignment horizontal="distributed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3" fillId="0" borderId="15" xfId="60" applyFont="1" applyBorder="1" applyAlignment="1" applyProtection="1">
      <alignment horizontal="distributed" vertical="center"/>
      <protection locked="0"/>
    </xf>
    <xf numFmtId="37" fontId="23" fillId="0" borderId="16" xfId="60" applyFont="1" applyBorder="1" applyAlignment="1" applyProtection="1">
      <alignment horizontal="distributed" vertical="center"/>
      <protection locked="0"/>
    </xf>
    <xf numFmtId="37" fontId="23" fillId="0" borderId="17" xfId="60" applyFont="1" applyBorder="1" applyAlignment="1" applyProtection="1">
      <alignment horizontal="distributed" vertical="center"/>
      <protection locked="0"/>
    </xf>
    <xf numFmtId="177" fontId="23" fillId="0" borderId="15" xfId="60" applyNumberFormat="1" applyFont="1" applyBorder="1" applyAlignment="1" applyProtection="1">
      <alignment horizontal="distributed" vertical="center"/>
      <protection locked="0"/>
    </xf>
    <xf numFmtId="177" fontId="23" fillId="0" borderId="16" xfId="60" applyNumberFormat="1" applyFont="1" applyBorder="1" applyAlignment="1" applyProtection="1">
      <alignment horizontal="distributed" vertical="center"/>
      <protection locked="0"/>
    </xf>
    <xf numFmtId="37" fontId="23" fillId="0" borderId="14" xfId="6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178" fontId="23" fillId="0" borderId="15" xfId="0" applyNumberFormat="1" applyFont="1" applyBorder="1" applyAlignment="1">
      <alignment horizontal="distributed" vertical="center"/>
    </xf>
    <xf numFmtId="178" fontId="23" fillId="0" borderId="16" xfId="0" applyNumberFormat="1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 wrapText="1"/>
    </xf>
    <xf numFmtId="37" fontId="23" fillId="0" borderId="0" xfId="60" applyFont="1" applyAlignment="1">
      <alignment vertical="center"/>
      <protection/>
    </xf>
    <xf numFmtId="37" fontId="23" fillId="0" borderId="19" xfId="60" applyFont="1" applyBorder="1" applyAlignment="1" applyProtection="1">
      <alignment horizontal="center" vertical="center"/>
      <protection locked="0"/>
    </xf>
    <xf numFmtId="37" fontId="23" fillId="0" borderId="20" xfId="60" applyFont="1" applyBorder="1" applyAlignment="1" applyProtection="1">
      <alignment horizontal="center" vertical="center"/>
      <protection locked="0"/>
    </xf>
    <xf numFmtId="176" fontId="23" fillId="0" borderId="20" xfId="60" applyNumberFormat="1" applyFont="1" applyBorder="1" applyAlignment="1" applyProtection="1">
      <alignment horizontal="center" vertical="center"/>
      <protection locked="0"/>
    </xf>
    <xf numFmtId="177" fontId="23" fillId="0" borderId="21" xfId="60" applyNumberFormat="1" applyFont="1" applyBorder="1" applyAlignment="1" applyProtection="1">
      <alignment horizontal="center" vertical="center"/>
      <protection locked="0"/>
    </xf>
    <xf numFmtId="37" fontId="23" fillId="0" borderId="20" xfId="60" applyFont="1" applyBorder="1" applyAlignment="1" applyProtection="1">
      <alignment horizontal="distributed" vertical="center"/>
      <protection locked="0"/>
    </xf>
    <xf numFmtId="178" fontId="23" fillId="0" borderId="21" xfId="60" applyNumberFormat="1" applyFont="1" applyBorder="1" applyAlignment="1" applyProtection="1">
      <alignment horizontal="distributed" vertical="center"/>
      <protection locked="0"/>
    </xf>
    <xf numFmtId="37" fontId="23" fillId="0" borderId="16" xfId="60" applyFont="1" applyBorder="1" applyAlignment="1" applyProtection="1">
      <alignment horizontal="center" vertical="center"/>
      <protection locked="0"/>
    </xf>
    <xf numFmtId="37" fontId="23" fillId="0" borderId="17" xfId="6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176" fontId="25" fillId="0" borderId="22" xfId="0" applyNumberFormat="1" applyFont="1" applyBorder="1" applyAlignment="1" applyProtection="1">
      <alignment vertical="center"/>
      <protection locked="0"/>
    </xf>
    <xf numFmtId="177" fontId="25" fillId="0" borderId="15" xfId="0" applyNumberFormat="1" applyFont="1" applyBorder="1" applyAlignment="1" applyProtection="1">
      <alignment vertical="center"/>
      <protection locked="0"/>
    </xf>
    <xf numFmtId="37" fontId="23" fillId="0" borderId="17" xfId="60" applyFont="1" applyBorder="1" applyAlignment="1" applyProtection="1">
      <alignment horizontal="right" vertical="center"/>
      <protection locked="0"/>
    </xf>
    <xf numFmtId="37" fontId="23" fillId="0" borderId="22" xfId="60" applyFont="1" applyBorder="1" applyAlignment="1" applyProtection="1">
      <alignment horizontal="distributed" vertical="center"/>
      <protection locked="0"/>
    </xf>
    <xf numFmtId="0" fontId="25" fillId="0" borderId="22" xfId="0" applyFont="1" applyBorder="1" applyAlignment="1" applyProtection="1">
      <alignment horizontal="distributed" vertical="center"/>
      <protection locked="0"/>
    </xf>
    <xf numFmtId="178" fontId="25" fillId="0" borderId="15" xfId="0" applyNumberFormat="1" applyFont="1" applyBorder="1" applyAlignment="1" applyProtection="1">
      <alignment horizontal="distributed" vertical="center"/>
      <protection locked="0"/>
    </xf>
    <xf numFmtId="0" fontId="24" fillId="0" borderId="15" xfId="0" applyFont="1" applyBorder="1" applyAlignment="1">
      <alignment horizontal="distributed" vertical="center" wrapText="1"/>
    </xf>
    <xf numFmtId="37" fontId="23" fillId="0" borderId="0" xfId="60" applyFont="1" applyAlignment="1">
      <alignment horizontal="distributed" vertical="center" wrapText="1"/>
      <protection/>
    </xf>
    <xf numFmtId="37" fontId="23" fillId="0" borderId="0" xfId="60" applyFont="1" applyBorder="1" applyAlignment="1" applyProtection="1">
      <alignment horizontal="distributed" vertical="center" wrapText="1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>
      <alignment vertical="center"/>
      <protection locked="0"/>
    </xf>
    <xf numFmtId="37" fontId="23" fillId="0" borderId="0" xfId="60" applyFont="1" applyBorder="1" applyAlignment="1" applyProtection="1">
      <alignment horizontal="right" vertical="center"/>
      <protection locked="0"/>
    </xf>
    <xf numFmtId="37" fontId="26" fillId="0" borderId="0" xfId="60" applyFont="1" applyBorder="1" applyAlignment="1" applyProtection="1">
      <alignment horizontal="center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178" fontId="27" fillId="0" borderId="0" xfId="0" applyNumberFormat="1" applyFont="1" applyBorder="1" applyAlignment="1" applyProtection="1">
      <alignment horizontal="right" vertical="center"/>
      <protection locked="0"/>
    </xf>
    <xf numFmtId="37" fontId="23" fillId="0" borderId="0" xfId="60" applyFont="1" applyAlignment="1">
      <alignment horizontal="right" vertical="center"/>
      <protection/>
    </xf>
    <xf numFmtId="37" fontId="28" fillId="0" borderId="0" xfId="60" applyFont="1" applyBorder="1" applyAlignment="1" applyProtection="1">
      <alignment horizontal="distributed" wrapText="1"/>
      <protection/>
    </xf>
    <xf numFmtId="37" fontId="28" fillId="0" borderId="14" xfId="60" applyFont="1" applyBorder="1" applyAlignment="1" applyProtection="1">
      <alignment horizontal="distributed" wrapText="1"/>
      <protection/>
    </xf>
    <xf numFmtId="37" fontId="28" fillId="0" borderId="18" xfId="60" applyNumberFormat="1" applyFont="1" applyBorder="1" applyProtection="1">
      <alignment/>
      <protection/>
    </xf>
    <xf numFmtId="37" fontId="28" fillId="0" borderId="0" xfId="60" applyNumberFormat="1" applyFont="1" applyBorder="1" applyProtection="1">
      <alignment/>
      <protection/>
    </xf>
    <xf numFmtId="176" fontId="28" fillId="0" borderId="0" xfId="60" applyNumberFormat="1" applyFont="1" applyBorder="1" applyProtection="1">
      <alignment/>
      <protection/>
    </xf>
    <xf numFmtId="177" fontId="28" fillId="0" borderId="0" xfId="60" applyNumberFormat="1" applyFont="1" applyBorder="1" applyProtection="1">
      <alignment/>
      <protection/>
    </xf>
    <xf numFmtId="43" fontId="28" fillId="0" borderId="0" xfId="60" applyNumberFormat="1" applyFont="1" applyBorder="1" applyProtection="1">
      <alignment/>
      <protection/>
    </xf>
    <xf numFmtId="179" fontId="28" fillId="0" borderId="0" xfId="60" applyNumberFormat="1" applyFont="1" applyBorder="1" applyProtection="1">
      <alignment/>
      <protection/>
    </xf>
    <xf numFmtId="180" fontId="22" fillId="0" borderId="0" xfId="60" applyNumberFormat="1" applyFont="1" applyBorder="1" applyProtection="1">
      <alignment/>
      <protection/>
    </xf>
    <xf numFmtId="181" fontId="28" fillId="0" borderId="0" xfId="60" applyNumberFormat="1" applyFont="1" applyBorder="1" applyProtection="1">
      <alignment/>
      <protection/>
    </xf>
    <xf numFmtId="178" fontId="28" fillId="0" borderId="0" xfId="60" applyNumberFormat="1" applyFont="1" applyBorder="1" applyProtection="1">
      <alignment/>
      <protection/>
    </xf>
    <xf numFmtId="178" fontId="28" fillId="0" borderId="0" xfId="60" applyNumberFormat="1" applyFont="1" applyBorder="1">
      <alignment/>
      <protection/>
    </xf>
    <xf numFmtId="37" fontId="28" fillId="0" borderId="0" xfId="60" applyFont="1">
      <alignment/>
      <protection/>
    </xf>
    <xf numFmtId="37" fontId="28" fillId="0" borderId="0" xfId="60" applyFont="1" applyAlignment="1">
      <alignment horizontal="distributed" wrapText="1"/>
      <protection/>
    </xf>
    <xf numFmtId="37" fontId="28" fillId="0" borderId="0" xfId="60" applyFont="1" applyBorder="1" applyAlignment="1" applyProtection="1">
      <alignment horizontal="distributed" wrapText="1"/>
      <protection/>
    </xf>
    <xf numFmtId="177" fontId="22" fillId="0" borderId="0" xfId="60" applyNumberFormat="1" applyFont="1" applyBorder="1" applyProtection="1">
      <alignment/>
      <protection/>
    </xf>
    <xf numFmtId="182" fontId="28" fillId="0" borderId="0" xfId="60" applyNumberFormat="1" applyFont="1" applyBorder="1" applyProtection="1">
      <alignment/>
      <protection/>
    </xf>
    <xf numFmtId="37" fontId="22" fillId="0" borderId="0" xfId="60" applyFont="1" applyBorder="1" applyAlignment="1" applyProtection="1">
      <alignment horizontal="distributed" wrapText="1"/>
      <protection/>
    </xf>
    <xf numFmtId="37" fontId="22" fillId="0" borderId="14" xfId="60" applyFont="1" applyBorder="1" applyAlignment="1" applyProtection="1">
      <alignment horizontal="distributed" wrapText="1"/>
      <protection/>
    </xf>
    <xf numFmtId="37" fontId="22" fillId="0" borderId="18" xfId="60" applyNumberFormat="1" applyFont="1" applyBorder="1" applyProtection="1">
      <alignment/>
      <protection/>
    </xf>
    <xf numFmtId="37" fontId="22" fillId="0" borderId="0" xfId="60" applyNumberFormat="1" applyFont="1" applyBorder="1" applyProtection="1">
      <alignment/>
      <protection/>
    </xf>
    <xf numFmtId="176" fontId="22" fillId="0" borderId="0" xfId="60" applyNumberFormat="1" applyFont="1" applyBorder="1" applyProtection="1">
      <alignment/>
      <protection/>
    </xf>
    <xf numFmtId="43" fontId="22" fillId="0" borderId="0" xfId="60" applyNumberFormat="1" applyFont="1" applyBorder="1" applyProtection="1">
      <alignment/>
      <protection/>
    </xf>
    <xf numFmtId="179" fontId="22" fillId="0" borderId="0" xfId="60" applyNumberFormat="1" applyFont="1" applyBorder="1" applyProtection="1">
      <alignment/>
      <protection/>
    </xf>
    <xf numFmtId="37" fontId="22" fillId="0" borderId="0" xfId="60" applyNumberFormat="1" applyFont="1" applyBorder="1" applyProtection="1">
      <alignment/>
      <protection locked="0"/>
    </xf>
    <xf numFmtId="181" fontId="22" fillId="0" borderId="0" xfId="60" applyNumberFormat="1" applyFont="1" applyBorder="1" applyProtection="1">
      <alignment/>
      <protection/>
    </xf>
    <xf numFmtId="178" fontId="22" fillId="0" borderId="0" xfId="60" applyNumberFormat="1" applyFont="1" applyBorder="1" applyProtection="1">
      <alignment/>
      <protection locked="0"/>
    </xf>
    <xf numFmtId="178" fontId="22" fillId="0" borderId="0" xfId="60" applyNumberFormat="1" applyFont="1" applyBorder="1">
      <alignment/>
      <protection/>
    </xf>
    <xf numFmtId="37" fontId="22" fillId="0" borderId="0" xfId="60" applyFont="1" applyAlignment="1">
      <alignment horizontal="distributed" wrapText="1"/>
      <protection/>
    </xf>
    <xf numFmtId="37" fontId="22" fillId="0" borderId="0" xfId="60" applyFont="1" applyBorder="1" applyAlignment="1" applyProtection="1">
      <alignment horizontal="distributed" wrapText="1"/>
      <protection/>
    </xf>
    <xf numFmtId="182" fontId="22" fillId="0" borderId="0" xfId="60" applyNumberFormat="1" applyFont="1" applyBorder="1" applyProtection="1">
      <alignment/>
      <protection/>
    </xf>
    <xf numFmtId="183" fontId="22" fillId="0" borderId="0" xfId="60" applyNumberFormat="1" applyFont="1" applyBorder="1" applyProtection="1">
      <alignment/>
      <protection/>
    </xf>
    <xf numFmtId="181" fontId="22" fillId="0" borderId="0" xfId="60" applyNumberFormat="1" applyFont="1" applyBorder="1" applyProtection="1">
      <alignment/>
      <protection locked="0"/>
    </xf>
    <xf numFmtId="37" fontId="22" fillId="0" borderId="0" xfId="60" applyFont="1" applyBorder="1" applyAlignment="1" applyProtection="1">
      <alignment horizontal="distributed"/>
      <protection/>
    </xf>
    <xf numFmtId="37" fontId="22" fillId="0" borderId="14" xfId="60" applyFont="1" applyBorder="1" applyAlignment="1" applyProtection="1">
      <alignment horizontal="distributed"/>
      <protection/>
    </xf>
    <xf numFmtId="37" fontId="22" fillId="0" borderId="18" xfId="60" applyNumberFormat="1" applyFont="1" applyBorder="1" applyProtection="1">
      <alignment/>
      <protection locked="0"/>
    </xf>
    <xf numFmtId="43" fontId="22" fillId="0" borderId="0" xfId="60" applyNumberFormat="1" applyFont="1" applyBorder="1" applyProtection="1">
      <alignment/>
      <protection locked="0"/>
    </xf>
    <xf numFmtId="178" fontId="22" fillId="0" borderId="0" xfId="60" applyNumberFormat="1" applyFont="1" applyBorder="1" applyProtection="1">
      <alignment/>
      <protection/>
    </xf>
    <xf numFmtId="176" fontId="22" fillId="0" borderId="0" xfId="60" applyNumberFormat="1" applyFont="1" applyBorder="1" applyProtection="1">
      <alignment/>
      <protection locked="0"/>
    </xf>
    <xf numFmtId="179" fontId="22" fillId="0" borderId="0" xfId="60" applyNumberFormat="1" applyFont="1" applyBorder="1" applyProtection="1">
      <alignment/>
      <protection locked="0"/>
    </xf>
    <xf numFmtId="182" fontId="22" fillId="0" borderId="0" xfId="60" applyNumberFormat="1" applyFont="1" applyBorder="1" applyProtection="1">
      <alignment/>
      <protection locked="0"/>
    </xf>
    <xf numFmtId="37" fontId="22" fillId="0" borderId="0" xfId="60" applyFont="1" applyBorder="1" applyAlignment="1" applyProtection="1">
      <alignment horizontal="distributed" wrapText="1"/>
      <protection locked="0"/>
    </xf>
    <xf numFmtId="37" fontId="22" fillId="0" borderId="14" xfId="60" applyFont="1" applyBorder="1" applyAlignment="1" applyProtection="1">
      <alignment horizontal="distributed" wrapText="1"/>
      <protection locked="0"/>
    </xf>
    <xf numFmtId="37" fontId="22" fillId="0" borderId="0" xfId="60" applyFont="1" applyBorder="1" applyAlignment="1" applyProtection="1">
      <alignment horizontal="distributed" wrapText="1"/>
      <protection locked="0"/>
    </xf>
    <xf numFmtId="37" fontId="22" fillId="0" borderId="16" xfId="60" applyFont="1" applyBorder="1" applyAlignment="1">
      <alignment horizontal="distributed" wrapText="1"/>
      <protection/>
    </xf>
    <xf numFmtId="37" fontId="22" fillId="0" borderId="16" xfId="60" applyFont="1" applyBorder="1" applyAlignment="1" applyProtection="1">
      <alignment horizontal="distributed" wrapText="1"/>
      <protection locked="0"/>
    </xf>
    <xf numFmtId="37" fontId="22" fillId="0" borderId="17" xfId="60" applyFont="1" applyBorder="1" applyAlignment="1" applyProtection="1">
      <alignment horizontal="distributed" wrapText="1"/>
      <protection locked="0"/>
    </xf>
    <xf numFmtId="37" fontId="22" fillId="0" borderId="15" xfId="60" applyNumberFormat="1" applyFont="1" applyBorder="1" applyProtection="1">
      <alignment/>
      <protection locked="0"/>
    </xf>
    <xf numFmtId="37" fontId="22" fillId="0" borderId="16" xfId="60" applyNumberFormat="1" applyFont="1" applyBorder="1" applyProtection="1">
      <alignment/>
      <protection locked="0"/>
    </xf>
    <xf numFmtId="176" fontId="22" fillId="0" borderId="16" xfId="60" applyNumberFormat="1" applyFont="1" applyBorder="1" applyProtection="1">
      <alignment/>
      <protection/>
    </xf>
    <xf numFmtId="177" fontId="22" fillId="0" borderId="16" xfId="60" applyNumberFormat="1" applyFont="1" applyBorder="1" applyProtection="1">
      <alignment/>
      <protection/>
    </xf>
    <xf numFmtId="43" fontId="22" fillId="0" borderId="16" xfId="60" applyNumberFormat="1" applyFont="1" applyBorder="1" applyProtection="1">
      <alignment/>
      <protection locked="0"/>
    </xf>
    <xf numFmtId="179" fontId="22" fillId="0" borderId="16" xfId="60" applyNumberFormat="1" applyFont="1" applyBorder="1" applyProtection="1">
      <alignment/>
      <protection/>
    </xf>
    <xf numFmtId="180" fontId="22" fillId="0" borderId="16" xfId="60" applyNumberFormat="1" applyFont="1" applyBorder="1" applyProtection="1">
      <alignment/>
      <protection/>
    </xf>
    <xf numFmtId="181" fontId="22" fillId="0" borderId="16" xfId="60" applyNumberFormat="1" applyFont="1" applyBorder="1" applyProtection="1">
      <alignment/>
      <protection locked="0"/>
    </xf>
    <xf numFmtId="178" fontId="22" fillId="0" borderId="16" xfId="60" applyNumberFormat="1" applyFont="1" applyBorder="1" applyProtection="1">
      <alignment/>
      <protection locked="0"/>
    </xf>
    <xf numFmtId="178" fontId="22" fillId="0" borderId="16" xfId="60" applyNumberFormat="1" applyFont="1" applyBorder="1">
      <alignment/>
      <protection/>
    </xf>
    <xf numFmtId="37" fontId="22" fillId="0" borderId="23" xfId="60" applyFont="1" applyBorder="1" applyAlignment="1" applyProtection="1">
      <alignment horizontal="left" wrapText="1"/>
      <protection locked="0"/>
    </xf>
    <xf numFmtId="0" fontId="19" fillId="0" borderId="0" xfId="60" applyNumberFormat="1" applyFont="1" applyAlignment="1" applyProtection="1">
      <alignment/>
      <protection locked="0"/>
    </xf>
    <xf numFmtId="0" fontId="19" fillId="0" borderId="0" xfId="60" applyNumberFormat="1" applyFont="1" applyAlignment="1" applyProtection="1">
      <alignment horizontal="centerContinuous"/>
      <protection locked="0"/>
    </xf>
    <xf numFmtId="0" fontId="29" fillId="0" borderId="0" xfId="60" applyNumberFormat="1" applyFont="1" applyAlignment="1">
      <alignment horizontal="centerContinuous"/>
      <protection/>
    </xf>
    <xf numFmtId="178" fontId="19" fillId="0" borderId="0" xfId="60" applyNumberFormat="1" applyFont="1" applyAlignment="1" applyProtection="1">
      <alignment horizontal="centerContinuous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3" fillId="0" borderId="14" xfId="60" applyFont="1" applyBorder="1" applyAlignment="1" applyProtection="1">
      <alignment horizontal="center" vertical="center"/>
      <protection locked="0"/>
    </xf>
    <xf numFmtId="37" fontId="22" fillId="0" borderId="0" xfId="60" applyNumberFormat="1" applyFont="1" applyBorder="1" applyAlignment="1" applyProtection="1">
      <alignment horizontal="distributed"/>
      <protection/>
    </xf>
    <xf numFmtId="37" fontId="22" fillId="0" borderId="0" xfId="60" applyFont="1" applyBorder="1" applyAlignment="1" applyProtection="1">
      <alignment horizontal="distributed"/>
      <protection locked="0"/>
    </xf>
    <xf numFmtId="37" fontId="22" fillId="0" borderId="14" xfId="60" applyFont="1" applyBorder="1" applyAlignment="1" applyProtection="1">
      <alignment horizontal="distributed"/>
      <protection locked="0"/>
    </xf>
    <xf numFmtId="37" fontId="22" fillId="0" borderId="0" xfId="60" applyNumberFormat="1" applyFont="1" applyBorder="1" applyAlignment="1" applyProtection="1">
      <alignment horizontal="distributed"/>
      <protection locked="0"/>
    </xf>
    <xf numFmtId="37" fontId="22" fillId="0" borderId="0" xfId="60" applyNumberFormat="1" applyFont="1">
      <alignment/>
      <protection/>
    </xf>
    <xf numFmtId="181" fontId="22" fillId="0" borderId="0" xfId="60" applyNumberFormat="1" applyFont="1">
      <alignment/>
      <protection/>
    </xf>
    <xf numFmtId="178" fontId="22" fillId="0" borderId="0" xfId="60" applyNumberFormat="1" applyFont="1">
      <alignment/>
      <protection/>
    </xf>
    <xf numFmtId="37" fontId="22" fillId="0" borderId="0" xfId="60" applyFont="1" applyBorder="1" applyAlignment="1" applyProtection="1">
      <alignment horizontal="distributed"/>
      <protection locked="0"/>
    </xf>
    <xf numFmtId="37" fontId="22" fillId="0" borderId="0" xfId="60" applyNumberFormat="1" applyFont="1" applyBorder="1">
      <alignment/>
      <protection/>
    </xf>
    <xf numFmtId="181" fontId="22" fillId="0" borderId="0" xfId="60" applyNumberFormat="1" applyFont="1" applyBorder="1">
      <alignment/>
      <protection/>
    </xf>
    <xf numFmtId="37" fontId="22" fillId="0" borderId="0" xfId="60" applyFont="1" applyBorder="1" applyAlignment="1">
      <alignment horizontal="distributed"/>
      <protection/>
    </xf>
    <xf numFmtId="37" fontId="22" fillId="0" borderId="0" xfId="60" applyFont="1" applyAlignment="1">
      <alignment horizontal="distributed"/>
      <protection/>
    </xf>
    <xf numFmtId="37" fontId="22" fillId="0" borderId="0" xfId="60" applyFont="1" applyAlignment="1">
      <alignment horizontal="distributed"/>
      <protection/>
    </xf>
    <xf numFmtId="37" fontId="22" fillId="0" borderId="14" xfId="60" applyFont="1" applyBorder="1" applyAlignment="1">
      <alignment horizontal="distributed"/>
      <protection/>
    </xf>
    <xf numFmtId="43" fontId="22" fillId="0" borderId="0" xfId="60" applyNumberFormat="1" applyFont="1">
      <alignment/>
      <protection/>
    </xf>
    <xf numFmtId="37" fontId="22" fillId="0" borderId="16" xfId="60" applyFont="1" applyBorder="1" applyAlignment="1">
      <alignment horizontal="distributed"/>
      <protection/>
    </xf>
    <xf numFmtId="37" fontId="22" fillId="0" borderId="17" xfId="60" applyFont="1" applyBorder="1" applyAlignment="1">
      <alignment horizontal="distributed"/>
      <protection/>
    </xf>
    <xf numFmtId="37" fontId="22" fillId="0" borderId="16" xfId="60" applyNumberFormat="1" applyFont="1" applyBorder="1">
      <alignment/>
      <protection/>
    </xf>
    <xf numFmtId="176" fontId="22" fillId="0" borderId="16" xfId="60" applyNumberFormat="1" applyFont="1" applyBorder="1">
      <alignment/>
      <protection/>
    </xf>
    <xf numFmtId="177" fontId="22" fillId="0" borderId="16" xfId="60" applyNumberFormat="1" applyFont="1" applyBorder="1">
      <alignment/>
      <protection/>
    </xf>
    <xf numFmtId="43" fontId="22" fillId="0" borderId="16" xfId="60" applyNumberFormat="1" applyFont="1" applyBorder="1">
      <alignment/>
      <protection/>
    </xf>
    <xf numFmtId="179" fontId="22" fillId="0" borderId="16" xfId="60" applyNumberFormat="1" applyFont="1" applyBorder="1">
      <alignment/>
      <protection/>
    </xf>
    <xf numFmtId="184" fontId="22" fillId="0" borderId="16" xfId="60" applyNumberFormat="1" applyFont="1" applyBorder="1">
      <alignment/>
      <protection/>
    </xf>
    <xf numFmtId="181" fontId="22" fillId="0" borderId="16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177" fontId="22" fillId="0" borderId="0" xfId="60" applyNumberFormat="1" applyFont="1">
      <alignment/>
      <protection/>
    </xf>
    <xf numFmtId="37" fontId="22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41年度02人口および世帯20-2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本県人口の推移 "/>
      <sheetName val="23.推計人口"/>
      <sheetName val="23.推計人口(2)"/>
      <sheetName val="24.産業および男女別・・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28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14.125" defaultRowHeight="13.5"/>
  <cols>
    <col min="1" max="1" width="2.375" style="3" customWidth="1"/>
    <col min="2" max="2" width="10.625" style="3" customWidth="1"/>
    <col min="3" max="3" width="2.375" style="3" customWidth="1"/>
    <col min="4" max="6" width="10.625" style="3" customWidth="1"/>
    <col min="7" max="7" width="13.375" style="151" customWidth="1"/>
    <col min="8" max="8" width="10.625" style="152" customWidth="1"/>
    <col min="9" max="9" width="10.625" style="3" customWidth="1"/>
    <col min="10" max="10" width="8.875" style="3" customWidth="1"/>
    <col min="11" max="11" width="9.75390625" style="3" customWidth="1"/>
    <col min="12" max="13" width="10.625" style="3" customWidth="1"/>
    <col min="14" max="14" width="10.625" style="133" customWidth="1"/>
    <col min="15" max="15" width="11.875" style="3" customWidth="1"/>
    <col min="16" max="16384" width="14.125" style="3" customWidth="1"/>
  </cols>
  <sheetData>
    <row r="1" spans="1:15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4" ht="12.75" thickBot="1">
      <c r="B2" s="4"/>
      <c r="C2" s="4"/>
      <c r="D2" s="5"/>
      <c r="E2" s="5"/>
      <c r="F2" s="5"/>
      <c r="G2" s="6"/>
      <c r="H2" s="7"/>
      <c r="I2" s="5"/>
      <c r="J2" s="5"/>
      <c r="K2" s="5"/>
      <c r="L2" s="5"/>
      <c r="M2" s="5"/>
      <c r="N2" s="8" t="s">
        <v>1</v>
      </c>
    </row>
    <row r="3" spans="1:15" ht="10.5" customHeight="1" thickTop="1">
      <c r="A3" s="9"/>
      <c r="B3" s="9"/>
      <c r="C3" s="10"/>
      <c r="D3" s="11" t="s">
        <v>2</v>
      </c>
      <c r="E3" s="12"/>
      <c r="F3" s="13"/>
      <c r="G3" s="14" t="s">
        <v>3</v>
      </c>
      <c r="H3" s="15"/>
      <c r="I3" s="13" t="s">
        <v>4</v>
      </c>
      <c r="J3" s="16" t="s">
        <v>5</v>
      </c>
      <c r="K3" s="17"/>
      <c r="L3" s="18" t="s">
        <v>6</v>
      </c>
      <c r="M3" s="19"/>
      <c r="N3" s="19"/>
      <c r="O3" s="20" t="s">
        <v>7</v>
      </c>
    </row>
    <row r="4" spans="1:15" s="34" customFormat="1" ht="10.5" customHeight="1">
      <c r="A4" s="21" t="s">
        <v>8</v>
      </c>
      <c r="B4" s="21"/>
      <c r="C4" s="22"/>
      <c r="D4" s="23"/>
      <c r="E4" s="24"/>
      <c r="F4" s="25"/>
      <c r="G4" s="26"/>
      <c r="H4" s="27"/>
      <c r="I4" s="28"/>
      <c r="J4" s="29"/>
      <c r="K4" s="30"/>
      <c r="L4" s="31"/>
      <c r="M4" s="32"/>
      <c r="N4" s="32"/>
      <c r="O4" s="33"/>
    </row>
    <row r="5" spans="1:15" s="34" customFormat="1" ht="10.5" customHeight="1">
      <c r="A5" s="21"/>
      <c r="B5" s="21"/>
      <c r="C5" s="22"/>
      <c r="D5" s="35" t="s">
        <v>9</v>
      </c>
      <c r="E5" s="36" t="s">
        <v>10</v>
      </c>
      <c r="F5" s="36" t="s">
        <v>11</v>
      </c>
      <c r="G5" s="37" t="s">
        <v>12</v>
      </c>
      <c r="H5" s="38" t="s">
        <v>13</v>
      </c>
      <c r="I5" s="28"/>
      <c r="J5" s="39" t="s">
        <v>14</v>
      </c>
      <c r="K5" s="36" t="s">
        <v>13</v>
      </c>
      <c r="L5" s="39" t="s">
        <v>15</v>
      </c>
      <c r="M5" s="39" t="s">
        <v>16</v>
      </c>
      <c r="N5" s="40" t="s">
        <v>17</v>
      </c>
      <c r="O5" s="33"/>
    </row>
    <row r="6" spans="1:15" s="34" customFormat="1" ht="10.5" customHeight="1">
      <c r="A6" s="41"/>
      <c r="B6" s="41"/>
      <c r="C6" s="42"/>
      <c r="D6" s="43"/>
      <c r="E6" s="44"/>
      <c r="F6" s="44"/>
      <c r="G6" s="45"/>
      <c r="H6" s="46"/>
      <c r="I6" s="47" t="s">
        <v>18</v>
      </c>
      <c r="J6" s="48"/>
      <c r="K6" s="44"/>
      <c r="L6" s="49"/>
      <c r="M6" s="49"/>
      <c r="N6" s="50"/>
      <c r="O6" s="51"/>
    </row>
    <row r="7" spans="1:15" s="34" customFormat="1" ht="11.25" customHeight="1">
      <c r="A7" s="52"/>
      <c r="B7" s="53"/>
      <c r="C7" s="53"/>
      <c r="D7" s="54"/>
      <c r="E7" s="55"/>
      <c r="F7" s="55"/>
      <c r="G7" s="56"/>
      <c r="H7" s="57"/>
      <c r="I7" s="58"/>
      <c r="J7" s="59"/>
      <c r="K7" s="60"/>
      <c r="L7" s="55"/>
      <c r="M7" s="55"/>
      <c r="N7" s="61" t="s">
        <v>19</v>
      </c>
      <c r="O7" s="62" t="s">
        <v>20</v>
      </c>
    </row>
    <row r="8" spans="1:15" s="75" customFormat="1" ht="13.5" customHeight="1">
      <c r="A8" s="63" t="s">
        <v>21</v>
      </c>
      <c r="B8" s="63"/>
      <c r="C8" s="64"/>
      <c r="D8" s="65">
        <f>SUM(D10:D12)</f>
        <v>1219587</v>
      </c>
      <c r="E8" s="66">
        <f>SUM(E10:E12)</f>
        <v>579240</v>
      </c>
      <c r="F8" s="66">
        <f>SUM(F10:F12)</f>
        <v>640347</v>
      </c>
      <c r="G8" s="67">
        <f>ROUNDDOWN(SUM(E8/F8*100),2)</f>
        <v>90.45</v>
      </c>
      <c r="H8" s="68">
        <v>-91.09</v>
      </c>
      <c r="I8" s="69">
        <f>SUM(I10:I12)</f>
        <v>6312.429999999999</v>
      </c>
      <c r="J8" s="70">
        <f>SUM(D8/I8)</f>
        <v>193.20404345077887</v>
      </c>
      <c r="K8" s="71">
        <f>SUM(L8/I8)</f>
        <v>196.38316781334606</v>
      </c>
      <c r="L8" s="66">
        <f>SUM(L10:L12)</f>
        <v>1239655</v>
      </c>
      <c r="M8" s="72">
        <f>D8-L8</f>
        <v>-20068</v>
      </c>
      <c r="N8" s="73">
        <f>SUM(M8/L8)*100</f>
        <v>-1.6188374991429066</v>
      </c>
      <c r="O8" s="74">
        <v>-2.9</v>
      </c>
    </row>
    <row r="9" spans="1:15" s="75" customFormat="1" ht="12" customHeight="1">
      <c r="A9" s="76"/>
      <c r="B9" s="77"/>
      <c r="C9" s="77"/>
      <c r="D9" s="65"/>
      <c r="E9" s="66"/>
      <c r="F9" s="66"/>
      <c r="G9" s="67"/>
      <c r="H9" s="78"/>
      <c r="I9" s="69"/>
      <c r="J9" s="70"/>
      <c r="K9" s="79"/>
      <c r="L9" s="66"/>
      <c r="M9" s="72"/>
      <c r="N9" s="73"/>
      <c r="O9" s="74"/>
    </row>
    <row r="10" spans="1:15" ht="13.5" customHeight="1">
      <c r="A10" s="80" t="s">
        <v>22</v>
      </c>
      <c r="B10" s="80"/>
      <c r="C10" s="81"/>
      <c r="D10" s="82">
        <f>SUM(D14:D24)</f>
        <v>618620</v>
      </c>
      <c r="E10" s="83">
        <f>SUM(E14:E24)</f>
        <v>291041</v>
      </c>
      <c r="F10" s="83">
        <f>SUM(F14:F24)</f>
        <v>327579</v>
      </c>
      <c r="G10" s="84">
        <f>ROUNDDOWN(SUM(E10/F10*100),2)</f>
        <v>88.84</v>
      </c>
      <c r="H10" s="78">
        <v>-89.16</v>
      </c>
      <c r="I10" s="85">
        <f>SUM(I14:I24)</f>
        <v>1406.6200000000001</v>
      </c>
      <c r="J10" s="86">
        <f>SUM(D10/I10)</f>
        <v>439.7918414354978</v>
      </c>
      <c r="K10" s="71">
        <f>SUM(L10/I10)</f>
        <v>437.4301517111942</v>
      </c>
      <c r="L10" s="87">
        <f>SUM(L14:L24)</f>
        <v>615298</v>
      </c>
      <c r="M10" s="88">
        <f>D10-L10</f>
        <v>3322</v>
      </c>
      <c r="N10" s="89">
        <f>SUM(M10/L10)*100</f>
        <v>0.5399009910644923</v>
      </c>
      <c r="O10" s="90">
        <v>0.4</v>
      </c>
    </row>
    <row r="11" spans="1:15" ht="12" customHeight="1">
      <c r="A11" s="91"/>
      <c r="B11" s="92"/>
      <c r="C11" s="92"/>
      <c r="D11" s="82"/>
      <c r="E11" s="83"/>
      <c r="F11" s="83"/>
      <c r="G11" s="84"/>
      <c r="H11" s="78"/>
      <c r="I11" s="85"/>
      <c r="J11" s="86"/>
      <c r="K11" s="93"/>
      <c r="L11" s="87"/>
      <c r="M11" s="88"/>
      <c r="N11" s="89"/>
      <c r="O11" s="90"/>
    </row>
    <row r="12" spans="1:15" ht="13.5" customHeight="1">
      <c r="A12" s="80" t="s">
        <v>23</v>
      </c>
      <c r="B12" s="80"/>
      <c r="C12" s="81"/>
      <c r="D12" s="82">
        <f>D26+D31+D38+D42+D50+D64+D74+D84+D89+D93+D100+D106</f>
        <v>600967</v>
      </c>
      <c r="E12" s="83">
        <f>E26+E31+E38+E42+E50+E64+E74+E84+E89+E93+E100+E106</f>
        <v>288199</v>
      </c>
      <c r="F12" s="83">
        <f>F26+F31+F38+F42+F50+F64+F74+F84+F89+F93+F100+F106</f>
        <v>312768</v>
      </c>
      <c r="G12" s="84">
        <f>ROUNDDOWN(SUM(E12/F12*100),2)</f>
        <v>92.14</v>
      </c>
      <c r="H12" s="78">
        <v>-93.04</v>
      </c>
      <c r="I12" s="85">
        <f>I26+I31+I38+I42+I50+I64+I74+I84+I89+I93+I100+I106</f>
        <v>4905.8099999999995</v>
      </c>
      <c r="J12" s="86">
        <f>SUM(D12/I12)</f>
        <v>122.50107525566625</v>
      </c>
      <c r="K12" s="71">
        <f>SUM(L12/I12)</f>
        <v>127.26889137573613</v>
      </c>
      <c r="L12" s="94">
        <f>L26+L31+L38+L42+L50+L64+L74+L84+L89+L93+L100+L106</f>
        <v>624357</v>
      </c>
      <c r="M12" s="88">
        <f>D12-L12</f>
        <v>-23390</v>
      </c>
      <c r="N12" s="89">
        <f>SUM(M12/L12)*100</f>
        <v>-3.746254146265678</v>
      </c>
      <c r="O12" s="90">
        <v>-6</v>
      </c>
    </row>
    <row r="13" spans="1:15" ht="12" customHeight="1">
      <c r="A13" s="91"/>
      <c r="B13" s="92"/>
      <c r="C13" s="92"/>
      <c r="D13" s="82"/>
      <c r="E13" s="83"/>
      <c r="F13" s="83"/>
      <c r="G13" s="84"/>
      <c r="H13" s="78"/>
      <c r="I13" s="85"/>
      <c r="J13" s="86"/>
      <c r="K13" s="93"/>
      <c r="L13" s="87"/>
      <c r="M13" s="95"/>
      <c r="N13" s="89"/>
      <c r="O13" s="90"/>
    </row>
    <row r="14" spans="1:15" ht="13.5" customHeight="1">
      <c r="A14" s="96" t="s">
        <v>24</v>
      </c>
      <c r="B14" s="96"/>
      <c r="C14" s="97"/>
      <c r="D14" s="98">
        <f>SUM(E14:F14)</f>
        <v>130552</v>
      </c>
      <c r="E14" s="87">
        <v>62701</v>
      </c>
      <c r="F14" s="87">
        <v>67851</v>
      </c>
      <c r="G14" s="84">
        <f aca="true" t="shared" si="0" ref="G14:G24">ROUNDDOWN(SUM(E14/F14*100),2)</f>
        <v>92.4</v>
      </c>
      <c r="H14" s="78">
        <v>-92.75</v>
      </c>
      <c r="I14" s="99">
        <v>64.23</v>
      </c>
      <c r="J14" s="86">
        <f aca="true" t="shared" si="1" ref="J14:J24">SUM(D14/I14)</f>
        <v>2032.5704499455082</v>
      </c>
      <c r="K14" s="71">
        <f aca="true" t="shared" si="2" ref="K14:K24">SUM(L14/I14)</f>
        <v>1943.1262649852092</v>
      </c>
      <c r="L14" s="87">
        <v>124807</v>
      </c>
      <c r="M14" s="95">
        <f aca="true" t="shared" si="3" ref="M14:M22">D14-L14</f>
        <v>5745</v>
      </c>
      <c r="N14" s="89">
        <f aca="true" t="shared" si="4" ref="N14:N82">SUM(M14/L14)*100</f>
        <v>4.60310719751296</v>
      </c>
      <c r="O14" s="90">
        <v>11</v>
      </c>
    </row>
    <row r="15" spans="1:15" ht="13.5" customHeight="1">
      <c r="A15" s="96" t="s">
        <v>25</v>
      </c>
      <c r="B15" s="96"/>
      <c r="C15" s="97"/>
      <c r="D15" s="98">
        <f aca="true" t="shared" si="5" ref="D15:D24">SUM(E15:F15)</f>
        <v>110530</v>
      </c>
      <c r="E15" s="87">
        <v>50238</v>
      </c>
      <c r="F15" s="87">
        <v>60292</v>
      </c>
      <c r="G15" s="84">
        <f t="shared" si="0"/>
        <v>83.32</v>
      </c>
      <c r="H15" s="78">
        <v>-82.32</v>
      </c>
      <c r="I15" s="99">
        <v>124.64</v>
      </c>
      <c r="J15" s="86">
        <f t="shared" si="1"/>
        <v>886.7939666238767</v>
      </c>
      <c r="K15" s="71">
        <f t="shared" si="2"/>
        <v>864.3613607188703</v>
      </c>
      <c r="L15" s="87">
        <v>107734</v>
      </c>
      <c r="M15" s="95">
        <f t="shared" si="3"/>
        <v>2796</v>
      </c>
      <c r="N15" s="89">
        <f t="shared" si="4"/>
        <v>2.595280969795979</v>
      </c>
      <c r="O15" s="90">
        <v>3.5</v>
      </c>
    </row>
    <row r="16" spans="1:15" ht="13.5" customHeight="1">
      <c r="A16" s="96" t="s">
        <v>26</v>
      </c>
      <c r="B16" s="96"/>
      <c r="C16" s="97"/>
      <c r="D16" s="98">
        <f t="shared" si="5"/>
        <v>60947</v>
      </c>
      <c r="E16" s="87">
        <v>28115</v>
      </c>
      <c r="F16" s="87">
        <v>32832</v>
      </c>
      <c r="G16" s="84">
        <f t="shared" si="0"/>
        <v>85.63</v>
      </c>
      <c r="H16" s="78">
        <v>-86.61</v>
      </c>
      <c r="I16" s="99">
        <v>53.95</v>
      </c>
      <c r="J16" s="86">
        <f t="shared" si="1"/>
        <v>1129.6941612604262</v>
      </c>
      <c r="K16" s="71">
        <f t="shared" si="2"/>
        <v>1143.0398517145504</v>
      </c>
      <c r="L16" s="87">
        <v>61667</v>
      </c>
      <c r="M16" s="95">
        <f t="shared" si="3"/>
        <v>-720</v>
      </c>
      <c r="N16" s="89">
        <f t="shared" si="4"/>
        <v>-1.167561256425641</v>
      </c>
      <c r="O16" s="90">
        <v>-7.8</v>
      </c>
    </row>
    <row r="17" spans="1:15" ht="13.5" customHeight="1">
      <c r="A17" s="96" t="s">
        <v>27</v>
      </c>
      <c r="B17" s="96"/>
      <c r="C17" s="97"/>
      <c r="D17" s="98">
        <f t="shared" si="5"/>
        <v>67981</v>
      </c>
      <c r="E17" s="87">
        <v>32144</v>
      </c>
      <c r="F17" s="87">
        <v>35837</v>
      </c>
      <c r="G17" s="84">
        <f t="shared" si="0"/>
        <v>89.69</v>
      </c>
      <c r="H17" s="78">
        <v>-90.35</v>
      </c>
      <c r="I17" s="99">
        <v>270.78</v>
      </c>
      <c r="J17" s="86">
        <f t="shared" si="1"/>
        <v>251.05620799172763</v>
      </c>
      <c r="K17" s="71">
        <f t="shared" si="2"/>
        <v>252.740231922594</v>
      </c>
      <c r="L17" s="87">
        <v>68437</v>
      </c>
      <c r="M17" s="95">
        <f t="shared" si="3"/>
        <v>-456</v>
      </c>
      <c r="N17" s="89">
        <f t="shared" si="4"/>
        <v>-0.6663062378537926</v>
      </c>
      <c r="O17" s="90">
        <v>-1.3</v>
      </c>
    </row>
    <row r="18" spans="1:15" ht="13.5" customHeight="1">
      <c r="A18" s="96" t="s">
        <v>28</v>
      </c>
      <c r="B18" s="96"/>
      <c r="C18" s="97"/>
      <c r="D18" s="98">
        <f t="shared" si="5"/>
        <v>50734</v>
      </c>
      <c r="E18" s="87">
        <v>23639</v>
      </c>
      <c r="F18" s="87">
        <v>27095</v>
      </c>
      <c r="G18" s="84">
        <f t="shared" si="0"/>
        <v>87.24</v>
      </c>
      <c r="H18" s="78">
        <v>-88.59</v>
      </c>
      <c r="I18" s="99">
        <v>196.92</v>
      </c>
      <c r="J18" s="86">
        <f t="shared" si="1"/>
        <v>257.63761933780216</v>
      </c>
      <c r="K18" s="71">
        <f t="shared" si="2"/>
        <v>260.86227909811095</v>
      </c>
      <c r="L18" s="87">
        <v>51369</v>
      </c>
      <c r="M18" s="95">
        <f t="shared" si="3"/>
        <v>-635</v>
      </c>
      <c r="N18" s="89">
        <f t="shared" si="4"/>
        <v>-1.2361541007222254</v>
      </c>
      <c r="O18" s="90">
        <v>0.3</v>
      </c>
    </row>
    <row r="19" spans="1:15" ht="13.5" customHeight="1">
      <c r="A19" s="96" t="s">
        <v>29</v>
      </c>
      <c r="B19" s="96"/>
      <c r="C19" s="97"/>
      <c r="D19" s="98">
        <f t="shared" si="5"/>
        <v>44257</v>
      </c>
      <c r="E19" s="87">
        <v>21158</v>
      </c>
      <c r="F19" s="87">
        <v>23099</v>
      </c>
      <c r="G19" s="84">
        <f t="shared" si="0"/>
        <v>91.59</v>
      </c>
      <c r="H19" s="78">
        <v>-91.33</v>
      </c>
      <c r="I19" s="99">
        <v>151.81</v>
      </c>
      <c r="J19" s="86">
        <f t="shared" si="1"/>
        <v>291.5288847901983</v>
      </c>
      <c r="K19" s="71">
        <f t="shared" si="2"/>
        <v>299.1963638758975</v>
      </c>
      <c r="L19" s="87">
        <v>45421</v>
      </c>
      <c r="M19" s="95">
        <f t="shared" si="3"/>
        <v>-1164</v>
      </c>
      <c r="N19" s="89">
        <f t="shared" si="4"/>
        <v>-2.562691266154422</v>
      </c>
      <c r="O19" s="90">
        <v>-4.3</v>
      </c>
    </row>
    <row r="20" spans="1:15" ht="13.5" customHeight="1">
      <c r="A20" s="96" t="s">
        <v>30</v>
      </c>
      <c r="B20" s="96"/>
      <c r="C20" s="97"/>
      <c r="D20" s="98">
        <f t="shared" si="5"/>
        <v>36888</v>
      </c>
      <c r="E20" s="87">
        <v>17647</v>
      </c>
      <c r="F20" s="87">
        <v>19241</v>
      </c>
      <c r="G20" s="84">
        <f t="shared" si="0"/>
        <v>91.71</v>
      </c>
      <c r="H20" s="78">
        <v>-93.58</v>
      </c>
      <c r="I20" s="99">
        <v>77.69</v>
      </c>
      <c r="J20" s="86">
        <f t="shared" si="1"/>
        <v>474.81014287553097</v>
      </c>
      <c r="K20" s="71">
        <f t="shared" si="2"/>
        <v>478.3627236452568</v>
      </c>
      <c r="L20" s="83">
        <v>37164</v>
      </c>
      <c r="M20" s="88">
        <f t="shared" si="3"/>
        <v>-276</v>
      </c>
      <c r="N20" s="100">
        <f t="shared" si="4"/>
        <v>-0.7426541814659348</v>
      </c>
      <c r="O20" s="90">
        <v>1.1</v>
      </c>
    </row>
    <row r="21" spans="1:15" ht="13.5" customHeight="1">
      <c r="A21" s="96" t="s">
        <v>31</v>
      </c>
      <c r="B21" s="96"/>
      <c r="C21" s="97"/>
      <c r="D21" s="98">
        <f t="shared" si="5"/>
        <v>34192</v>
      </c>
      <c r="E21" s="87">
        <v>16100</v>
      </c>
      <c r="F21" s="87">
        <v>18092</v>
      </c>
      <c r="G21" s="84">
        <f t="shared" si="0"/>
        <v>88.98</v>
      </c>
      <c r="H21" s="78">
        <v>-89.77</v>
      </c>
      <c r="I21" s="99">
        <v>200.45</v>
      </c>
      <c r="J21" s="86">
        <f t="shared" si="1"/>
        <v>170.57620354203044</v>
      </c>
      <c r="K21" s="71">
        <f t="shared" si="2"/>
        <v>174.1631329508606</v>
      </c>
      <c r="L21" s="87">
        <v>34911</v>
      </c>
      <c r="M21" s="95">
        <f t="shared" si="3"/>
        <v>-719</v>
      </c>
      <c r="N21" s="89">
        <f t="shared" si="4"/>
        <v>-2.0595227865142793</v>
      </c>
      <c r="O21" s="90">
        <v>-4.6</v>
      </c>
    </row>
    <row r="22" spans="1:15" ht="13.5" customHeight="1">
      <c r="A22" s="96" t="s">
        <v>32</v>
      </c>
      <c r="B22" s="96"/>
      <c r="C22" s="97"/>
      <c r="D22" s="98">
        <f t="shared" si="5"/>
        <v>28190</v>
      </c>
      <c r="E22" s="87">
        <v>13691</v>
      </c>
      <c r="F22" s="87">
        <v>14499</v>
      </c>
      <c r="G22" s="84">
        <f t="shared" si="0"/>
        <v>94.42</v>
      </c>
      <c r="H22" s="78">
        <v>-94.1</v>
      </c>
      <c r="I22" s="99">
        <v>54.19</v>
      </c>
      <c r="J22" s="86">
        <f t="shared" si="1"/>
        <v>520.2066801992988</v>
      </c>
      <c r="K22" s="71">
        <f t="shared" si="2"/>
        <v>512.1793688872486</v>
      </c>
      <c r="L22" s="87">
        <v>27755</v>
      </c>
      <c r="M22" s="95">
        <f t="shared" si="3"/>
        <v>435</v>
      </c>
      <c r="N22" s="89">
        <f>SUM(M22/L22)*100</f>
        <v>1.567285173842551</v>
      </c>
      <c r="O22" s="90">
        <v>-0.8</v>
      </c>
    </row>
    <row r="23" spans="1:15" ht="13.5" customHeight="1">
      <c r="A23" s="96" t="s">
        <v>33</v>
      </c>
      <c r="B23" s="96"/>
      <c r="C23" s="97"/>
      <c r="D23" s="98">
        <f t="shared" si="5"/>
        <v>27481</v>
      </c>
      <c r="E23" s="87">
        <v>12865</v>
      </c>
      <c r="F23" s="87">
        <v>14616</v>
      </c>
      <c r="G23" s="84">
        <f t="shared" si="0"/>
        <v>88.01</v>
      </c>
      <c r="H23" s="78">
        <v>-88.32</v>
      </c>
      <c r="I23" s="99">
        <v>121.14</v>
      </c>
      <c r="J23" s="86">
        <f t="shared" si="1"/>
        <v>226.85322767046392</v>
      </c>
      <c r="K23" s="71">
        <f t="shared" si="2"/>
        <v>233.44890209674756</v>
      </c>
      <c r="L23" s="87">
        <v>28280</v>
      </c>
      <c r="M23" s="95">
        <v>-799</v>
      </c>
      <c r="N23" s="89">
        <f t="shared" si="4"/>
        <v>-2.8253182461103252</v>
      </c>
      <c r="O23" s="90">
        <v>-7.6</v>
      </c>
    </row>
    <row r="24" spans="1:15" ht="13.5" customHeight="1">
      <c r="A24" s="96" t="s">
        <v>34</v>
      </c>
      <c r="B24" s="96"/>
      <c r="C24" s="97"/>
      <c r="D24" s="98">
        <f t="shared" si="5"/>
        <v>26868</v>
      </c>
      <c r="E24" s="87">
        <v>12743</v>
      </c>
      <c r="F24" s="87">
        <v>14125</v>
      </c>
      <c r="G24" s="84">
        <f t="shared" si="0"/>
        <v>90.21</v>
      </c>
      <c r="H24" s="78">
        <v>-90.65</v>
      </c>
      <c r="I24" s="99">
        <v>90.82</v>
      </c>
      <c r="J24" s="86">
        <f t="shared" si="1"/>
        <v>295.8379211627395</v>
      </c>
      <c r="K24" s="71">
        <f t="shared" si="2"/>
        <v>305.582470821405</v>
      </c>
      <c r="L24" s="87">
        <v>27753</v>
      </c>
      <c r="M24" s="95">
        <f>D24-L24</f>
        <v>-885</v>
      </c>
      <c r="N24" s="89">
        <f t="shared" si="4"/>
        <v>-3.18884444924873</v>
      </c>
      <c r="O24" s="90">
        <v>-6</v>
      </c>
    </row>
    <row r="25" spans="1:15" ht="12" customHeight="1">
      <c r="A25" s="91"/>
      <c r="B25" s="92"/>
      <c r="C25" s="92"/>
      <c r="D25" s="98"/>
      <c r="E25" s="87" t="s">
        <v>35</v>
      </c>
      <c r="F25" s="87"/>
      <c r="G25" s="101"/>
      <c r="H25" s="78"/>
      <c r="I25" s="99"/>
      <c r="J25" s="102"/>
      <c r="K25" s="103"/>
      <c r="L25" s="87"/>
      <c r="M25" s="95"/>
      <c r="N25" s="89"/>
      <c r="O25" s="90" t="s">
        <v>35</v>
      </c>
    </row>
    <row r="26" spans="1:15" ht="13.5" customHeight="1">
      <c r="A26" s="80" t="s">
        <v>36</v>
      </c>
      <c r="B26" s="80"/>
      <c r="C26" s="81"/>
      <c r="D26" s="82">
        <f>SUM(D27:D29)</f>
        <v>18397</v>
      </c>
      <c r="E26" s="83">
        <f>SUM(E27:E29)</f>
        <v>8661</v>
      </c>
      <c r="F26" s="83">
        <f>SUM(F27:F29)</f>
        <v>9736</v>
      </c>
      <c r="G26" s="84">
        <f>ROUNDDOWN(SUM(E26/F26*100),2)</f>
        <v>88.95</v>
      </c>
      <c r="H26" s="78">
        <v>-90.09</v>
      </c>
      <c r="I26" s="85">
        <f>SUM(I27:I29)</f>
        <v>125.74000000000001</v>
      </c>
      <c r="J26" s="86">
        <f>SUM(D26/I26)</f>
        <v>146.3098457133768</v>
      </c>
      <c r="K26" s="71">
        <f>SUM(L26/I26)</f>
        <v>155.75791315412755</v>
      </c>
      <c r="L26" s="87">
        <f>SUM(L27:L29)</f>
        <v>19585</v>
      </c>
      <c r="M26" s="95">
        <f>SUM(M27:M29)</f>
        <v>-1188</v>
      </c>
      <c r="N26" s="89">
        <f t="shared" si="4"/>
        <v>-6.065866734745979</v>
      </c>
      <c r="O26" s="90">
        <v>-9.5</v>
      </c>
    </row>
    <row r="27" spans="1:15" ht="13.5" customHeight="1">
      <c r="A27" s="91"/>
      <c r="B27" s="104" t="s">
        <v>37</v>
      </c>
      <c r="C27" s="105"/>
      <c r="D27" s="98">
        <f>SUM(E27:F27)</f>
        <v>4259</v>
      </c>
      <c r="E27" s="87">
        <v>2054</v>
      </c>
      <c r="F27" s="87">
        <v>2205</v>
      </c>
      <c r="G27" s="84">
        <f>ROUNDDOWN(SUM(E27/F27*100),2)</f>
        <v>93.15</v>
      </c>
      <c r="H27" s="78">
        <v>-92.94</v>
      </c>
      <c r="I27" s="99">
        <v>46.33</v>
      </c>
      <c r="J27" s="86">
        <f>SUM(D27/I27)</f>
        <v>91.92747679689187</v>
      </c>
      <c r="K27" s="71">
        <f>SUM(L27/I27)</f>
        <v>96.78394129074034</v>
      </c>
      <c r="L27" s="87">
        <v>4484</v>
      </c>
      <c r="M27" s="95">
        <f>D27-L27</f>
        <v>-225</v>
      </c>
      <c r="N27" s="89">
        <f t="shared" si="4"/>
        <v>-5.017841213202498</v>
      </c>
      <c r="O27" s="90">
        <v>-8.8</v>
      </c>
    </row>
    <row r="28" spans="1:15" ht="13.5" customHeight="1">
      <c r="A28" s="91"/>
      <c r="B28" s="104" t="s">
        <v>38</v>
      </c>
      <c r="C28" s="105"/>
      <c r="D28" s="98">
        <f>SUM(E28:F28)</f>
        <v>7048</v>
      </c>
      <c r="E28" s="87">
        <v>3279</v>
      </c>
      <c r="F28" s="87">
        <v>3769</v>
      </c>
      <c r="G28" s="84">
        <f>ROUNDDOWN(SUM(E28/F28*100),2)</f>
        <v>86.99</v>
      </c>
      <c r="H28" s="78">
        <v>-88.6</v>
      </c>
      <c r="I28" s="99">
        <v>41.59</v>
      </c>
      <c r="J28" s="86">
        <f>SUM(D28/I28)</f>
        <v>169.4638134166867</v>
      </c>
      <c r="K28" s="71">
        <f>SUM(L28/I28)</f>
        <v>182.92858860302957</v>
      </c>
      <c r="L28" s="87">
        <v>7608</v>
      </c>
      <c r="M28" s="95">
        <f>D28-L28</f>
        <v>-560</v>
      </c>
      <c r="N28" s="89">
        <f t="shared" si="4"/>
        <v>-7.360672975814932</v>
      </c>
      <c r="O28" s="90">
        <v>-11.1</v>
      </c>
    </row>
    <row r="29" spans="1:15" ht="13.5" customHeight="1">
      <c r="A29" s="91"/>
      <c r="B29" s="104" t="s">
        <v>39</v>
      </c>
      <c r="C29" s="105"/>
      <c r="D29" s="98">
        <f>SUM(E29:F29)</f>
        <v>7090</v>
      </c>
      <c r="E29" s="87">
        <v>3328</v>
      </c>
      <c r="F29" s="87">
        <v>3762</v>
      </c>
      <c r="G29" s="84">
        <f>ROUNDDOWN(SUM(E29/F29*100),2)</f>
        <v>88.46</v>
      </c>
      <c r="H29" s="78">
        <v>-89.94</v>
      </c>
      <c r="I29" s="99">
        <v>37.82</v>
      </c>
      <c r="J29" s="86">
        <f>SUM(D29/I29)</f>
        <v>187.4669487043892</v>
      </c>
      <c r="K29" s="71">
        <f>SUM(L29/I29)</f>
        <v>198.12268640930725</v>
      </c>
      <c r="L29" s="87">
        <v>7493</v>
      </c>
      <c r="M29" s="95">
        <f>D29-L29</f>
        <v>-403</v>
      </c>
      <c r="N29" s="89">
        <f t="shared" si="4"/>
        <v>-5.378353129587615</v>
      </c>
      <c r="O29" s="90">
        <v>-8.2</v>
      </c>
    </row>
    <row r="30" spans="1:15" ht="12" customHeight="1">
      <c r="A30" s="91"/>
      <c r="B30" s="106"/>
      <c r="C30" s="106"/>
      <c r="D30" s="98"/>
      <c r="E30" s="87"/>
      <c r="F30" s="87"/>
      <c r="G30" s="101"/>
      <c r="H30" s="78"/>
      <c r="I30" s="99"/>
      <c r="J30" s="102"/>
      <c r="K30" s="103"/>
      <c r="L30" s="87"/>
      <c r="M30" s="95"/>
      <c r="N30" s="89"/>
      <c r="O30" s="90"/>
    </row>
    <row r="31" spans="1:15" ht="13.5" customHeight="1">
      <c r="A31" s="80" t="s">
        <v>40</v>
      </c>
      <c r="B31" s="80"/>
      <c r="C31" s="81"/>
      <c r="D31" s="82">
        <f>SUM(D32:D36)</f>
        <v>59975</v>
      </c>
      <c r="E31" s="83">
        <f>SUM(E32:E36)</f>
        <v>28358</v>
      </c>
      <c r="F31" s="83">
        <f>SUM(F32:F36)</f>
        <v>31617</v>
      </c>
      <c r="G31" s="84">
        <f aca="true" t="shared" si="6" ref="G31:G36">ROUNDDOWN(SUM(E31/F31*100),2)</f>
        <v>89.69</v>
      </c>
      <c r="H31" s="78">
        <v>-90.4</v>
      </c>
      <c r="I31" s="85">
        <f>SUM(I32:I36)</f>
        <v>322.61</v>
      </c>
      <c r="J31" s="86">
        <f aca="true" t="shared" si="7" ref="J31:J36">SUM(D31/I31)</f>
        <v>185.9055825919841</v>
      </c>
      <c r="K31" s="71">
        <f aca="true" t="shared" si="8" ref="K31:K36">SUM(L31/I31)</f>
        <v>194.7893741669508</v>
      </c>
      <c r="L31" s="87">
        <f>SUM(L32:L36)</f>
        <v>62841</v>
      </c>
      <c r="M31" s="95">
        <f>SUM(M32:M36)</f>
        <v>-2866</v>
      </c>
      <c r="N31" s="89">
        <f t="shared" si="4"/>
        <v>-4.560716729523719</v>
      </c>
      <c r="O31" s="90">
        <v>-6.9</v>
      </c>
    </row>
    <row r="32" spans="1:15" ht="13.5" customHeight="1">
      <c r="A32" s="91"/>
      <c r="B32" s="104" t="s">
        <v>41</v>
      </c>
      <c r="C32" s="105"/>
      <c r="D32" s="98">
        <f>SUM(E32:F32)</f>
        <v>10529</v>
      </c>
      <c r="E32" s="87">
        <v>4923</v>
      </c>
      <c r="F32" s="87">
        <v>5606</v>
      </c>
      <c r="G32" s="84">
        <f t="shared" si="6"/>
        <v>87.81</v>
      </c>
      <c r="H32" s="78">
        <v>-89</v>
      </c>
      <c r="I32" s="99">
        <v>72.54</v>
      </c>
      <c r="J32" s="86">
        <f t="shared" si="7"/>
        <v>145.14750482492417</v>
      </c>
      <c r="K32" s="71">
        <f t="shared" si="8"/>
        <v>154.60435621725944</v>
      </c>
      <c r="L32" s="83">
        <v>11215</v>
      </c>
      <c r="M32" s="88">
        <f>D32-L32</f>
        <v>-686</v>
      </c>
      <c r="N32" s="100">
        <v>-6.1</v>
      </c>
      <c r="O32" s="90">
        <v>-8.8</v>
      </c>
    </row>
    <row r="33" spans="1:15" ht="13.5" customHeight="1">
      <c r="A33" s="91"/>
      <c r="B33" s="104" t="s">
        <v>42</v>
      </c>
      <c r="C33" s="105"/>
      <c r="D33" s="98">
        <f>SUM(E33:F33)</f>
        <v>4006</v>
      </c>
      <c r="E33" s="87">
        <v>1906</v>
      </c>
      <c r="F33" s="87">
        <v>2100</v>
      </c>
      <c r="G33" s="84">
        <f t="shared" si="6"/>
        <v>90.76</v>
      </c>
      <c r="H33" s="78">
        <v>-89.57</v>
      </c>
      <c r="I33" s="99">
        <v>7.03</v>
      </c>
      <c r="J33" s="86">
        <f t="shared" si="7"/>
        <v>569.8435277382646</v>
      </c>
      <c r="K33" s="71">
        <f t="shared" si="8"/>
        <v>576.8136557610242</v>
      </c>
      <c r="L33" s="87">
        <v>4055</v>
      </c>
      <c r="M33" s="95">
        <f>D33-L33</f>
        <v>-49</v>
      </c>
      <c r="N33" s="89">
        <f t="shared" si="4"/>
        <v>-1.2083847102342786</v>
      </c>
      <c r="O33" s="90">
        <v>-2.9</v>
      </c>
    </row>
    <row r="34" spans="1:15" ht="13.5" customHeight="1">
      <c r="A34" s="91"/>
      <c r="B34" s="104" t="s">
        <v>43</v>
      </c>
      <c r="C34" s="105"/>
      <c r="D34" s="98">
        <f>SUM(E34:F34)</f>
        <v>23466</v>
      </c>
      <c r="E34" s="87">
        <v>11066</v>
      </c>
      <c r="F34" s="87">
        <v>12400</v>
      </c>
      <c r="G34" s="84">
        <f t="shared" si="6"/>
        <v>89.24</v>
      </c>
      <c r="H34" s="78">
        <v>-89.89</v>
      </c>
      <c r="I34" s="99">
        <v>112.38</v>
      </c>
      <c r="J34" s="86">
        <f t="shared" si="7"/>
        <v>208.80939668980247</v>
      </c>
      <c r="K34" s="71">
        <f t="shared" si="8"/>
        <v>218.56202171204842</v>
      </c>
      <c r="L34" s="87">
        <v>24562</v>
      </c>
      <c r="M34" s="95">
        <f>D34-L34</f>
        <v>-1096</v>
      </c>
      <c r="N34" s="89">
        <v>-4.4</v>
      </c>
      <c r="O34" s="90">
        <v>-6.8</v>
      </c>
    </row>
    <row r="35" spans="1:15" ht="13.5" customHeight="1">
      <c r="A35" s="91"/>
      <c r="B35" s="104" t="s">
        <v>44</v>
      </c>
      <c r="C35" s="105"/>
      <c r="D35" s="98">
        <f>SUM(E35:F35)</f>
        <v>7201</v>
      </c>
      <c r="E35" s="87">
        <v>3467</v>
      </c>
      <c r="F35" s="87">
        <v>3734</v>
      </c>
      <c r="G35" s="84">
        <f t="shared" si="6"/>
        <v>92.84</v>
      </c>
      <c r="H35" s="78">
        <v>-91.91</v>
      </c>
      <c r="I35" s="99">
        <v>40.63</v>
      </c>
      <c r="J35" s="86">
        <f t="shared" si="7"/>
        <v>177.23357125276888</v>
      </c>
      <c r="K35" s="71">
        <f t="shared" si="8"/>
        <v>186.2909180408565</v>
      </c>
      <c r="L35" s="87">
        <v>7569</v>
      </c>
      <c r="M35" s="95">
        <f>D35-L35</f>
        <v>-368</v>
      </c>
      <c r="N35" s="89">
        <f t="shared" si="4"/>
        <v>-4.86193684766812</v>
      </c>
      <c r="O35" s="90">
        <v>-7.2</v>
      </c>
    </row>
    <row r="36" spans="1:15" ht="13.5" customHeight="1">
      <c r="A36" s="91"/>
      <c r="B36" s="104" t="s">
        <v>45</v>
      </c>
      <c r="C36" s="105"/>
      <c r="D36" s="98">
        <f>SUM(E36:F36)</f>
        <v>14773</v>
      </c>
      <c r="E36" s="87">
        <v>6996</v>
      </c>
      <c r="F36" s="87">
        <v>7777</v>
      </c>
      <c r="G36" s="84">
        <f t="shared" si="6"/>
        <v>89.95</v>
      </c>
      <c r="H36" s="78">
        <v>-91.75</v>
      </c>
      <c r="I36" s="99">
        <v>90.03</v>
      </c>
      <c r="J36" s="86">
        <f t="shared" si="7"/>
        <v>164.08974786182384</v>
      </c>
      <c r="K36" s="71">
        <f t="shared" si="8"/>
        <v>171.49838942574698</v>
      </c>
      <c r="L36" s="83">
        <v>15440</v>
      </c>
      <c r="M36" s="88">
        <f>D36-L36</f>
        <v>-667</v>
      </c>
      <c r="N36" s="100">
        <f t="shared" si="4"/>
        <v>-4.319948186528498</v>
      </c>
      <c r="O36" s="90">
        <v>-6.4</v>
      </c>
    </row>
    <row r="37" spans="1:15" ht="12" customHeight="1">
      <c r="A37" s="91"/>
      <c r="B37" s="106"/>
      <c r="C37" s="106"/>
      <c r="D37" s="98"/>
      <c r="E37" s="87"/>
      <c r="F37" s="87"/>
      <c r="G37" s="101"/>
      <c r="H37" s="78"/>
      <c r="I37" s="99"/>
      <c r="J37" s="102"/>
      <c r="K37" s="103"/>
      <c r="L37" s="83"/>
      <c r="M37" s="88"/>
      <c r="N37" s="100"/>
      <c r="O37" s="90"/>
    </row>
    <row r="38" spans="1:15" ht="13.5" customHeight="1">
      <c r="A38" s="80" t="s">
        <v>46</v>
      </c>
      <c r="B38" s="80"/>
      <c r="C38" s="81"/>
      <c r="D38" s="82">
        <f>SUM(D39:D40)</f>
        <v>35452</v>
      </c>
      <c r="E38" s="83">
        <f>SUM(E39:E40)</f>
        <v>16725</v>
      </c>
      <c r="F38" s="83">
        <f>SUM(F39:F40)</f>
        <v>18727</v>
      </c>
      <c r="G38" s="84">
        <f>ROUNDDOWN(SUM(E38/F38*100),2)</f>
        <v>89.3</v>
      </c>
      <c r="H38" s="78">
        <v>-90.12</v>
      </c>
      <c r="I38" s="85">
        <f>SUM(I39:I40)</f>
        <v>217.44</v>
      </c>
      <c r="J38" s="86">
        <f>SUM(D38/I38)</f>
        <v>163.04267844002945</v>
      </c>
      <c r="K38" s="71">
        <f>SUM(L38/I38)</f>
        <v>169.2420897718911</v>
      </c>
      <c r="L38" s="87">
        <f>SUM(L39:L40)</f>
        <v>36800</v>
      </c>
      <c r="M38" s="95">
        <f>SUM(M39:M40)</f>
        <v>-1348</v>
      </c>
      <c r="N38" s="89">
        <f t="shared" si="4"/>
        <v>-3.6630434782608696</v>
      </c>
      <c r="O38" s="90">
        <v>-6.3</v>
      </c>
    </row>
    <row r="39" spans="1:15" ht="13.5" customHeight="1">
      <c r="A39" s="91"/>
      <c r="B39" s="104" t="s">
        <v>47</v>
      </c>
      <c r="C39" s="105"/>
      <c r="D39" s="98">
        <f>SUM(E39:F39)</f>
        <v>20751</v>
      </c>
      <c r="E39" s="87">
        <v>9698</v>
      </c>
      <c r="F39" s="87">
        <v>11053</v>
      </c>
      <c r="G39" s="84">
        <f>ROUNDDOWN(SUM(E39/F39*100),2)</f>
        <v>87.74</v>
      </c>
      <c r="H39" s="78">
        <v>-88.83</v>
      </c>
      <c r="I39" s="99">
        <v>73.94</v>
      </c>
      <c r="J39" s="86">
        <f>SUM(D39/I39)</f>
        <v>280.64647011090074</v>
      </c>
      <c r="K39" s="71">
        <f>SUM(L39/I39)</f>
        <v>290.6951582364079</v>
      </c>
      <c r="L39" s="87">
        <v>21494</v>
      </c>
      <c r="M39" s="95">
        <f>D39-L39</f>
        <v>-743</v>
      </c>
      <c r="N39" s="89">
        <f t="shared" si="4"/>
        <v>-3.4567786358983903</v>
      </c>
      <c r="O39" s="90">
        <v>-7.3</v>
      </c>
    </row>
    <row r="40" spans="1:15" ht="13.5" customHeight="1">
      <c r="A40" s="91"/>
      <c r="B40" s="104" t="s">
        <v>48</v>
      </c>
      <c r="C40" s="105"/>
      <c r="D40" s="98">
        <f>SUM(E40:F40)</f>
        <v>14701</v>
      </c>
      <c r="E40" s="87">
        <v>7027</v>
      </c>
      <c r="F40" s="87">
        <v>7674</v>
      </c>
      <c r="G40" s="84">
        <f>ROUNDDOWN(SUM(E40/F40*100),2)</f>
        <v>91.56</v>
      </c>
      <c r="H40" s="78">
        <v>-91.97</v>
      </c>
      <c r="I40" s="99">
        <v>143.5</v>
      </c>
      <c r="J40" s="86">
        <f>SUM(D40/I40)</f>
        <v>102.44599303135888</v>
      </c>
      <c r="K40" s="71">
        <f>SUM(L40/I40)</f>
        <v>106.66202090592334</v>
      </c>
      <c r="L40" s="83">
        <v>15306</v>
      </c>
      <c r="M40" s="88">
        <f>D40-L40</f>
        <v>-605</v>
      </c>
      <c r="N40" s="100">
        <f t="shared" si="4"/>
        <v>-3.9526982882529724</v>
      </c>
      <c r="O40" s="90">
        <v>-4.9</v>
      </c>
    </row>
    <row r="41" spans="1:15" ht="12" customHeight="1">
      <c r="A41" s="91"/>
      <c r="B41" s="106"/>
      <c r="C41" s="106"/>
      <c r="D41" s="98"/>
      <c r="E41" s="87"/>
      <c r="F41" s="87"/>
      <c r="G41" s="101"/>
      <c r="H41" s="78"/>
      <c r="I41" s="99"/>
      <c r="J41" s="102"/>
      <c r="K41" s="103"/>
      <c r="L41" s="83"/>
      <c r="M41" s="88"/>
      <c r="N41" s="100"/>
      <c r="O41" s="90"/>
    </row>
    <row r="42" spans="1:15" ht="13.5" customHeight="1">
      <c r="A42" s="80" t="s">
        <v>49</v>
      </c>
      <c r="B42" s="80"/>
      <c r="C42" s="81"/>
      <c r="D42" s="82">
        <f>SUM(D43:D48)</f>
        <v>78828</v>
      </c>
      <c r="E42" s="83">
        <f>SUM(E43:E48)</f>
        <v>38220</v>
      </c>
      <c r="F42" s="83">
        <f>SUM(F43:F48)</f>
        <v>40608</v>
      </c>
      <c r="G42" s="84">
        <f aca="true" t="shared" si="9" ref="G42:G48">ROUNDDOWN(SUM(E42/F42*100),2)</f>
        <v>94.11</v>
      </c>
      <c r="H42" s="78">
        <v>-94.4</v>
      </c>
      <c r="I42" s="85">
        <v>578.69</v>
      </c>
      <c r="J42" s="86">
        <f aca="true" t="shared" si="10" ref="J42:J48">SUM(D42/I42)</f>
        <v>136.21800964246833</v>
      </c>
      <c r="K42" s="71">
        <f aca="true" t="shared" si="11" ref="K42:K48">SUM(L42/I42)</f>
        <v>140.91136878121273</v>
      </c>
      <c r="L42" s="87">
        <f>SUM(L43:L48)</f>
        <v>81544</v>
      </c>
      <c r="M42" s="95">
        <f>SUM(M43:M48)</f>
        <v>-2716</v>
      </c>
      <c r="N42" s="89">
        <v>-3.3</v>
      </c>
      <c r="O42" s="90">
        <v>-5.4</v>
      </c>
    </row>
    <row r="43" spans="1:15" ht="13.5" customHeight="1">
      <c r="A43" s="92"/>
      <c r="B43" s="104" t="s">
        <v>50</v>
      </c>
      <c r="C43" s="105"/>
      <c r="D43" s="98">
        <f aca="true" t="shared" si="12" ref="D43:D48">SUM(E43:F43)</f>
        <v>17141</v>
      </c>
      <c r="E43" s="87">
        <v>8214</v>
      </c>
      <c r="F43" s="87">
        <v>8927</v>
      </c>
      <c r="G43" s="84">
        <f t="shared" si="9"/>
        <v>92.01</v>
      </c>
      <c r="H43" s="78">
        <v>-92.73</v>
      </c>
      <c r="I43" s="99">
        <v>119.39</v>
      </c>
      <c r="J43" s="86">
        <f t="shared" si="10"/>
        <v>143.57148839936343</v>
      </c>
      <c r="K43" s="71">
        <v>149.4</v>
      </c>
      <c r="L43" s="87">
        <v>17837</v>
      </c>
      <c r="M43" s="95">
        <f aca="true" t="shared" si="13" ref="M43:M48">D43-L43</f>
        <v>-696</v>
      </c>
      <c r="N43" s="89">
        <f>SUM(M43/L43)*100</f>
        <v>-3.902001457644223</v>
      </c>
      <c r="O43" s="90">
        <v>-8.5</v>
      </c>
    </row>
    <row r="44" spans="1:15" ht="13.5" customHeight="1">
      <c r="A44" s="92"/>
      <c r="B44" s="104" t="s">
        <v>51</v>
      </c>
      <c r="C44" s="105"/>
      <c r="D44" s="98">
        <f t="shared" si="12"/>
        <v>14317</v>
      </c>
      <c r="E44" s="87">
        <v>6888</v>
      </c>
      <c r="F44" s="87">
        <v>7429</v>
      </c>
      <c r="G44" s="84">
        <f t="shared" si="9"/>
        <v>92.71</v>
      </c>
      <c r="H44" s="78">
        <v>-93.24</v>
      </c>
      <c r="I44" s="99">
        <v>49.26</v>
      </c>
      <c r="J44" s="86">
        <f t="shared" si="10"/>
        <v>290.6414941128705</v>
      </c>
      <c r="K44" s="71">
        <v>299.3</v>
      </c>
      <c r="L44" s="87">
        <v>14742</v>
      </c>
      <c r="M44" s="95">
        <f t="shared" si="13"/>
        <v>-425</v>
      </c>
      <c r="N44" s="89">
        <f>SUM(M44/L44)*100</f>
        <v>-2.8829195495862163</v>
      </c>
      <c r="O44" s="90">
        <v>-7.1</v>
      </c>
    </row>
    <row r="45" spans="1:15" ht="13.5" customHeight="1">
      <c r="A45" s="91"/>
      <c r="B45" s="104" t="s">
        <v>52</v>
      </c>
      <c r="C45" s="105"/>
      <c r="D45" s="98">
        <f t="shared" si="12"/>
        <v>8577</v>
      </c>
      <c r="E45" s="87">
        <v>4097</v>
      </c>
      <c r="F45" s="87">
        <v>4480</v>
      </c>
      <c r="G45" s="84">
        <f t="shared" si="9"/>
        <v>91.45</v>
      </c>
      <c r="H45" s="78">
        <v>-93.08</v>
      </c>
      <c r="I45" s="99">
        <v>91.7</v>
      </c>
      <c r="J45" s="86">
        <f t="shared" si="10"/>
        <v>93.53326063249727</v>
      </c>
      <c r="K45" s="71">
        <f t="shared" si="11"/>
        <v>98.2442748091603</v>
      </c>
      <c r="L45" s="87">
        <v>9009</v>
      </c>
      <c r="M45" s="95">
        <f t="shared" si="13"/>
        <v>-432</v>
      </c>
      <c r="N45" s="89">
        <f t="shared" si="4"/>
        <v>-4.795204795204795</v>
      </c>
      <c r="O45" s="90">
        <v>-7.5</v>
      </c>
    </row>
    <row r="46" spans="1:15" ht="13.5" customHeight="1">
      <c r="A46" s="91"/>
      <c r="B46" s="104" t="s">
        <v>53</v>
      </c>
      <c r="C46" s="105"/>
      <c r="D46" s="98">
        <f t="shared" si="12"/>
        <v>10544</v>
      </c>
      <c r="E46" s="87">
        <v>5112</v>
      </c>
      <c r="F46" s="87">
        <v>5432</v>
      </c>
      <c r="G46" s="84">
        <f t="shared" si="9"/>
        <v>94.1</v>
      </c>
      <c r="H46" s="78">
        <v>-94.77</v>
      </c>
      <c r="I46" s="99">
        <v>51</v>
      </c>
      <c r="J46" s="86">
        <f t="shared" si="10"/>
        <v>206.7450980392157</v>
      </c>
      <c r="K46" s="71">
        <f t="shared" si="11"/>
        <v>215.4313725490196</v>
      </c>
      <c r="L46" s="87">
        <v>10987</v>
      </c>
      <c r="M46" s="95">
        <f t="shared" si="13"/>
        <v>-443</v>
      </c>
      <c r="N46" s="89">
        <f t="shared" si="4"/>
        <v>-4.032037862928916</v>
      </c>
      <c r="O46" s="90">
        <v>-6</v>
      </c>
    </row>
    <row r="47" spans="1:15" ht="13.5" customHeight="1">
      <c r="A47" s="91"/>
      <c r="B47" s="104" t="s">
        <v>54</v>
      </c>
      <c r="C47" s="105"/>
      <c r="D47" s="98">
        <f t="shared" si="12"/>
        <v>15725</v>
      </c>
      <c r="E47" s="87">
        <v>7620</v>
      </c>
      <c r="F47" s="87">
        <v>8105</v>
      </c>
      <c r="G47" s="84">
        <f t="shared" si="9"/>
        <v>94.01</v>
      </c>
      <c r="H47" s="78">
        <v>-93.92</v>
      </c>
      <c r="I47" s="99">
        <v>139.41</v>
      </c>
      <c r="J47" s="86">
        <f t="shared" si="10"/>
        <v>112.79678645721255</v>
      </c>
      <c r="K47" s="71">
        <f t="shared" si="11"/>
        <v>116.82806111469766</v>
      </c>
      <c r="L47" s="87">
        <v>16287</v>
      </c>
      <c r="M47" s="95">
        <f t="shared" si="13"/>
        <v>-562</v>
      </c>
      <c r="N47" s="89">
        <f t="shared" si="4"/>
        <v>-3.450604776815865</v>
      </c>
      <c r="O47" s="90">
        <v>-8.5</v>
      </c>
    </row>
    <row r="48" spans="1:15" ht="13.5" customHeight="1">
      <c r="A48" s="91"/>
      <c r="B48" s="104" t="s">
        <v>55</v>
      </c>
      <c r="C48" s="105"/>
      <c r="D48" s="98">
        <f t="shared" si="12"/>
        <v>12524</v>
      </c>
      <c r="E48" s="87">
        <v>6289</v>
      </c>
      <c r="F48" s="87">
        <v>6235</v>
      </c>
      <c r="G48" s="84">
        <f t="shared" si="9"/>
        <v>100.86</v>
      </c>
      <c r="H48" s="78">
        <v>-99.5</v>
      </c>
      <c r="I48" s="99">
        <v>127.93</v>
      </c>
      <c r="J48" s="86">
        <f t="shared" si="10"/>
        <v>97.89728757914484</v>
      </c>
      <c r="K48" s="71">
        <f t="shared" si="11"/>
        <v>99.13233799734229</v>
      </c>
      <c r="L48" s="87">
        <v>12682</v>
      </c>
      <c r="M48" s="95">
        <f t="shared" si="13"/>
        <v>-158</v>
      </c>
      <c r="N48" s="89">
        <f t="shared" si="4"/>
        <v>-1.245860274404668</v>
      </c>
      <c r="O48" s="90">
        <v>-8.8</v>
      </c>
    </row>
    <row r="49" spans="1:15" ht="12" customHeight="1">
      <c r="A49" s="91"/>
      <c r="B49" s="106"/>
      <c r="C49" s="106"/>
      <c r="D49" s="98"/>
      <c r="E49" s="87"/>
      <c r="F49" s="87"/>
      <c r="G49" s="101"/>
      <c r="H49" s="78"/>
      <c r="I49" s="99"/>
      <c r="J49" s="102"/>
      <c r="K49" s="103"/>
      <c r="L49" s="87"/>
      <c r="M49" s="95"/>
      <c r="N49" s="89"/>
      <c r="O49" s="90"/>
    </row>
    <row r="50" spans="1:15" ht="13.5" customHeight="1">
      <c r="A50" s="80" t="s">
        <v>56</v>
      </c>
      <c r="B50" s="80"/>
      <c r="C50" s="81"/>
      <c r="D50" s="83">
        <f>SUM(D51:D53)</f>
        <v>47211</v>
      </c>
      <c r="E50" s="83">
        <f aca="true" t="shared" si="14" ref="E50:M50">SUM(E51:E53)</f>
        <v>22596</v>
      </c>
      <c r="F50" s="83">
        <f t="shared" si="14"/>
        <v>24615</v>
      </c>
      <c r="G50" s="84">
        <f>ROUNDDOWN(SUM(E50/F50*100),2)</f>
        <v>91.79</v>
      </c>
      <c r="H50" s="78">
        <v>-92.32</v>
      </c>
      <c r="I50" s="84">
        <f>SUM(I51:I53)</f>
        <v>106.24000000000001</v>
      </c>
      <c r="J50" s="86">
        <f>SUM(D50/I50)</f>
        <v>444.38064759036143</v>
      </c>
      <c r="K50" s="71">
        <f aca="true" t="shared" si="15" ref="K50:K72">SUM(L50/I50)</f>
        <v>449.7929216867469</v>
      </c>
      <c r="L50" s="83">
        <f t="shared" si="14"/>
        <v>47786</v>
      </c>
      <c r="M50" s="95">
        <f t="shared" si="14"/>
        <v>-575</v>
      </c>
      <c r="N50" s="89">
        <v>-1.2</v>
      </c>
      <c r="O50" s="90">
        <v>-5.3</v>
      </c>
    </row>
    <row r="51" spans="1:15" ht="13.5" customHeight="1">
      <c r="A51" s="92"/>
      <c r="B51" s="104" t="s">
        <v>57</v>
      </c>
      <c r="C51" s="105"/>
      <c r="D51" s="98">
        <f>SUM(E51:F51)</f>
        <v>7811</v>
      </c>
      <c r="E51" s="87">
        <v>3615</v>
      </c>
      <c r="F51" s="87">
        <v>4196</v>
      </c>
      <c r="G51" s="84">
        <f>ROUNDDOWN(SUM(E51/F51*100),2)</f>
        <v>86.15</v>
      </c>
      <c r="H51" s="78">
        <v>-86.14</v>
      </c>
      <c r="I51" s="99">
        <v>9.9</v>
      </c>
      <c r="J51" s="86">
        <f>SUM(D51/I51)</f>
        <v>788.989898989899</v>
      </c>
      <c r="K51" s="71">
        <f t="shared" si="15"/>
        <v>796.4646464646464</v>
      </c>
      <c r="L51" s="87">
        <v>7885</v>
      </c>
      <c r="M51" s="95">
        <f>D51-L51</f>
        <v>-74</v>
      </c>
      <c r="N51" s="89">
        <f>SUM(M51/L51)*100</f>
        <v>-0.9384908053265695</v>
      </c>
      <c r="O51" s="90">
        <v>-6</v>
      </c>
    </row>
    <row r="52" spans="1:15" ht="13.5" customHeight="1">
      <c r="A52" s="92"/>
      <c r="B52" s="104" t="s">
        <v>58</v>
      </c>
      <c r="C52" s="105"/>
      <c r="D52" s="98">
        <f>SUM(E52:F52)</f>
        <v>13686</v>
      </c>
      <c r="E52" s="87">
        <v>6432</v>
      </c>
      <c r="F52" s="87">
        <v>7254</v>
      </c>
      <c r="G52" s="84">
        <f>ROUNDDOWN(SUM(E52/F52*100),2)</f>
        <v>88.66</v>
      </c>
      <c r="H52" s="78">
        <v>-89.54</v>
      </c>
      <c r="I52" s="99">
        <v>46.85</v>
      </c>
      <c r="J52" s="86">
        <f>SUM(D52/I52)</f>
        <v>292.12379935965845</v>
      </c>
      <c r="K52" s="71">
        <f t="shared" si="15"/>
        <v>300.1067235859125</v>
      </c>
      <c r="L52" s="87">
        <v>14060</v>
      </c>
      <c r="M52" s="95">
        <f>D52-L52</f>
        <v>-374</v>
      </c>
      <c r="N52" s="89">
        <f>SUM(M52/L52)*100</f>
        <v>-2.660028449502134</v>
      </c>
      <c r="O52" s="90">
        <v>-12.1</v>
      </c>
    </row>
    <row r="53" spans="1:15" ht="13.5" customHeight="1">
      <c r="A53" s="107"/>
      <c r="B53" s="108" t="s">
        <v>59</v>
      </c>
      <c r="C53" s="109"/>
      <c r="D53" s="110">
        <f>SUM(E53:F53)</f>
        <v>25714</v>
      </c>
      <c r="E53" s="111">
        <v>12549</v>
      </c>
      <c r="F53" s="111">
        <v>13165</v>
      </c>
      <c r="G53" s="112">
        <f>ROUNDDOWN(SUM(E53/F53*100),2)</f>
        <v>95.32</v>
      </c>
      <c r="H53" s="113">
        <v>-95.87</v>
      </c>
      <c r="I53" s="114">
        <v>49.49</v>
      </c>
      <c r="J53" s="115">
        <f>SUM(D53/I53)</f>
        <v>519.5797130733481</v>
      </c>
      <c r="K53" s="116">
        <f t="shared" si="15"/>
        <v>522.1458880581936</v>
      </c>
      <c r="L53" s="111">
        <v>25841</v>
      </c>
      <c r="M53" s="117">
        <f>D53-L53</f>
        <v>-127</v>
      </c>
      <c r="N53" s="118">
        <f t="shared" si="4"/>
        <v>-0.49146704848883555</v>
      </c>
      <c r="O53" s="119">
        <v>-1</v>
      </c>
    </row>
    <row r="54" spans="1:15" ht="13.5" customHeight="1">
      <c r="A54" s="120" t="s">
        <v>60</v>
      </c>
      <c r="B54" s="120"/>
      <c r="C54" s="120"/>
      <c r="D54" s="120"/>
      <c r="E54" s="87"/>
      <c r="F54" s="87"/>
      <c r="G54" s="84"/>
      <c r="H54" s="78"/>
      <c r="I54" s="99"/>
      <c r="J54" s="86"/>
      <c r="K54" s="71"/>
      <c r="L54" s="87"/>
      <c r="M54" s="95"/>
      <c r="N54" s="89"/>
      <c r="O54" s="90"/>
    </row>
    <row r="55" spans="1:15" ht="13.5" customHeight="1">
      <c r="A55" s="91"/>
      <c r="B55" s="106"/>
      <c r="C55" s="106"/>
      <c r="D55" s="87"/>
      <c r="E55" s="87"/>
      <c r="F55" s="87"/>
      <c r="G55" s="84"/>
      <c r="H55" s="78"/>
      <c r="I55" s="99"/>
      <c r="J55" s="86"/>
      <c r="K55" s="71"/>
      <c r="L55" s="87"/>
      <c r="M55" s="95" t="s">
        <v>35</v>
      </c>
      <c r="N55" s="89"/>
      <c r="O55" s="90"/>
    </row>
    <row r="56" spans="1:15" ht="13.5" customHeight="1">
      <c r="A56" s="121"/>
      <c r="B56" s="122"/>
      <c r="C56" s="122"/>
      <c r="D56" s="1"/>
      <c r="E56" s="1"/>
      <c r="F56" s="1"/>
      <c r="G56" s="1"/>
      <c r="H56" s="1"/>
      <c r="I56" s="1"/>
      <c r="J56" s="1"/>
      <c r="K56" s="1"/>
      <c r="L56" s="1"/>
      <c r="M56" s="123" t="s">
        <v>35</v>
      </c>
      <c r="N56" s="124"/>
      <c r="O56" s="2"/>
    </row>
    <row r="57" spans="1:15" ht="17.25">
      <c r="A57" s="1" t="s">
        <v>61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4" ht="13.5" customHeight="1" thickBot="1">
      <c r="B58" s="4"/>
      <c r="C58" s="4"/>
      <c r="D58" s="5"/>
      <c r="E58" s="5"/>
      <c r="F58" s="5"/>
      <c r="G58" s="6"/>
      <c r="H58" s="7"/>
      <c r="I58" s="5"/>
      <c r="J58" s="5"/>
      <c r="K58" s="5"/>
      <c r="L58" s="5"/>
      <c r="M58" s="5"/>
      <c r="N58" s="8" t="s">
        <v>1</v>
      </c>
    </row>
    <row r="59" spans="1:15" ht="13.5" customHeight="1" thickTop="1">
      <c r="A59" s="9"/>
      <c r="B59" s="9"/>
      <c r="C59" s="10"/>
      <c r="D59" s="11" t="s">
        <v>2</v>
      </c>
      <c r="E59" s="12"/>
      <c r="F59" s="13"/>
      <c r="G59" s="14" t="s">
        <v>3</v>
      </c>
      <c r="H59" s="15"/>
      <c r="I59" s="13" t="s">
        <v>4</v>
      </c>
      <c r="J59" s="16" t="s">
        <v>5</v>
      </c>
      <c r="K59" s="17"/>
      <c r="L59" s="18" t="s">
        <v>6</v>
      </c>
      <c r="M59" s="19"/>
      <c r="N59" s="19"/>
      <c r="O59" s="20" t="s">
        <v>7</v>
      </c>
    </row>
    <row r="60" spans="1:15" ht="13.5" customHeight="1">
      <c r="A60" s="125" t="s">
        <v>62</v>
      </c>
      <c r="B60" s="125"/>
      <c r="C60" s="126"/>
      <c r="D60" s="23"/>
      <c r="E60" s="24"/>
      <c r="F60" s="25"/>
      <c r="G60" s="26"/>
      <c r="H60" s="27"/>
      <c r="I60" s="28"/>
      <c r="J60" s="29"/>
      <c r="K60" s="30"/>
      <c r="L60" s="31"/>
      <c r="M60" s="32"/>
      <c r="N60" s="32"/>
      <c r="O60" s="33"/>
    </row>
    <row r="61" spans="1:15" ht="13.5" customHeight="1">
      <c r="A61" s="125"/>
      <c r="B61" s="125"/>
      <c r="C61" s="126"/>
      <c r="D61" s="35" t="s">
        <v>9</v>
      </c>
      <c r="E61" s="36" t="s">
        <v>10</v>
      </c>
      <c r="F61" s="36" t="s">
        <v>11</v>
      </c>
      <c r="G61" s="37" t="s">
        <v>12</v>
      </c>
      <c r="H61" s="38" t="s">
        <v>13</v>
      </c>
      <c r="I61" s="28"/>
      <c r="J61" s="39" t="s">
        <v>14</v>
      </c>
      <c r="K61" s="36" t="s">
        <v>13</v>
      </c>
      <c r="L61" s="39" t="s">
        <v>15</v>
      </c>
      <c r="M61" s="39" t="s">
        <v>16</v>
      </c>
      <c r="N61" s="40" t="s">
        <v>17</v>
      </c>
      <c r="O61" s="33"/>
    </row>
    <row r="62" spans="1:15" ht="13.5" customHeight="1">
      <c r="A62" s="41"/>
      <c r="B62" s="41"/>
      <c r="C62" s="42"/>
      <c r="D62" s="43"/>
      <c r="E62" s="44"/>
      <c r="F62" s="44"/>
      <c r="G62" s="45"/>
      <c r="H62" s="46"/>
      <c r="I62" s="47" t="s">
        <v>18</v>
      </c>
      <c r="J62" s="48"/>
      <c r="K62" s="44"/>
      <c r="L62" s="49"/>
      <c r="M62" s="49"/>
      <c r="N62" s="50"/>
      <c r="O62" s="51"/>
    </row>
    <row r="63" spans="1:15" s="34" customFormat="1" ht="11.25" customHeight="1">
      <c r="A63" s="52"/>
      <c r="B63" s="53"/>
      <c r="C63" s="53"/>
      <c r="D63" s="54"/>
      <c r="E63" s="55"/>
      <c r="F63" s="55"/>
      <c r="G63" s="56"/>
      <c r="H63" s="57"/>
      <c r="I63" s="58"/>
      <c r="J63" s="59"/>
      <c r="K63" s="60"/>
      <c r="L63" s="55"/>
      <c r="M63" s="55"/>
      <c r="N63" s="61" t="s">
        <v>19</v>
      </c>
      <c r="O63" s="62" t="s">
        <v>20</v>
      </c>
    </row>
    <row r="64" spans="1:15" ht="12.75" customHeight="1">
      <c r="A64" s="96" t="s">
        <v>63</v>
      </c>
      <c r="B64" s="96"/>
      <c r="C64" s="97"/>
      <c r="D64" s="82">
        <f>SUM(D65:D72)</f>
        <v>60483</v>
      </c>
      <c r="E64" s="83">
        <f>SUM(E65:E72)</f>
        <v>29183</v>
      </c>
      <c r="F64" s="83">
        <f>SUM(F65:F72)</f>
        <v>31300</v>
      </c>
      <c r="G64" s="84">
        <f aca="true" t="shared" si="16" ref="G64:G72">ROUNDDOWN(SUM(E64/F64*100),2)</f>
        <v>93.23</v>
      </c>
      <c r="H64" s="78">
        <v>-95.23</v>
      </c>
      <c r="I64" s="85">
        <v>707.15</v>
      </c>
      <c r="J64" s="86">
        <f aca="true" t="shared" si="17" ref="J64:J72">SUM(D64/I64)</f>
        <v>85.53065120554338</v>
      </c>
      <c r="K64" s="71">
        <f t="shared" si="15"/>
        <v>88.93869758891324</v>
      </c>
      <c r="L64" s="87">
        <f>SUM(L65:L72)</f>
        <v>62893</v>
      </c>
      <c r="M64" s="95">
        <f>SUM(M65:M72)</f>
        <v>-2410</v>
      </c>
      <c r="N64" s="89">
        <f t="shared" si="4"/>
        <v>-3.831904981476476</v>
      </c>
      <c r="O64" s="90">
        <v>-6</v>
      </c>
    </row>
    <row r="65" spans="1:15" ht="12.75" customHeight="1">
      <c r="A65" s="127"/>
      <c r="B65" s="128" t="s">
        <v>64</v>
      </c>
      <c r="C65" s="129"/>
      <c r="D65" s="98">
        <f aca="true" t="shared" si="18" ref="D65:D72">SUM(E65:F65)</f>
        <v>6400</v>
      </c>
      <c r="E65" s="87">
        <v>2982</v>
      </c>
      <c r="F65" s="87">
        <v>3418</v>
      </c>
      <c r="G65" s="84">
        <f t="shared" si="16"/>
        <v>87.24</v>
      </c>
      <c r="H65" s="78">
        <v>-86.83</v>
      </c>
      <c r="I65" s="99">
        <v>15.77</v>
      </c>
      <c r="J65" s="86">
        <f t="shared" si="17"/>
        <v>405.83386176284085</v>
      </c>
      <c r="K65" s="71">
        <f t="shared" si="15"/>
        <v>408.49714648065947</v>
      </c>
      <c r="L65" s="87">
        <v>6442</v>
      </c>
      <c r="M65" s="95">
        <f aca="true" t="shared" si="19" ref="M65:M72">D65-L65</f>
        <v>-42</v>
      </c>
      <c r="N65" s="89">
        <f t="shared" si="4"/>
        <v>-0.6519714374417882</v>
      </c>
      <c r="O65" s="90">
        <v>-5.6</v>
      </c>
    </row>
    <row r="66" spans="1:15" ht="12.75" customHeight="1">
      <c r="A66" s="127"/>
      <c r="B66" s="128" t="s">
        <v>65</v>
      </c>
      <c r="C66" s="129"/>
      <c r="D66" s="98">
        <f t="shared" si="18"/>
        <v>7909</v>
      </c>
      <c r="E66" s="87">
        <v>3789</v>
      </c>
      <c r="F66" s="87">
        <v>4120</v>
      </c>
      <c r="G66" s="84">
        <f t="shared" si="16"/>
        <v>91.96</v>
      </c>
      <c r="H66" s="78">
        <v>-93.07</v>
      </c>
      <c r="I66" s="99">
        <v>83.36</v>
      </c>
      <c r="J66" s="86">
        <f t="shared" si="17"/>
        <v>94.87763915547025</v>
      </c>
      <c r="K66" s="71">
        <f t="shared" si="15"/>
        <v>98.29654510556622</v>
      </c>
      <c r="L66" s="87">
        <v>8194</v>
      </c>
      <c r="M66" s="95">
        <f t="shared" si="19"/>
        <v>-285</v>
      </c>
      <c r="N66" s="89">
        <f t="shared" si="4"/>
        <v>-3.478154747376129</v>
      </c>
      <c r="O66" s="90">
        <v>-7.8</v>
      </c>
    </row>
    <row r="67" spans="1:15" ht="12.75" customHeight="1">
      <c r="A67" s="127"/>
      <c r="B67" s="128" t="s">
        <v>66</v>
      </c>
      <c r="C67" s="129"/>
      <c r="D67" s="98">
        <f t="shared" si="18"/>
        <v>4414</v>
      </c>
      <c r="E67" s="87">
        <v>2189</v>
      </c>
      <c r="F67" s="87">
        <v>2225</v>
      </c>
      <c r="G67" s="84">
        <f t="shared" si="16"/>
        <v>98.38</v>
      </c>
      <c r="H67" s="78">
        <v>-100.69</v>
      </c>
      <c r="I67" s="99">
        <v>123.44</v>
      </c>
      <c r="J67" s="86">
        <f t="shared" si="17"/>
        <v>35.758263123784836</v>
      </c>
      <c r="K67" s="71">
        <f t="shared" si="15"/>
        <v>37.880751782242385</v>
      </c>
      <c r="L67" s="83">
        <v>4676</v>
      </c>
      <c r="M67" s="88">
        <f t="shared" si="19"/>
        <v>-262</v>
      </c>
      <c r="N67" s="100">
        <f t="shared" si="4"/>
        <v>-5.603079555175364</v>
      </c>
      <c r="O67" s="90">
        <v>-5.8</v>
      </c>
    </row>
    <row r="68" spans="1:15" ht="12.75" customHeight="1">
      <c r="A68" s="130"/>
      <c r="B68" s="128" t="s">
        <v>67</v>
      </c>
      <c r="C68" s="129"/>
      <c r="D68" s="98">
        <f t="shared" si="18"/>
        <v>9416</v>
      </c>
      <c r="E68" s="87">
        <v>4761</v>
      </c>
      <c r="F68" s="87">
        <v>4655</v>
      </c>
      <c r="G68" s="84">
        <f t="shared" si="16"/>
        <v>102.27</v>
      </c>
      <c r="H68" s="78">
        <v>-106.38</v>
      </c>
      <c r="I68" s="99">
        <v>266.14</v>
      </c>
      <c r="J68" s="86">
        <f t="shared" si="17"/>
        <v>35.37987525362591</v>
      </c>
      <c r="K68" s="71">
        <f t="shared" si="15"/>
        <v>36.33801758472984</v>
      </c>
      <c r="L68" s="87">
        <v>9671</v>
      </c>
      <c r="M68" s="95">
        <f t="shared" si="19"/>
        <v>-255</v>
      </c>
      <c r="N68" s="89">
        <f t="shared" si="4"/>
        <v>-2.63674904353221</v>
      </c>
      <c r="O68" s="90">
        <v>-2.3</v>
      </c>
    </row>
    <row r="69" spans="1:15" ht="12.75" customHeight="1">
      <c r="A69" s="130"/>
      <c r="B69" s="128" t="s">
        <v>68</v>
      </c>
      <c r="C69" s="129"/>
      <c r="D69" s="98">
        <f t="shared" si="18"/>
        <v>4836</v>
      </c>
      <c r="E69" s="87">
        <v>2370</v>
      </c>
      <c r="F69" s="87">
        <v>2466</v>
      </c>
      <c r="G69" s="84">
        <f t="shared" si="16"/>
        <v>96.1</v>
      </c>
      <c r="H69" s="78">
        <v>-97.36</v>
      </c>
      <c r="I69" s="99">
        <v>81.45</v>
      </c>
      <c r="J69" s="86">
        <f t="shared" si="17"/>
        <v>59.37384898710865</v>
      </c>
      <c r="K69" s="71">
        <f t="shared" si="15"/>
        <v>62.369551872314304</v>
      </c>
      <c r="L69" s="87">
        <v>5080</v>
      </c>
      <c r="M69" s="95">
        <f t="shared" si="19"/>
        <v>-244</v>
      </c>
      <c r="N69" s="89">
        <f t="shared" si="4"/>
        <v>-4.803149606299213</v>
      </c>
      <c r="O69" s="90">
        <v>-6.1</v>
      </c>
    </row>
    <row r="70" spans="1:15" ht="12.75" customHeight="1">
      <c r="A70" s="130"/>
      <c r="B70" s="128" t="s">
        <v>69</v>
      </c>
      <c r="C70" s="129"/>
      <c r="D70" s="98">
        <f t="shared" si="18"/>
        <v>7784</v>
      </c>
      <c r="E70" s="87">
        <v>3761</v>
      </c>
      <c r="F70" s="87">
        <v>4023</v>
      </c>
      <c r="G70" s="84">
        <f t="shared" si="16"/>
        <v>93.48</v>
      </c>
      <c r="H70" s="78">
        <v>-96.91</v>
      </c>
      <c r="I70" s="99">
        <v>20.12</v>
      </c>
      <c r="J70" s="86">
        <f t="shared" si="17"/>
        <v>386.87872763419483</v>
      </c>
      <c r="K70" s="71">
        <f t="shared" si="15"/>
        <v>415.35785288270375</v>
      </c>
      <c r="L70" s="87">
        <v>8357</v>
      </c>
      <c r="M70" s="95">
        <f t="shared" si="19"/>
        <v>-573</v>
      </c>
      <c r="N70" s="89">
        <f t="shared" si="4"/>
        <v>-6.856527462007897</v>
      </c>
      <c r="O70" s="90">
        <v>-7.4</v>
      </c>
    </row>
    <row r="71" spans="1:15" ht="12.75" customHeight="1">
      <c r="A71" s="130"/>
      <c r="B71" s="128" t="s">
        <v>70</v>
      </c>
      <c r="C71" s="129"/>
      <c r="D71" s="98">
        <f t="shared" si="18"/>
        <v>4297</v>
      </c>
      <c r="E71" s="87">
        <v>2016</v>
      </c>
      <c r="F71" s="87">
        <v>2281</v>
      </c>
      <c r="G71" s="84">
        <f t="shared" si="16"/>
        <v>88.38</v>
      </c>
      <c r="H71" s="78">
        <v>-91.03</v>
      </c>
      <c r="I71" s="99">
        <v>25.3</v>
      </c>
      <c r="J71" s="86">
        <f t="shared" si="17"/>
        <v>169.84189723320156</v>
      </c>
      <c r="K71" s="71">
        <f t="shared" si="15"/>
        <v>175.92885375494072</v>
      </c>
      <c r="L71" s="131">
        <v>4451</v>
      </c>
      <c r="M71" s="132">
        <f t="shared" si="19"/>
        <v>-154</v>
      </c>
      <c r="N71" s="133">
        <f t="shared" si="4"/>
        <v>-3.459896652437654</v>
      </c>
      <c r="O71" s="90">
        <v>-9.6</v>
      </c>
    </row>
    <row r="72" spans="1:15" ht="12.75" customHeight="1">
      <c r="A72" s="130"/>
      <c r="B72" s="128" t="s">
        <v>71</v>
      </c>
      <c r="C72" s="129"/>
      <c r="D72" s="98">
        <f t="shared" si="18"/>
        <v>15427</v>
      </c>
      <c r="E72" s="87">
        <v>7315</v>
      </c>
      <c r="F72" s="87">
        <v>8112</v>
      </c>
      <c r="G72" s="84">
        <f t="shared" si="16"/>
        <v>90.17</v>
      </c>
      <c r="H72" s="78">
        <v>-91.67</v>
      </c>
      <c r="I72" s="99">
        <v>91.57</v>
      </c>
      <c r="J72" s="86">
        <f t="shared" si="17"/>
        <v>168.47220705471224</v>
      </c>
      <c r="K72" s="71">
        <f t="shared" si="15"/>
        <v>174.96996833023917</v>
      </c>
      <c r="L72" s="131">
        <v>16022</v>
      </c>
      <c r="M72" s="132">
        <f t="shared" si="19"/>
        <v>-595</v>
      </c>
      <c r="N72" s="133">
        <f t="shared" si="4"/>
        <v>-3.713643739857696</v>
      </c>
      <c r="O72" s="90">
        <v>-5.8</v>
      </c>
    </row>
    <row r="73" spans="1:15" ht="12.75" customHeight="1">
      <c r="A73" s="130"/>
      <c r="B73" s="134"/>
      <c r="C73" s="134"/>
      <c r="D73" s="98"/>
      <c r="E73" s="87"/>
      <c r="F73" s="87"/>
      <c r="G73" s="101" t="s">
        <v>35</v>
      </c>
      <c r="H73" s="78"/>
      <c r="I73" s="99"/>
      <c r="J73" s="102"/>
      <c r="K73" s="103"/>
      <c r="L73" s="131"/>
      <c r="M73" s="132"/>
      <c r="O73" s="90" t="s">
        <v>35</v>
      </c>
    </row>
    <row r="74" spans="1:15" ht="12.75" customHeight="1">
      <c r="A74" s="96" t="s">
        <v>72</v>
      </c>
      <c r="B74" s="96"/>
      <c r="C74" s="97"/>
      <c r="D74" s="82">
        <f>SUM(D75:D82)</f>
        <v>87402</v>
      </c>
      <c r="E74" s="83">
        <f>SUM(E75:E82)</f>
        <v>42187</v>
      </c>
      <c r="F74" s="83">
        <f>SUM(F75:F82)</f>
        <v>45215</v>
      </c>
      <c r="G74" s="84">
        <f aca="true" t="shared" si="20" ref="G74:G82">ROUNDDOWN(SUM(E74/F74*100),2)</f>
        <v>93.3</v>
      </c>
      <c r="H74" s="78">
        <v>-94.62</v>
      </c>
      <c r="I74" s="85">
        <v>744.02</v>
      </c>
      <c r="J74" s="86">
        <f aca="true" t="shared" si="21" ref="J74:J82">SUM(D74/I74)</f>
        <v>117.47264858471547</v>
      </c>
      <c r="K74" s="71">
        <f aca="true" t="shared" si="22" ref="K74:K82">SUM(L74/I74)</f>
        <v>122.01822531652375</v>
      </c>
      <c r="L74" s="135">
        <v>90784</v>
      </c>
      <c r="M74" s="136">
        <f>SUM(M75:M83)</f>
        <v>-3382</v>
      </c>
      <c r="N74" s="90">
        <f t="shared" si="4"/>
        <v>-3.7253260486429323</v>
      </c>
      <c r="O74" s="90">
        <v>-5.7</v>
      </c>
    </row>
    <row r="75" spans="1:15" ht="12.75" customHeight="1">
      <c r="A75" s="130"/>
      <c r="B75" s="128" t="s">
        <v>73</v>
      </c>
      <c r="C75" s="129"/>
      <c r="D75" s="98">
        <f aca="true" t="shared" si="23" ref="D75:D82">SUM(E75:F75)</f>
        <v>15191</v>
      </c>
      <c r="E75" s="87">
        <v>7294</v>
      </c>
      <c r="F75" s="87">
        <v>7897</v>
      </c>
      <c r="G75" s="84">
        <f t="shared" si="20"/>
        <v>92.36</v>
      </c>
      <c r="H75" s="78">
        <v>-93.67</v>
      </c>
      <c r="I75" s="99">
        <v>138.78</v>
      </c>
      <c r="J75" s="86">
        <f t="shared" si="21"/>
        <v>109.46101743767113</v>
      </c>
      <c r="K75" s="71">
        <f t="shared" si="22"/>
        <v>114.68511312869289</v>
      </c>
      <c r="L75" s="131">
        <v>15916</v>
      </c>
      <c r="M75" s="132">
        <f aca="true" t="shared" si="24" ref="M75:M82">D75-L75</f>
        <v>-725</v>
      </c>
      <c r="N75" s="133">
        <f t="shared" si="4"/>
        <v>-4.5551646142246796</v>
      </c>
      <c r="O75" s="90">
        <v>-7</v>
      </c>
    </row>
    <row r="76" spans="1:15" ht="12.75" customHeight="1">
      <c r="A76" s="130"/>
      <c r="B76" s="128" t="s">
        <v>74</v>
      </c>
      <c r="C76" s="129"/>
      <c r="D76" s="98">
        <f t="shared" si="23"/>
        <v>22473</v>
      </c>
      <c r="E76" s="87">
        <v>10991</v>
      </c>
      <c r="F76" s="87">
        <v>11482</v>
      </c>
      <c r="G76" s="84">
        <f t="shared" si="20"/>
        <v>95.72</v>
      </c>
      <c r="H76" s="78">
        <v>-97.31</v>
      </c>
      <c r="I76" s="99">
        <v>161.52</v>
      </c>
      <c r="J76" s="86">
        <f t="shared" si="21"/>
        <v>139.1344725111441</v>
      </c>
      <c r="K76" s="71">
        <f t="shared" si="22"/>
        <v>140.2674591381872</v>
      </c>
      <c r="L76" s="131">
        <v>22656</v>
      </c>
      <c r="M76" s="132">
        <f t="shared" si="24"/>
        <v>-183</v>
      </c>
      <c r="N76" s="133">
        <f t="shared" si="4"/>
        <v>-0.8077330508474576</v>
      </c>
      <c r="O76" s="90">
        <v>-4.1</v>
      </c>
    </row>
    <row r="77" spans="1:15" ht="12.75" customHeight="1">
      <c r="A77" s="130"/>
      <c r="B77" s="128" t="s">
        <v>75</v>
      </c>
      <c r="C77" s="129"/>
      <c r="D77" s="98">
        <f t="shared" si="23"/>
        <v>5388</v>
      </c>
      <c r="E77" s="87">
        <v>2625</v>
      </c>
      <c r="F77" s="87">
        <v>2763</v>
      </c>
      <c r="G77" s="84">
        <f t="shared" si="20"/>
        <v>95</v>
      </c>
      <c r="H77" s="78">
        <v>-95.27</v>
      </c>
      <c r="I77" s="99">
        <v>47.1</v>
      </c>
      <c r="J77" s="86">
        <f t="shared" si="21"/>
        <v>114.39490445859872</v>
      </c>
      <c r="K77" s="71">
        <f t="shared" si="22"/>
        <v>120.10615711252653</v>
      </c>
      <c r="L77" s="131">
        <v>5657</v>
      </c>
      <c r="M77" s="132">
        <f t="shared" si="24"/>
        <v>-269</v>
      </c>
      <c r="N77" s="133">
        <f t="shared" si="4"/>
        <v>-4.755170585115786</v>
      </c>
      <c r="O77" s="90">
        <v>-8.3</v>
      </c>
    </row>
    <row r="78" spans="1:15" ht="12.75" customHeight="1">
      <c r="A78" s="130"/>
      <c r="B78" s="128" t="s">
        <v>76</v>
      </c>
      <c r="C78" s="129"/>
      <c r="D78" s="98">
        <f t="shared" si="23"/>
        <v>13991</v>
      </c>
      <c r="E78" s="87">
        <v>6778</v>
      </c>
      <c r="F78" s="87">
        <v>7213</v>
      </c>
      <c r="G78" s="84">
        <f t="shared" si="20"/>
        <v>93.96</v>
      </c>
      <c r="H78" s="78">
        <v>-94.25</v>
      </c>
      <c r="I78" s="99">
        <v>148.19</v>
      </c>
      <c r="J78" s="86">
        <f t="shared" si="21"/>
        <v>94.41257844658884</v>
      </c>
      <c r="K78" s="71">
        <f t="shared" si="22"/>
        <v>98.04980093123693</v>
      </c>
      <c r="L78" s="131">
        <v>14530</v>
      </c>
      <c r="M78" s="132">
        <f t="shared" si="24"/>
        <v>-539</v>
      </c>
      <c r="N78" s="133">
        <f t="shared" si="4"/>
        <v>-3.7095664143152103</v>
      </c>
      <c r="O78" s="90">
        <v>-4.6</v>
      </c>
    </row>
    <row r="79" spans="1:15" ht="12.75" customHeight="1">
      <c r="A79" s="130"/>
      <c r="B79" s="128" t="s">
        <v>77</v>
      </c>
      <c r="C79" s="129"/>
      <c r="D79" s="98">
        <f t="shared" si="23"/>
        <v>7211</v>
      </c>
      <c r="E79" s="87">
        <v>3474</v>
      </c>
      <c r="F79" s="87">
        <v>3737</v>
      </c>
      <c r="G79" s="84">
        <f t="shared" si="20"/>
        <v>92.96</v>
      </c>
      <c r="H79" s="78">
        <v>-93.36</v>
      </c>
      <c r="I79" s="99">
        <v>68.65</v>
      </c>
      <c r="J79" s="86">
        <f t="shared" si="21"/>
        <v>105.04005826656955</v>
      </c>
      <c r="K79" s="71">
        <f t="shared" si="22"/>
        <v>111.47851420247632</v>
      </c>
      <c r="L79" s="131">
        <v>7653</v>
      </c>
      <c r="M79" s="132">
        <f t="shared" si="24"/>
        <v>-442</v>
      </c>
      <c r="N79" s="133">
        <f t="shared" si="4"/>
        <v>-5.775512870769632</v>
      </c>
      <c r="O79" s="90">
        <v>-5.8</v>
      </c>
    </row>
    <row r="80" spans="1:15" ht="12.75" customHeight="1">
      <c r="A80" s="130"/>
      <c r="B80" s="128" t="s">
        <v>78</v>
      </c>
      <c r="C80" s="129"/>
      <c r="D80" s="98">
        <f t="shared" si="23"/>
        <v>11865</v>
      </c>
      <c r="E80" s="87">
        <v>5689</v>
      </c>
      <c r="F80" s="87">
        <v>6176</v>
      </c>
      <c r="G80" s="84">
        <f t="shared" si="20"/>
        <v>92.11</v>
      </c>
      <c r="H80" s="78">
        <v>-95.1</v>
      </c>
      <c r="I80" s="99">
        <v>111.2</v>
      </c>
      <c r="J80" s="86">
        <f t="shared" si="21"/>
        <v>106.69964028776978</v>
      </c>
      <c r="K80" s="71">
        <f t="shared" si="22"/>
        <v>111.72661870503597</v>
      </c>
      <c r="L80" s="131">
        <v>12424</v>
      </c>
      <c r="M80" s="132">
        <f t="shared" si="24"/>
        <v>-559</v>
      </c>
      <c r="N80" s="133">
        <f t="shared" si="4"/>
        <v>-4.499356084996781</v>
      </c>
      <c r="O80" s="90">
        <v>-5</v>
      </c>
    </row>
    <row r="81" spans="1:15" ht="12.75" customHeight="1">
      <c r="A81" s="130"/>
      <c r="B81" s="128" t="s">
        <v>79</v>
      </c>
      <c r="C81" s="129"/>
      <c r="D81" s="98">
        <f t="shared" si="23"/>
        <v>4176</v>
      </c>
      <c r="E81" s="87">
        <v>1948</v>
      </c>
      <c r="F81" s="87">
        <v>2228</v>
      </c>
      <c r="G81" s="84">
        <f t="shared" si="20"/>
        <v>87.43</v>
      </c>
      <c r="H81" s="78">
        <v>-89.06</v>
      </c>
      <c r="I81" s="99">
        <v>22.01</v>
      </c>
      <c r="J81" s="86">
        <f t="shared" si="21"/>
        <v>189.73194002726032</v>
      </c>
      <c r="K81" s="71">
        <f t="shared" si="22"/>
        <v>202.63516583371194</v>
      </c>
      <c r="L81" s="131">
        <v>4460</v>
      </c>
      <c r="M81" s="132">
        <f t="shared" si="24"/>
        <v>-284</v>
      </c>
      <c r="N81" s="133">
        <f t="shared" si="4"/>
        <v>-6.367713004484305</v>
      </c>
      <c r="O81" s="90">
        <v>-8.9</v>
      </c>
    </row>
    <row r="82" spans="1:15" ht="12.75" customHeight="1">
      <c r="A82" s="127"/>
      <c r="B82" s="128" t="s">
        <v>80</v>
      </c>
      <c r="C82" s="129"/>
      <c r="D82" s="98">
        <f t="shared" si="23"/>
        <v>7107</v>
      </c>
      <c r="E82" s="87">
        <v>3388</v>
      </c>
      <c r="F82" s="87">
        <v>3719</v>
      </c>
      <c r="G82" s="84">
        <f t="shared" si="20"/>
        <v>91.09</v>
      </c>
      <c r="H82" s="78">
        <v>-92.1</v>
      </c>
      <c r="I82" s="99">
        <v>46.57</v>
      </c>
      <c r="J82" s="86">
        <f t="shared" si="21"/>
        <v>152.60897573545202</v>
      </c>
      <c r="K82" s="71">
        <f t="shared" si="22"/>
        <v>160.7902082885978</v>
      </c>
      <c r="L82" s="131">
        <v>7488</v>
      </c>
      <c r="M82" s="132">
        <f t="shared" si="24"/>
        <v>-381</v>
      </c>
      <c r="N82" s="133">
        <f t="shared" si="4"/>
        <v>-5.0881410256410255</v>
      </c>
      <c r="O82" s="90">
        <v>-6.9</v>
      </c>
    </row>
    <row r="83" spans="1:15" ht="12.75" customHeight="1">
      <c r="A83" s="130"/>
      <c r="B83" s="134"/>
      <c r="C83" s="134"/>
      <c r="D83" s="98"/>
      <c r="E83" s="87"/>
      <c r="F83" s="87"/>
      <c r="G83" s="101" t="s">
        <v>35</v>
      </c>
      <c r="H83" s="78"/>
      <c r="I83" s="99"/>
      <c r="J83" s="102"/>
      <c r="K83" s="103"/>
      <c r="L83" s="131"/>
      <c r="M83" s="132"/>
      <c r="O83" s="90"/>
    </row>
    <row r="84" spans="1:15" ht="12.75" customHeight="1">
      <c r="A84" s="96" t="s">
        <v>81</v>
      </c>
      <c r="B84" s="96"/>
      <c r="C84" s="97"/>
      <c r="D84" s="82">
        <f>SUM(D85:D87)</f>
        <v>20935</v>
      </c>
      <c r="E84" s="83">
        <f>SUM(E85:E87)</f>
        <v>10078</v>
      </c>
      <c r="F84" s="83">
        <f>SUM(F85:F87)</f>
        <v>10857</v>
      </c>
      <c r="G84" s="84">
        <f>ROUNDDOWN(SUM(E84/F84*100),2)</f>
        <v>92.82</v>
      </c>
      <c r="H84" s="78">
        <v>-93.01</v>
      </c>
      <c r="I84" s="85">
        <f>SUM(I85:I87)</f>
        <v>276.62</v>
      </c>
      <c r="J84" s="86">
        <f>D84/I84</f>
        <v>75.68144024293254</v>
      </c>
      <c r="K84" s="71">
        <f>SUM(L84/I84)</f>
        <v>79.45195575157256</v>
      </c>
      <c r="L84" s="131">
        <f>SUM(L85:L87)</f>
        <v>21978</v>
      </c>
      <c r="M84" s="132">
        <f>SUM(M85:M87)</f>
        <v>-1043</v>
      </c>
      <c r="N84" s="133">
        <f aca="true" t="shared" si="25" ref="N84:N112">SUM(M84/L84)*100</f>
        <v>-4.745654745654745</v>
      </c>
      <c r="O84" s="90">
        <v>-7.2</v>
      </c>
    </row>
    <row r="85" spans="1:15" ht="12.75" customHeight="1">
      <c r="A85" s="130"/>
      <c r="B85" s="128" t="s">
        <v>82</v>
      </c>
      <c r="C85" s="129"/>
      <c r="D85" s="98">
        <f>SUM(E85:F85)</f>
        <v>6543</v>
      </c>
      <c r="E85" s="87">
        <v>3200</v>
      </c>
      <c r="F85" s="87">
        <v>3343</v>
      </c>
      <c r="G85" s="84">
        <f>ROUNDDOWN(SUM(E85/F85*100),2)</f>
        <v>95.72</v>
      </c>
      <c r="H85" s="78">
        <v>-95.34</v>
      </c>
      <c r="I85" s="99">
        <v>49.74</v>
      </c>
      <c r="J85" s="102">
        <f>D85/I85</f>
        <v>131.5440289505428</v>
      </c>
      <c r="K85" s="71">
        <f>SUM(L85/I85)</f>
        <v>138.35946924004824</v>
      </c>
      <c r="L85" s="131">
        <v>6882</v>
      </c>
      <c r="M85" s="132">
        <f>D85-L85</f>
        <v>-339</v>
      </c>
      <c r="N85" s="133">
        <f t="shared" si="25"/>
        <v>-4.925893635571055</v>
      </c>
      <c r="O85" s="90">
        <v>-3.8</v>
      </c>
    </row>
    <row r="86" spans="1:15" ht="12.75" customHeight="1">
      <c r="A86" s="130"/>
      <c r="B86" s="128" t="s">
        <v>83</v>
      </c>
      <c r="C86" s="129"/>
      <c r="D86" s="98">
        <f>SUM(E86:F86)</f>
        <v>8621</v>
      </c>
      <c r="E86" s="87">
        <v>4152</v>
      </c>
      <c r="F86" s="87">
        <v>4469</v>
      </c>
      <c r="G86" s="84">
        <f>ROUNDDOWN(SUM(E86/F86*100),2)</f>
        <v>92.9</v>
      </c>
      <c r="H86" s="78">
        <v>-93.22</v>
      </c>
      <c r="I86" s="99">
        <v>142.58</v>
      </c>
      <c r="J86" s="102">
        <f>D86/I86</f>
        <v>60.46430074344227</v>
      </c>
      <c r="K86" s="71">
        <f>SUM(L86/I86)</f>
        <v>62.75775003506803</v>
      </c>
      <c r="L86" s="131">
        <v>8948</v>
      </c>
      <c r="M86" s="132">
        <f>D86-L86</f>
        <v>-327</v>
      </c>
      <c r="N86" s="133">
        <f t="shared" si="25"/>
        <v>-3.6544479213232006</v>
      </c>
      <c r="O86" s="90">
        <v>-3.3</v>
      </c>
    </row>
    <row r="87" spans="1:15" ht="12.75" customHeight="1">
      <c r="A87" s="127"/>
      <c r="B87" s="128" t="s">
        <v>84</v>
      </c>
      <c r="C87" s="129"/>
      <c r="D87" s="98">
        <f>SUM(E87:F87)</f>
        <v>5771</v>
      </c>
      <c r="E87" s="87">
        <v>2726</v>
      </c>
      <c r="F87" s="87">
        <v>3045</v>
      </c>
      <c r="G87" s="84">
        <f>ROUNDDOWN(SUM(E87/F87*100),2)</f>
        <v>89.52</v>
      </c>
      <c r="H87" s="78">
        <v>-90.16</v>
      </c>
      <c r="I87" s="99">
        <v>84.3</v>
      </c>
      <c r="J87" s="102">
        <f>D87/I87</f>
        <v>68.45788849347568</v>
      </c>
      <c r="K87" s="71">
        <f>SUM(L87/I87)</f>
        <v>72.93001186239621</v>
      </c>
      <c r="L87" s="131">
        <v>6148</v>
      </c>
      <c r="M87" s="132">
        <f>D87-L87</f>
        <v>-377</v>
      </c>
      <c r="N87" s="133">
        <f t="shared" si="25"/>
        <v>-6.132075471698113</v>
      </c>
      <c r="O87" s="90">
        <v>-15.4</v>
      </c>
    </row>
    <row r="88" spans="1:15" ht="12.75" customHeight="1">
      <c r="A88" s="130"/>
      <c r="B88" s="134"/>
      <c r="C88" s="134"/>
      <c r="D88" s="98"/>
      <c r="E88" s="87"/>
      <c r="F88" s="87"/>
      <c r="G88" s="101" t="s">
        <v>35</v>
      </c>
      <c r="H88" s="78"/>
      <c r="I88" s="99"/>
      <c r="J88" s="102"/>
      <c r="K88" s="103"/>
      <c r="L88" s="131"/>
      <c r="M88" s="132"/>
      <c r="O88" s="90"/>
    </row>
    <row r="89" spans="1:15" ht="12.75" customHeight="1">
      <c r="A89" s="96" t="s">
        <v>85</v>
      </c>
      <c r="B89" s="96"/>
      <c r="C89" s="97"/>
      <c r="D89" s="82">
        <f>SUM(D90:D91)</f>
        <v>47233</v>
      </c>
      <c r="E89" s="83">
        <f>SUM(E90:E91)</f>
        <v>22953</v>
      </c>
      <c r="F89" s="83">
        <f>SUM(F90:F91)</f>
        <v>24280</v>
      </c>
      <c r="G89" s="84">
        <f>ROUNDDOWN(SUM(E89/F89*100),2)</f>
        <v>94.53</v>
      </c>
      <c r="H89" s="78">
        <v>-95.58</v>
      </c>
      <c r="I89" s="85">
        <f>SUM(I90:I91)</f>
        <v>559.1600000000001</v>
      </c>
      <c r="J89" s="86">
        <f>SUM(D89/I89)</f>
        <v>84.47134988196579</v>
      </c>
      <c r="K89" s="71">
        <f>SUM(L89/I89)</f>
        <v>87.05021818441948</v>
      </c>
      <c r="L89" s="131">
        <f>SUM(L90:L91)</f>
        <v>48675</v>
      </c>
      <c r="M89" s="132">
        <f>SUM(M90:M91)</f>
        <v>-1442</v>
      </c>
      <c r="N89" s="133">
        <f t="shared" si="25"/>
        <v>-2.962506420133539</v>
      </c>
      <c r="O89" s="90">
        <v>-2.4</v>
      </c>
    </row>
    <row r="90" spans="1:15" ht="12.75" customHeight="1">
      <c r="A90" s="130"/>
      <c r="B90" s="128" t="s">
        <v>86</v>
      </c>
      <c r="C90" s="129"/>
      <c r="D90" s="98">
        <f>SUM(E90:F90)</f>
        <v>19700</v>
      </c>
      <c r="E90" s="87">
        <v>9580</v>
      </c>
      <c r="F90" s="87">
        <v>10120</v>
      </c>
      <c r="G90" s="84">
        <f>ROUNDDOWN(SUM(E90/F90*100),2)</f>
        <v>94.66</v>
      </c>
      <c r="H90" s="78">
        <v>-94.42</v>
      </c>
      <c r="I90" s="99">
        <v>271.54</v>
      </c>
      <c r="J90" s="86">
        <f>SUM(D90/I90)</f>
        <v>72.54916402739927</v>
      </c>
      <c r="K90" s="71">
        <f>SUM(L90/I90)</f>
        <v>75.03498563747513</v>
      </c>
      <c r="L90" s="131">
        <v>20375</v>
      </c>
      <c r="M90" s="132">
        <f>D90-L90</f>
        <v>-675</v>
      </c>
      <c r="N90" s="133">
        <f t="shared" si="25"/>
        <v>-3.3128834355828225</v>
      </c>
      <c r="O90" s="90">
        <v>-4.4</v>
      </c>
    </row>
    <row r="91" spans="1:15" ht="12.75" customHeight="1">
      <c r="A91" s="130"/>
      <c r="B91" s="128" t="s">
        <v>87</v>
      </c>
      <c r="C91" s="129"/>
      <c r="D91" s="98">
        <f>SUM(E91:F91)</f>
        <v>27533</v>
      </c>
      <c r="E91" s="87">
        <v>13373</v>
      </c>
      <c r="F91" s="87">
        <v>14160</v>
      </c>
      <c r="G91" s="84">
        <f>ROUNDDOWN(SUM(E91/F91*100),2)</f>
        <v>94.44</v>
      </c>
      <c r="H91" s="78">
        <v>-95.69</v>
      </c>
      <c r="I91" s="99">
        <v>287.62</v>
      </c>
      <c r="J91" s="86">
        <f>SUM(D91/I91)</f>
        <v>95.72700090397052</v>
      </c>
      <c r="K91" s="71">
        <f>SUM(L91/I91)</f>
        <v>98.39371392809957</v>
      </c>
      <c r="L91" s="131">
        <v>28300</v>
      </c>
      <c r="M91" s="132">
        <f>D91-L91</f>
        <v>-767</v>
      </c>
      <c r="N91" s="133">
        <f t="shared" si="25"/>
        <v>-2.7102473498233217</v>
      </c>
      <c r="O91" s="90">
        <v>-0.9</v>
      </c>
    </row>
    <row r="92" spans="1:15" ht="12.75" customHeight="1">
      <c r="A92" s="130"/>
      <c r="B92" s="134"/>
      <c r="C92" s="134"/>
      <c r="D92" s="98"/>
      <c r="E92" s="87"/>
      <c r="F92" s="87"/>
      <c r="G92" s="101" t="s">
        <v>35</v>
      </c>
      <c r="H92" s="78"/>
      <c r="I92" s="99"/>
      <c r="J92" s="102"/>
      <c r="K92" s="103"/>
      <c r="L92" s="131"/>
      <c r="M92" s="132"/>
      <c r="O92" s="90"/>
    </row>
    <row r="93" spans="1:15" ht="12.75" customHeight="1">
      <c r="A93" s="96" t="s">
        <v>88</v>
      </c>
      <c r="B93" s="96"/>
      <c r="C93" s="97"/>
      <c r="D93" s="82">
        <f>SUM(D94:D98)</f>
        <v>29290</v>
      </c>
      <c r="E93" s="83">
        <f>SUM(E94:E98)</f>
        <v>14396</v>
      </c>
      <c r="F93" s="83">
        <f>SUM(F94:F98)</f>
        <v>14894</v>
      </c>
      <c r="G93" s="84">
        <f aca="true" t="shared" si="26" ref="G93:G98">ROUNDDOWN(SUM(E93/F93*100),2)</f>
        <v>96.65</v>
      </c>
      <c r="H93" s="78">
        <v>-97.4</v>
      </c>
      <c r="I93" s="85">
        <f>SUM(I94:I98)</f>
        <v>395.32</v>
      </c>
      <c r="J93" s="86">
        <f aca="true" t="shared" si="27" ref="J93:J98">SUM(D93/I93)</f>
        <v>74.09187493676009</v>
      </c>
      <c r="K93" s="71">
        <f aca="true" t="shared" si="28" ref="K93:K98">SUM(L93/I93)</f>
        <v>76.42922189618537</v>
      </c>
      <c r="L93" s="131">
        <v>30214</v>
      </c>
      <c r="M93" s="132">
        <v>-924</v>
      </c>
      <c r="N93" s="133">
        <f t="shared" si="25"/>
        <v>-3.0581849473753886</v>
      </c>
      <c r="O93" s="90">
        <v>-1.6</v>
      </c>
    </row>
    <row r="94" spans="1:15" ht="12.75" customHeight="1">
      <c r="A94" s="127"/>
      <c r="B94" s="128" t="s">
        <v>89</v>
      </c>
      <c r="C94" s="129"/>
      <c r="D94" s="98">
        <f>SUM(E94:F94)</f>
        <v>2996</v>
      </c>
      <c r="E94" s="87">
        <v>1500</v>
      </c>
      <c r="F94" s="87">
        <v>1496</v>
      </c>
      <c r="G94" s="84">
        <f t="shared" si="26"/>
        <v>100.26</v>
      </c>
      <c r="H94" s="78">
        <v>-97.92</v>
      </c>
      <c r="I94" s="99">
        <v>76.73</v>
      </c>
      <c r="J94" s="86">
        <f t="shared" si="27"/>
        <v>39.046005473739086</v>
      </c>
      <c r="K94" s="71">
        <f t="shared" si="28"/>
        <v>40.961814153525346</v>
      </c>
      <c r="L94" s="131">
        <v>3143</v>
      </c>
      <c r="M94" s="132">
        <f>D94-L94</f>
        <v>-147</v>
      </c>
      <c r="N94" s="133">
        <f t="shared" si="25"/>
        <v>-4.67706013363029</v>
      </c>
      <c r="O94" s="90">
        <v>-3.8</v>
      </c>
    </row>
    <row r="95" spans="1:15" ht="12.75" customHeight="1">
      <c r="A95" s="127"/>
      <c r="B95" s="128" t="s">
        <v>90</v>
      </c>
      <c r="C95" s="129"/>
      <c r="D95" s="98">
        <f>SUM(E95:F95)</f>
        <v>5198</v>
      </c>
      <c r="E95" s="87">
        <v>2666</v>
      </c>
      <c r="F95" s="87">
        <v>2532</v>
      </c>
      <c r="G95" s="84">
        <f t="shared" si="26"/>
        <v>105.29</v>
      </c>
      <c r="H95" s="78">
        <v>-105.89</v>
      </c>
      <c r="I95" s="99">
        <v>83.86</v>
      </c>
      <c r="J95" s="86">
        <f t="shared" si="27"/>
        <v>61.98425948008586</v>
      </c>
      <c r="K95" s="71">
        <f t="shared" si="28"/>
        <v>62.33007393274505</v>
      </c>
      <c r="L95" s="131">
        <v>5227</v>
      </c>
      <c r="M95" s="132">
        <v>-79</v>
      </c>
      <c r="N95" s="133">
        <f t="shared" si="25"/>
        <v>-1.5113832026018748</v>
      </c>
      <c r="O95" s="90">
        <v>7.7</v>
      </c>
    </row>
    <row r="96" spans="1:15" ht="12.75" customHeight="1">
      <c r="A96" s="130"/>
      <c r="B96" s="128" t="s">
        <v>91</v>
      </c>
      <c r="C96" s="129"/>
      <c r="D96" s="98">
        <f>SUM(E96:F96)</f>
        <v>3233</v>
      </c>
      <c r="E96" s="87">
        <v>1621</v>
      </c>
      <c r="F96" s="87">
        <v>1612</v>
      </c>
      <c r="G96" s="84">
        <f t="shared" si="26"/>
        <v>100.55</v>
      </c>
      <c r="H96" s="78">
        <v>-101.63</v>
      </c>
      <c r="I96" s="99">
        <v>87.64</v>
      </c>
      <c r="J96" s="86">
        <f t="shared" si="27"/>
        <v>36.889548151528984</v>
      </c>
      <c r="K96" s="71">
        <f t="shared" si="28"/>
        <v>38.03057964399817</v>
      </c>
      <c r="L96" s="131">
        <v>3333</v>
      </c>
      <c r="M96" s="132">
        <f>D96-L96</f>
        <v>-100</v>
      </c>
      <c r="N96" s="133">
        <f t="shared" si="25"/>
        <v>-3.0003000300030003</v>
      </c>
      <c r="O96" s="90">
        <v>1.2</v>
      </c>
    </row>
    <row r="97" spans="1:15" ht="12.75" customHeight="1">
      <c r="A97" s="130"/>
      <c r="B97" s="128" t="s">
        <v>92</v>
      </c>
      <c r="C97" s="129"/>
      <c r="D97" s="98">
        <f>SUM(E97:F97)</f>
        <v>5951</v>
      </c>
      <c r="E97" s="87">
        <v>2903</v>
      </c>
      <c r="F97" s="87">
        <v>3048</v>
      </c>
      <c r="G97" s="84">
        <f t="shared" si="26"/>
        <v>95.24</v>
      </c>
      <c r="H97" s="78">
        <v>-96.68</v>
      </c>
      <c r="I97" s="99">
        <v>45.64</v>
      </c>
      <c r="J97" s="86">
        <f t="shared" si="27"/>
        <v>130.39000876424188</v>
      </c>
      <c r="K97" s="71">
        <f t="shared" si="28"/>
        <v>135.14460999123577</v>
      </c>
      <c r="L97" s="131">
        <v>6168</v>
      </c>
      <c r="M97" s="132">
        <f>D97-L97</f>
        <v>-217</v>
      </c>
      <c r="N97" s="133">
        <f t="shared" si="25"/>
        <v>-3.5181582360570687</v>
      </c>
      <c r="O97" s="90">
        <v>-4.9</v>
      </c>
    </row>
    <row r="98" spans="1:15" ht="12.75" customHeight="1">
      <c r="A98" s="127"/>
      <c r="B98" s="128" t="s">
        <v>93</v>
      </c>
      <c r="C98" s="129"/>
      <c r="D98" s="98">
        <f>SUM(E98:F98)</f>
        <v>11912</v>
      </c>
      <c r="E98" s="87">
        <v>5706</v>
      </c>
      <c r="F98" s="87">
        <v>6206</v>
      </c>
      <c r="G98" s="84">
        <f t="shared" si="26"/>
        <v>91.94</v>
      </c>
      <c r="H98" s="78">
        <v>-93.1</v>
      </c>
      <c r="I98" s="99">
        <v>101.45</v>
      </c>
      <c r="J98" s="86">
        <f t="shared" si="27"/>
        <v>117.41744701823558</v>
      </c>
      <c r="K98" s="71">
        <f t="shared" si="28"/>
        <v>121.17299162148842</v>
      </c>
      <c r="L98" s="131">
        <v>12293</v>
      </c>
      <c r="M98" s="132">
        <f>D98-L98</f>
        <v>-381</v>
      </c>
      <c r="N98" s="133">
        <f t="shared" si="25"/>
        <v>-3.0993248190026845</v>
      </c>
      <c r="O98" s="90">
        <v>-3.6</v>
      </c>
    </row>
    <row r="99" spans="1:15" ht="12.75" customHeight="1">
      <c r="A99" s="130"/>
      <c r="B99" s="134"/>
      <c r="C99" s="134"/>
      <c r="D99" s="98"/>
      <c r="E99" s="87"/>
      <c r="F99" s="87"/>
      <c r="G99" s="101" t="s">
        <v>35</v>
      </c>
      <c r="H99" s="78"/>
      <c r="I99" s="99"/>
      <c r="J99" s="102"/>
      <c r="K99" s="103"/>
      <c r="L99" s="131"/>
      <c r="M99" s="132"/>
      <c r="O99" s="90"/>
    </row>
    <row r="100" spans="1:15" ht="12.75" customHeight="1">
      <c r="A100" s="96" t="s">
        <v>94</v>
      </c>
      <c r="B100" s="96"/>
      <c r="C100" s="97"/>
      <c r="D100" s="82">
        <f>SUM(D101:D104)</f>
        <v>32293</v>
      </c>
      <c r="E100" s="83">
        <f>SUM(E101:E104)</f>
        <v>15563</v>
      </c>
      <c r="F100" s="83">
        <f>SUM(F101:F104)</f>
        <v>16730</v>
      </c>
      <c r="G100" s="84">
        <f>ROUNDDOWN(SUM(E100/F100*100),2)</f>
        <v>93.02</v>
      </c>
      <c r="H100" s="78">
        <v>-93.51</v>
      </c>
      <c r="I100" s="85">
        <f>SUM(I101:I104)</f>
        <v>435.26</v>
      </c>
      <c r="J100" s="86">
        <f>SUM(D100/I100)</f>
        <v>74.19243670449846</v>
      </c>
      <c r="K100" s="71">
        <f>SUM(L100/I100)</f>
        <v>77.64784266874972</v>
      </c>
      <c r="L100" s="131">
        <f>SUM(L101:L104)</f>
        <v>33797</v>
      </c>
      <c r="M100" s="132">
        <f>SUM(M101:M104)</f>
        <v>-1504</v>
      </c>
      <c r="N100" s="133">
        <f t="shared" si="25"/>
        <v>-4.4500991212237775</v>
      </c>
      <c r="O100" s="90">
        <v>-7</v>
      </c>
    </row>
    <row r="101" spans="1:15" ht="12.75" customHeight="1">
      <c r="A101" s="130"/>
      <c r="B101" s="128" t="s">
        <v>95</v>
      </c>
      <c r="C101" s="129"/>
      <c r="D101" s="98">
        <f>SUM(E101:F101)</f>
        <v>7184</v>
      </c>
      <c r="E101" s="87">
        <v>3399</v>
      </c>
      <c r="F101" s="87">
        <v>3785</v>
      </c>
      <c r="G101" s="84">
        <f>ROUNDDOWN(SUM(E101/F101*100),2)</f>
        <v>89.8</v>
      </c>
      <c r="H101" s="78">
        <v>-90.42</v>
      </c>
      <c r="I101" s="99">
        <v>46.05</v>
      </c>
      <c r="J101" s="86">
        <f>SUM(D101/I101)</f>
        <v>156.00434310532032</v>
      </c>
      <c r="K101" s="71">
        <f>SUM(L101/I101)</f>
        <v>163.08360477741587</v>
      </c>
      <c r="L101" s="131">
        <v>7510</v>
      </c>
      <c r="M101" s="132">
        <f>D101-L101</f>
        <v>-326</v>
      </c>
      <c r="N101" s="133">
        <f t="shared" si="25"/>
        <v>-4.340878828229028</v>
      </c>
      <c r="O101" s="90">
        <v>-8.7</v>
      </c>
    </row>
    <row r="102" spans="1:15" ht="12.75" customHeight="1">
      <c r="A102" s="130"/>
      <c r="B102" s="128" t="s">
        <v>96</v>
      </c>
      <c r="C102" s="129"/>
      <c r="D102" s="98">
        <f>SUM(E102:F102)</f>
        <v>7257</v>
      </c>
      <c r="E102" s="87">
        <v>3495</v>
      </c>
      <c r="F102" s="87">
        <v>3762</v>
      </c>
      <c r="G102" s="84">
        <f>ROUNDDOWN(SUM(E102/F102*100),2)</f>
        <v>92.9</v>
      </c>
      <c r="H102" s="78">
        <v>-92.28</v>
      </c>
      <c r="I102" s="99">
        <v>85.04</v>
      </c>
      <c r="J102" s="86">
        <f>SUM(D102/I102)</f>
        <v>85.33631232361242</v>
      </c>
      <c r="K102" s="71">
        <f>SUM(L102/I102)</f>
        <v>88.47601128880527</v>
      </c>
      <c r="L102" s="131">
        <v>7524</v>
      </c>
      <c r="M102" s="132">
        <f>D102-L102</f>
        <v>-267</v>
      </c>
      <c r="N102" s="133">
        <f t="shared" si="25"/>
        <v>-3.5486443381180224</v>
      </c>
      <c r="O102" s="90">
        <v>-7.3</v>
      </c>
    </row>
    <row r="103" spans="1:15" ht="12.75" customHeight="1">
      <c r="A103" s="130"/>
      <c r="B103" s="128" t="s">
        <v>97</v>
      </c>
      <c r="C103" s="129"/>
      <c r="D103" s="98">
        <f>SUM(E103:F103)</f>
        <v>10334</v>
      </c>
      <c r="E103" s="87">
        <v>4983</v>
      </c>
      <c r="F103" s="87">
        <v>5351</v>
      </c>
      <c r="G103" s="84">
        <f>ROUNDDOWN(SUM(E103/F103*100),2)</f>
        <v>93.12</v>
      </c>
      <c r="H103" s="78">
        <v>-94.7</v>
      </c>
      <c r="I103" s="99">
        <v>184.57</v>
      </c>
      <c r="J103" s="86">
        <f>SUM(D103/I103)</f>
        <v>55.989597442704664</v>
      </c>
      <c r="K103" s="71">
        <f>SUM(L103/I103)</f>
        <v>58.34642682992903</v>
      </c>
      <c r="L103" s="131">
        <v>10769</v>
      </c>
      <c r="M103" s="132">
        <f>D103-L103</f>
        <v>-435</v>
      </c>
      <c r="N103" s="133">
        <f t="shared" si="25"/>
        <v>-4.039372272262977</v>
      </c>
      <c r="O103" s="90">
        <v>-6.4</v>
      </c>
    </row>
    <row r="104" spans="1:15" ht="12.75" customHeight="1">
      <c r="A104" s="130"/>
      <c r="B104" s="128" t="s">
        <v>98</v>
      </c>
      <c r="C104" s="129"/>
      <c r="D104" s="98">
        <f>SUM(E104:F104)</f>
        <v>7518</v>
      </c>
      <c r="E104" s="87">
        <v>3686</v>
      </c>
      <c r="F104" s="87">
        <v>3832</v>
      </c>
      <c r="G104" s="84">
        <f>ROUNDDOWN(SUM(E104/F104*100),2)</f>
        <v>96.18</v>
      </c>
      <c r="H104" s="78">
        <v>-96.08</v>
      </c>
      <c r="I104" s="99">
        <v>119.6</v>
      </c>
      <c r="J104" s="86">
        <f>SUM(D104/I104)</f>
        <v>62.85953177257525</v>
      </c>
      <c r="K104" s="71">
        <f>SUM(L104/I104)</f>
        <v>66.83946488294315</v>
      </c>
      <c r="L104" s="131">
        <v>7994</v>
      </c>
      <c r="M104" s="132">
        <f>D104-L104</f>
        <v>-476</v>
      </c>
      <c r="N104" s="133">
        <f t="shared" si="25"/>
        <v>-5.954465849387041</v>
      </c>
      <c r="O104" s="90">
        <v>-6</v>
      </c>
    </row>
    <row r="105" spans="1:15" ht="12.75" customHeight="1">
      <c r="A105" s="137"/>
      <c r="B105" s="134"/>
      <c r="C105" s="134"/>
      <c r="D105" s="98"/>
      <c r="E105" s="87"/>
      <c r="F105" s="87"/>
      <c r="G105" s="101" t="s">
        <v>35</v>
      </c>
      <c r="H105" s="78"/>
      <c r="I105" s="99"/>
      <c r="J105" s="102"/>
      <c r="K105" s="103"/>
      <c r="L105" s="131"/>
      <c r="M105" s="132"/>
      <c r="O105" s="90"/>
    </row>
    <row r="106" spans="1:15" ht="12.75" customHeight="1">
      <c r="A106" s="96" t="s">
        <v>99</v>
      </c>
      <c r="B106" s="96"/>
      <c r="C106" s="97"/>
      <c r="D106" s="82">
        <f>SUM(D107:D112)</f>
        <v>83468</v>
      </c>
      <c r="E106" s="83">
        <f>SUM(E107:E112)</f>
        <v>39279</v>
      </c>
      <c r="F106" s="83">
        <f>SUM(F107:F112)</f>
        <v>44189</v>
      </c>
      <c r="G106" s="84">
        <f aca="true" t="shared" si="29" ref="G106:G112">ROUNDDOWN(SUM(E106/F106*100),2)</f>
        <v>88.88</v>
      </c>
      <c r="H106" s="78">
        <v>-89.83</v>
      </c>
      <c r="I106" s="85">
        <f>SUM(I107:I112)</f>
        <v>437.55999999999995</v>
      </c>
      <c r="J106" s="86">
        <f aca="true" t="shared" si="30" ref="J106:J112">SUM(D106/I106)</f>
        <v>190.75783892494746</v>
      </c>
      <c r="K106" s="71">
        <f aca="true" t="shared" si="31" ref="K106:K112">SUM(L106/I106)</f>
        <v>199.88115915531586</v>
      </c>
      <c r="L106" s="131">
        <f>SUM(L107:L112)</f>
        <v>87460</v>
      </c>
      <c r="M106" s="132">
        <f>SUM(M107:M112)</f>
        <v>-3992</v>
      </c>
      <c r="N106" s="133">
        <f t="shared" si="25"/>
        <v>-4.564372284472902</v>
      </c>
      <c r="O106" s="90">
        <v>-8.2</v>
      </c>
    </row>
    <row r="107" spans="1:15" ht="12.75" customHeight="1">
      <c r="A107" s="138"/>
      <c r="B107" s="128" t="s">
        <v>100</v>
      </c>
      <c r="C107" s="129"/>
      <c r="D107" s="98">
        <f aca="true" t="shared" si="32" ref="D107:D112">SUM(E107:F107)</f>
        <v>9705</v>
      </c>
      <c r="E107" s="87">
        <v>4709</v>
      </c>
      <c r="F107" s="87">
        <v>4996</v>
      </c>
      <c r="G107" s="84">
        <f t="shared" si="29"/>
        <v>94.25</v>
      </c>
      <c r="H107" s="78">
        <v>-95.9</v>
      </c>
      <c r="I107" s="99">
        <v>114.66</v>
      </c>
      <c r="J107" s="86">
        <f t="shared" si="30"/>
        <v>84.64154892726322</v>
      </c>
      <c r="K107" s="71">
        <f t="shared" si="31"/>
        <v>86.99633699633699</v>
      </c>
      <c r="L107" s="131">
        <v>9975</v>
      </c>
      <c r="M107" s="132">
        <f aca="true" t="shared" si="33" ref="M107:M112">D107-L107</f>
        <v>-270</v>
      </c>
      <c r="N107" s="133">
        <f t="shared" si="25"/>
        <v>-2.706766917293233</v>
      </c>
      <c r="O107" s="90">
        <v>-11.1</v>
      </c>
    </row>
    <row r="108" spans="1:15" ht="12.75" customHeight="1">
      <c r="A108" s="138"/>
      <c r="B108" s="128" t="s">
        <v>101</v>
      </c>
      <c r="C108" s="129"/>
      <c r="D108" s="98">
        <f t="shared" si="32"/>
        <v>14271</v>
      </c>
      <c r="E108" s="87">
        <v>6865</v>
      </c>
      <c r="F108" s="87">
        <v>7406</v>
      </c>
      <c r="G108" s="84">
        <f t="shared" si="29"/>
        <v>92.69</v>
      </c>
      <c r="H108" s="78">
        <v>-93.17</v>
      </c>
      <c r="I108" s="85">
        <v>145.23</v>
      </c>
      <c r="J108" s="86">
        <f t="shared" si="30"/>
        <v>98.26482131790954</v>
      </c>
      <c r="K108" s="71">
        <f t="shared" si="31"/>
        <v>103.6149555876885</v>
      </c>
      <c r="L108" s="131">
        <v>15048</v>
      </c>
      <c r="M108" s="132">
        <f t="shared" si="33"/>
        <v>-777</v>
      </c>
      <c r="N108" s="133">
        <f t="shared" si="25"/>
        <v>-5.16347687400319</v>
      </c>
      <c r="O108" s="90">
        <v>-8.4</v>
      </c>
    </row>
    <row r="109" spans="1:15" ht="12.75" customHeight="1">
      <c r="A109" s="138"/>
      <c r="B109" s="139" t="s">
        <v>102</v>
      </c>
      <c r="C109" s="140"/>
      <c r="D109" s="98">
        <f t="shared" si="32"/>
        <v>7268</v>
      </c>
      <c r="E109" s="131">
        <v>3409</v>
      </c>
      <c r="F109" s="131">
        <v>3859</v>
      </c>
      <c r="G109" s="84">
        <f t="shared" si="29"/>
        <v>88.33</v>
      </c>
      <c r="H109" s="78">
        <v>-88.59</v>
      </c>
      <c r="I109" s="141">
        <v>39.16</v>
      </c>
      <c r="J109" s="86">
        <f t="shared" si="30"/>
        <v>185.59754851889684</v>
      </c>
      <c r="K109" s="71">
        <f t="shared" si="31"/>
        <v>196.29724208375896</v>
      </c>
      <c r="L109" s="131">
        <v>7687</v>
      </c>
      <c r="M109" s="132">
        <f t="shared" si="33"/>
        <v>-419</v>
      </c>
      <c r="N109" s="133">
        <f t="shared" si="25"/>
        <v>-5.450761025107324</v>
      </c>
      <c r="O109" s="90">
        <v>-9.9</v>
      </c>
    </row>
    <row r="110" spans="1:15" ht="12.75" customHeight="1">
      <c r="A110" s="138"/>
      <c r="B110" s="139" t="s">
        <v>103</v>
      </c>
      <c r="C110" s="140"/>
      <c r="D110" s="98">
        <f t="shared" si="32"/>
        <v>24157</v>
      </c>
      <c r="E110" s="131">
        <v>11257</v>
      </c>
      <c r="F110" s="131">
        <v>12900</v>
      </c>
      <c r="G110" s="84">
        <f t="shared" si="29"/>
        <v>87.26</v>
      </c>
      <c r="H110" s="78">
        <v>-87.93</v>
      </c>
      <c r="I110" s="141">
        <v>84</v>
      </c>
      <c r="J110" s="86">
        <f t="shared" si="30"/>
        <v>287.5833333333333</v>
      </c>
      <c r="K110" s="71">
        <f t="shared" si="31"/>
        <v>300.3452380952381</v>
      </c>
      <c r="L110" s="131">
        <v>25229</v>
      </c>
      <c r="M110" s="132">
        <f t="shared" si="33"/>
        <v>-1072</v>
      </c>
      <c r="N110" s="133">
        <f t="shared" si="25"/>
        <v>-4.24907844147608</v>
      </c>
      <c r="O110" s="90">
        <v>-8.7</v>
      </c>
    </row>
    <row r="111" spans="1:15" ht="12.75" customHeight="1">
      <c r="A111" s="138"/>
      <c r="B111" s="139" t="s">
        <v>104</v>
      </c>
      <c r="C111" s="140"/>
      <c r="D111" s="98">
        <f t="shared" si="32"/>
        <v>19336</v>
      </c>
      <c r="E111" s="131">
        <v>9004</v>
      </c>
      <c r="F111" s="131">
        <v>10332</v>
      </c>
      <c r="G111" s="84">
        <f t="shared" si="29"/>
        <v>87.14</v>
      </c>
      <c r="H111" s="78">
        <v>-88.33</v>
      </c>
      <c r="I111" s="141">
        <v>19.96</v>
      </c>
      <c r="J111" s="86">
        <f t="shared" si="30"/>
        <v>968.7374749498997</v>
      </c>
      <c r="K111" s="71">
        <f t="shared" si="31"/>
        <v>1019.0881763527053</v>
      </c>
      <c r="L111" s="131">
        <v>20341</v>
      </c>
      <c r="M111" s="132">
        <f t="shared" si="33"/>
        <v>-1005</v>
      </c>
      <c r="N111" s="133">
        <f t="shared" si="25"/>
        <v>-4.9407600412959045</v>
      </c>
      <c r="O111" s="90">
        <v>-4.3</v>
      </c>
    </row>
    <row r="112" spans="1:15" ht="12.75" customHeight="1">
      <c r="A112" s="138"/>
      <c r="B112" s="139" t="s">
        <v>105</v>
      </c>
      <c r="C112" s="140"/>
      <c r="D112" s="98">
        <f t="shared" si="32"/>
        <v>8731</v>
      </c>
      <c r="E112" s="131">
        <v>4035</v>
      </c>
      <c r="F112" s="131">
        <v>4696</v>
      </c>
      <c r="G112" s="84">
        <f t="shared" si="29"/>
        <v>85.92</v>
      </c>
      <c r="H112" s="78">
        <v>-87.77</v>
      </c>
      <c r="I112" s="141">
        <v>34.55</v>
      </c>
      <c r="J112" s="86">
        <f t="shared" si="30"/>
        <v>252.70622286541246</v>
      </c>
      <c r="K112" s="71">
        <f t="shared" si="31"/>
        <v>265.7018813314038</v>
      </c>
      <c r="L112" s="131">
        <v>9180</v>
      </c>
      <c r="M112" s="132">
        <f t="shared" si="33"/>
        <v>-449</v>
      </c>
      <c r="N112" s="133">
        <f t="shared" si="25"/>
        <v>-4.891067538126362</v>
      </c>
      <c r="O112" s="90">
        <v>-11.2</v>
      </c>
    </row>
    <row r="113" spans="1:15" ht="12.75" customHeight="1">
      <c r="A113" s="142"/>
      <c r="B113" s="142"/>
      <c r="C113" s="143"/>
      <c r="D113" s="144"/>
      <c r="E113" s="144"/>
      <c r="F113" s="144"/>
      <c r="G113" s="145"/>
      <c r="H113" s="146"/>
      <c r="I113" s="147"/>
      <c r="J113" s="148"/>
      <c r="K113" s="149"/>
      <c r="L113" s="144"/>
      <c r="M113" s="150"/>
      <c r="N113" s="119"/>
      <c r="O113" s="119"/>
    </row>
    <row r="114" spans="1:13" ht="12">
      <c r="A114" s="3" t="s">
        <v>106</v>
      </c>
      <c r="M114" s="3" t="s">
        <v>35</v>
      </c>
    </row>
    <row r="127" spans="12:14" ht="12">
      <c r="L127" s="153"/>
      <c r="M127" s="153"/>
      <c r="N127" s="90"/>
    </row>
    <row r="128" spans="12:14" ht="12">
      <c r="L128" s="153"/>
      <c r="M128" s="153"/>
      <c r="N128" s="90"/>
    </row>
  </sheetData>
  <sheetProtection/>
  <mergeCells count="119">
    <mergeCell ref="B110:C110"/>
    <mergeCell ref="B111:C111"/>
    <mergeCell ref="B112:C112"/>
    <mergeCell ref="B103:C103"/>
    <mergeCell ref="B104:C104"/>
    <mergeCell ref="A106:C106"/>
    <mergeCell ref="B107:C107"/>
    <mergeCell ref="B108:C108"/>
    <mergeCell ref="B109:C109"/>
    <mergeCell ref="B96:C96"/>
    <mergeCell ref="B97:C97"/>
    <mergeCell ref="B98:C98"/>
    <mergeCell ref="A100:C100"/>
    <mergeCell ref="B101:C101"/>
    <mergeCell ref="B102:C102"/>
    <mergeCell ref="A89:C89"/>
    <mergeCell ref="B90:C90"/>
    <mergeCell ref="B91:C91"/>
    <mergeCell ref="A93:C93"/>
    <mergeCell ref="B94:C94"/>
    <mergeCell ref="B95:C95"/>
    <mergeCell ref="B81:C81"/>
    <mergeCell ref="B82:C82"/>
    <mergeCell ref="A84:C84"/>
    <mergeCell ref="B85:C85"/>
    <mergeCell ref="B86:C86"/>
    <mergeCell ref="B87:C87"/>
    <mergeCell ref="B75:C75"/>
    <mergeCell ref="B76:C76"/>
    <mergeCell ref="B77:C77"/>
    <mergeCell ref="B78:C78"/>
    <mergeCell ref="B79:C79"/>
    <mergeCell ref="B80:C80"/>
    <mergeCell ref="B68:C68"/>
    <mergeCell ref="B69:C69"/>
    <mergeCell ref="B70:C70"/>
    <mergeCell ref="B71:C71"/>
    <mergeCell ref="B72:C72"/>
    <mergeCell ref="A74:C74"/>
    <mergeCell ref="M61:M62"/>
    <mergeCell ref="N61:N62"/>
    <mergeCell ref="A64:C64"/>
    <mergeCell ref="B65:C65"/>
    <mergeCell ref="B66:C66"/>
    <mergeCell ref="B67:C67"/>
    <mergeCell ref="F61:F62"/>
    <mergeCell ref="G61:G62"/>
    <mergeCell ref="H61:H62"/>
    <mergeCell ref="J61:J62"/>
    <mergeCell ref="K61:K62"/>
    <mergeCell ref="L61:L62"/>
    <mergeCell ref="A57:O57"/>
    <mergeCell ref="D59:F60"/>
    <mergeCell ref="G59:H60"/>
    <mergeCell ref="I59:I61"/>
    <mergeCell ref="J59:K60"/>
    <mergeCell ref="L59:N60"/>
    <mergeCell ref="O59:O62"/>
    <mergeCell ref="A60:C61"/>
    <mergeCell ref="D61:D62"/>
    <mergeCell ref="E61:E62"/>
    <mergeCell ref="A50:C50"/>
    <mergeCell ref="B51:C51"/>
    <mergeCell ref="B52:C52"/>
    <mergeCell ref="B53:C53"/>
    <mergeCell ref="A54:D54"/>
    <mergeCell ref="D56:L56"/>
    <mergeCell ref="B43:C43"/>
    <mergeCell ref="B44:C44"/>
    <mergeCell ref="B45:C45"/>
    <mergeCell ref="B46:C46"/>
    <mergeCell ref="B47:C47"/>
    <mergeCell ref="B48:C48"/>
    <mergeCell ref="B35:C35"/>
    <mergeCell ref="B36:C36"/>
    <mergeCell ref="A38:C38"/>
    <mergeCell ref="B39:C39"/>
    <mergeCell ref="B40:C40"/>
    <mergeCell ref="A42:C42"/>
    <mergeCell ref="B28:C28"/>
    <mergeCell ref="B29:C29"/>
    <mergeCell ref="A31:C31"/>
    <mergeCell ref="B32:C32"/>
    <mergeCell ref="B33:C33"/>
    <mergeCell ref="B34:C34"/>
    <mergeCell ref="A21:C21"/>
    <mergeCell ref="A22:C22"/>
    <mergeCell ref="A23:C23"/>
    <mergeCell ref="A24:C24"/>
    <mergeCell ref="A26:C26"/>
    <mergeCell ref="B27:C27"/>
    <mergeCell ref="A15:C15"/>
    <mergeCell ref="A16:C16"/>
    <mergeCell ref="A17:C17"/>
    <mergeCell ref="A18:C18"/>
    <mergeCell ref="A19:C19"/>
    <mergeCell ref="A20:C20"/>
    <mergeCell ref="M5:M6"/>
    <mergeCell ref="N5:N6"/>
    <mergeCell ref="A8:C8"/>
    <mergeCell ref="A10:C10"/>
    <mergeCell ref="A12:C12"/>
    <mergeCell ref="A14:C14"/>
    <mergeCell ref="F5:F6"/>
    <mergeCell ref="G5:G6"/>
    <mergeCell ref="H5:H6"/>
    <mergeCell ref="J5:J6"/>
    <mergeCell ref="K5:K6"/>
    <mergeCell ref="L5:L6"/>
    <mergeCell ref="A1:O1"/>
    <mergeCell ref="D3:F4"/>
    <mergeCell ref="G3:H4"/>
    <mergeCell ref="I3:I5"/>
    <mergeCell ref="J3:K4"/>
    <mergeCell ref="L3:N4"/>
    <mergeCell ref="O3:O6"/>
    <mergeCell ref="A4:B5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  <rowBreaks count="1" manualBreakCount="1">
    <brk id="55" max="14" man="1"/>
  </rowBreaks>
  <colBreaks count="1" manualBreakCount="1">
    <brk id="8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2009-07-12T23:56:12Z</dcterms:created>
  <dcterms:modified xsi:type="dcterms:W3CDTF">2009-07-12T23:56:18Z</dcterms:modified>
  <cp:category/>
  <cp:version/>
  <cp:contentType/>
  <cp:contentStatus/>
</cp:coreProperties>
</file>