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.市町村別 、男女別人口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'21.市町村別 、男女別人口'!$A$1:$O$108</definedName>
    <definedName name="Print_Area_MI" localSheetId="0">'21.市町村別 、男女別人口'!$B$1:$K$57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<sst xmlns="http://schemas.openxmlformats.org/spreadsheetml/2006/main" count="128" uniqueCount="102">
  <si>
    <t>21.市     町     村     別 、    男     女     別     推     計      人     口</t>
  </si>
  <si>
    <t>昭和38年10月1日現在</t>
  </si>
  <si>
    <t>推計人口</t>
  </si>
  <si>
    <t>性比</t>
  </si>
  <si>
    <t>面積</t>
  </si>
  <si>
    <t>人口密度</t>
  </si>
  <si>
    <t>昭和35年</t>
  </si>
  <si>
    <t>昭和35年人口との比較</t>
  </si>
  <si>
    <t>市町村名</t>
  </si>
  <si>
    <t>総    数</t>
  </si>
  <si>
    <t>男</t>
  </si>
  <si>
    <t>女</t>
  </si>
  <si>
    <t>女100人につき男</t>
  </si>
  <si>
    <t>（昭和35年）</t>
  </si>
  <si>
    <t>1k㎡当り</t>
  </si>
  <si>
    <t>世 帯 数</t>
  </si>
  <si>
    <t>昭和35年</t>
  </si>
  <si>
    <t>増減数</t>
  </si>
  <si>
    <t>増減率</t>
  </si>
  <si>
    <t>k㎡</t>
  </si>
  <si>
    <t>％</t>
  </si>
  <si>
    <t>大分県</t>
  </si>
  <si>
    <t>市郡</t>
  </si>
  <si>
    <t>郡部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</si>
  <si>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</si>
  <si>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</si>
  <si>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</si>
  <si>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</si>
  <si>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</si>
  <si>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</si>
  <si>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</si>
  <si>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</si>
  <si>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豊後高田市</t>
  </si>
  <si>
    <t>杵 築 市</t>
  </si>
  <si>
    <t>西国東郡</t>
  </si>
  <si>
    <t>大 田 村</t>
  </si>
  <si>
    <t>真 玉 町</t>
  </si>
  <si>
    <t>香々地町</t>
  </si>
  <si>
    <t>東国東郡</t>
  </si>
  <si>
    <t>国 見 町</t>
  </si>
  <si>
    <t>姫 島 村</t>
  </si>
  <si>
    <t>国 東 町</t>
  </si>
  <si>
    <t>武 蔵 町</t>
  </si>
  <si>
    <t>安 岐 町</t>
  </si>
  <si>
    <t>速 見 郡</t>
  </si>
  <si>
    <t>日 出 町</t>
  </si>
  <si>
    <t>山 香 町</t>
  </si>
  <si>
    <t>大 分 郡</t>
  </si>
  <si>
    <t>野津原町</t>
  </si>
  <si>
    <t>挾 間 町</t>
  </si>
  <si>
    <t>庄 内 町</t>
  </si>
  <si>
    <t>湯布院町</t>
  </si>
  <si>
    <t>北海部郡</t>
  </si>
  <si>
    <t>佐賀関町</t>
  </si>
  <si>
    <t>　資料　統計調査課</t>
  </si>
  <si>
    <t>市     町     村     別  、   男     女     別     推     計      人     口</t>
  </si>
  <si>
    <t>(続き)</t>
  </si>
  <si>
    <t>昭和35年人口</t>
  </si>
  <si>
    <t>南海部郡</t>
  </si>
  <si>
    <t>上 浦 町</t>
  </si>
  <si>
    <t>弥 生 村</t>
  </si>
  <si>
    <t>本 匠 村</t>
  </si>
  <si>
    <t>宇 目 町</t>
  </si>
  <si>
    <t>直 川 村</t>
  </si>
  <si>
    <t>鶴 見 町</t>
  </si>
  <si>
    <t>米水津村</t>
  </si>
  <si>
    <t>蒲 江 町</t>
  </si>
  <si>
    <t xml:space="preserve"> </t>
  </si>
  <si>
    <t>大 野 郡</t>
  </si>
  <si>
    <t>野 津 町</t>
  </si>
  <si>
    <t>三 重 町</t>
  </si>
  <si>
    <t>清 川 村</t>
  </si>
  <si>
    <t>緒 方 町</t>
  </si>
  <si>
    <t>朝 地 町</t>
  </si>
  <si>
    <t>大 野 町</t>
  </si>
  <si>
    <t>千 歳 村</t>
  </si>
  <si>
    <t>犬 飼 町</t>
  </si>
  <si>
    <t>直 入 郡</t>
  </si>
  <si>
    <t>荻    町</t>
  </si>
  <si>
    <t>久 住 町</t>
  </si>
  <si>
    <t>直 入 町</t>
  </si>
  <si>
    <t>玖 珠 郡</t>
  </si>
  <si>
    <t>九 重 町</t>
  </si>
  <si>
    <t>玖 珠 町</t>
  </si>
  <si>
    <t>日 田 郡</t>
  </si>
  <si>
    <t>前津江村</t>
  </si>
  <si>
    <t>中津江村</t>
  </si>
  <si>
    <t>上津江村</t>
  </si>
  <si>
    <t>大 山 村</t>
  </si>
  <si>
    <t>栄村</t>
  </si>
  <si>
    <t>下 毛 郡</t>
  </si>
  <si>
    <t>三 光 村</t>
  </si>
  <si>
    <t>本耶馬溪町</t>
  </si>
  <si>
    <t>耶馬溪町</t>
  </si>
  <si>
    <t>耶馬溪村</t>
  </si>
  <si>
    <t>宇 佐 郡</t>
  </si>
  <si>
    <t>院 内 町</t>
  </si>
  <si>
    <t>安心院町</t>
  </si>
  <si>
    <t>駅川町</t>
  </si>
  <si>
    <t>四日市町</t>
  </si>
  <si>
    <t>長洲町</t>
  </si>
  <si>
    <t>宇佐町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</si>
</sst>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);\(0.00\)"/>
    <numFmt numFmtId="178" formatCode="#,##0.0;&quot;△ &quot;#,##0.0"/>
    <numFmt numFmtId="179" formatCode="_ * #,##0.0_ ;_ * \-#,##0.0_ ;_ * &quot;-&quot;?_ ;_ @_ "/>
    <numFmt numFmtId="180" formatCode="#,##0.0_);\(#,##0.0\)"/>
    <numFmt numFmtId="181" formatCode="#,##0;&quot;△ &quot;#,##0"/>
    <numFmt numFmtId="182" formatCode="0.0_);\(0.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37" fontId="18" fillId="0" borderId="0" applyBorder="0">
      <alignment/>
      <protection/>
    </xf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9" fillId="0" borderId="0" xfId="60" applyNumberFormat="1" applyFont="1" applyAlignment="1" applyProtection="1">
      <alignment horizontal="centerContinuous"/>
      <protection locked="0"/>
    </xf>
    <xf numFmtId="176" fontId="19" fillId="0" borderId="0" xfId="60" applyNumberFormat="1" applyFont="1" applyAlignment="1">
      <alignment horizontal="centerContinuous"/>
      <protection/>
    </xf>
    <xf numFmtId="177" fontId="22" fillId="0" borderId="0" xfId="60" applyNumberFormat="1" applyFont="1" applyAlignment="1" applyProtection="1">
      <alignment horizontal="centerContinuous"/>
      <protection locked="0"/>
    </xf>
    <xf numFmtId="0" fontId="19" fillId="0" borderId="0" xfId="60" applyNumberFormat="1" applyFont="1" applyAlignment="1">
      <alignment horizontal="centerContinuous"/>
      <protection/>
    </xf>
    <xf numFmtId="178" fontId="22" fillId="0" borderId="0" xfId="60" applyNumberFormat="1" applyFont="1" applyAlignment="1" applyProtection="1">
      <alignment horizontal="centerContinuous"/>
      <protection locked="0"/>
    </xf>
    <xf numFmtId="37" fontId="19" fillId="0" borderId="0" xfId="60" applyFont="1">
      <alignment/>
      <protection/>
    </xf>
    <xf numFmtId="37" fontId="23" fillId="0" borderId="0" xfId="60" applyFont="1">
      <alignment/>
      <protection/>
    </xf>
    <xf numFmtId="37" fontId="23" fillId="0" borderId="0" xfId="60" applyFont="1" applyBorder="1" applyAlignment="1" applyProtection="1">
      <alignment horizontal="left"/>
      <protection locked="0"/>
    </xf>
    <xf numFmtId="37" fontId="23" fillId="0" borderId="10" xfId="60" applyFont="1" applyBorder="1" applyProtection="1">
      <alignment/>
      <protection locked="0"/>
    </xf>
    <xf numFmtId="176" fontId="23" fillId="0" borderId="10" xfId="60" applyNumberFormat="1" applyFont="1" applyBorder="1" applyProtection="1">
      <alignment/>
      <protection locked="0"/>
    </xf>
    <xf numFmtId="177" fontId="23" fillId="0" borderId="10" xfId="60" applyNumberFormat="1" applyFont="1" applyBorder="1" applyProtection="1">
      <alignment/>
      <protection locked="0"/>
    </xf>
    <xf numFmtId="178" fontId="23" fillId="0" borderId="10" xfId="60" applyNumberFormat="1" applyFont="1" applyBorder="1" applyAlignment="1" applyProtection="1">
      <alignment horizontal="right"/>
      <protection locked="0"/>
    </xf>
    <xf numFmtId="37" fontId="24" fillId="0" borderId="11" xfId="60" applyFont="1" applyBorder="1" applyAlignment="1" applyProtection="1">
      <alignment horizontal="center" vertical="center"/>
      <protection locked="0"/>
    </xf>
    <xf numFmtId="37" fontId="24" fillId="0" borderId="12" xfId="60" applyFont="1" applyBorder="1" applyAlignment="1" applyProtection="1">
      <alignment horizontal="center" vertical="center"/>
      <protection locked="0"/>
    </xf>
    <xf numFmtId="37" fontId="24" fillId="0" borderId="13" xfId="60" applyFont="1" applyBorder="1" applyAlignment="1" applyProtection="1">
      <alignment horizontal="distributed" vertical="center"/>
      <protection locked="0"/>
    </xf>
    <xf numFmtId="37" fontId="24" fillId="0" borderId="11" xfId="60" applyFont="1" applyBorder="1" applyAlignment="1" applyProtection="1">
      <alignment horizontal="distributed" vertical="center"/>
      <protection locked="0"/>
    </xf>
    <xf numFmtId="37" fontId="24" fillId="0" borderId="12" xfId="60" applyFont="1" applyBorder="1" applyAlignment="1" applyProtection="1">
      <alignment horizontal="distributed" vertical="center"/>
      <protection locked="0"/>
    </xf>
    <xf numFmtId="177" fontId="24" fillId="0" borderId="13" xfId="60" applyNumberFormat="1" applyFont="1" applyBorder="1" applyAlignment="1" applyProtection="1">
      <alignment horizontal="distributed" vertical="center"/>
      <protection locked="0"/>
    </xf>
    <xf numFmtId="177" fontId="24" fillId="0" borderId="11" xfId="60" applyNumberFormat="1" applyFont="1" applyBorder="1" applyAlignment="1" applyProtection="1">
      <alignment horizontal="distributed" vertical="center"/>
      <protection locked="0"/>
    </xf>
    <xf numFmtId="37" fontId="24" fillId="0" borderId="14" xfId="60" applyFont="1" applyBorder="1" applyAlignment="1" applyProtection="1">
      <alignment horizontal="distributed" vertical="center"/>
      <protection locked="0"/>
    </xf>
    <xf numFmtId="0" fontId="24" fillId="0" borderId="13" xfId="0" applyFont="1" applyBorder="1" applyAlignment="1">
      <alignment horizontal="distributed" vertical="center"/>
    </xf>
    <xf numFmtId="0" fontId="24" fillId="0" borderId="12" xfId="0" applyFont="1" applyBorder="1" applyAlignment="1">
      <alignment horizontal="distributed" vertical="center"/>
    </xf>
    <xf numFmtId="178" fontId="24" fillId="0" borderId="13" xfId="0" applyNumberFormat="1" applyFont="1" applyBorder="1" applyAlignment="1">
      <alignment horizontal="distributed" vertical="center"/>
    </xf>
    <xf numFmtId="178" fontId="24" fillId="0" borderId="11" xfId="0" applyNumberFormat="1" applyFont="1" applyBorder="1" applyAlignment="1">
      <alignment horizontal="distributed" vertical="center"/>
    </xf>
    <xf numFmtId="37" fontId="24" fillId="0" borderId="0" xfId="60" applyFont="1" applyBorder="1" applyAlignment="1" applyProtection="1">
      <alignment horizontal="distributed" vertical="center"/>
      <protection locked="0"/>
    </xf>
    <xf numFmtId="37" fontId="24" fillId="0" borderId="15" xfId="60" applyFont="1" applyBorder="1" applyAlignment="1" applyProtection="1">
      <alignment horizontal="center" vertical="center"/>
      <protection locked="0"/>
    </xf>
    <xf numFmtId="37" fontId="24" fillId="0" borderId="16" xfId="60" applyFont="1" applyBorder="1" applyAlignment="1" applyProtection="1">
      <alignment horizontal="distributed" vertical="center"/>
      <protection locked="0"/>
    </xf>
    <xf numFmtId="37" fontId="24" fillId="0" borderId="17" xfId="60" applyFont="1" applyBorder="1" applyAlignment="1" applyProtection="1">
      <alignment horizontal="distributed" vertical="center"/>
      <protection locked="0"/>
    </xf>
    <xf numFmtId="37" fontId="24" fillId="0" borderId="18" xfId="60" applyFont="1" applyBorder="1" applyAlignment="1" applyProtection="1">
      <alignment horizontal="distributed" vertical="center"/>
      <protection locked="0"/>
    </xf>
    <xf numFmtId="177" fontId="24" fillId="0" borderId="16" xfId="60" applyNumberFormat="1" applyFont="1" applyBorder="1" applyAlignment="1" applyProtection="1">
      <alignment horizontal="distributed" vertical="center"/>
      <protection locked="0"/>
    </xf>
    <xf numFmtId="177" fontId="24" fillId="0" borderId="17" xfId="60" applyNumberFormat="1" applyFont="1" applyBorder="1" applyAlignment="1" applyProtection="1">
      <alignment horizontal="distributed" vertical="center"/>
      <protection locked="0"/>
    </xf>
    <xf numFmtId="37" fontId="24" fillId="0" borderId="19" xfId="60" applyFont="1" applyBorder="1" applyAlignment="1" applyProtection="1">
      <alignment horizontal="distributed" vertical="center"/>
      <protection locked="0"/>
    </xf>
    <xf numFmtId="0" fontId="24" fillId="0" borderId="16" xfId="0" applyFont="1" applyBorder="1" applyAlignment="1">
      <alignment horizontal="distributed" vertical="center"/>
    </xf>
    <xf numFmtId="0" fontId="24" fillId="0" borderId="18" xfId="0" applyFont="1" applyBorder="1" applyAlignment="1">
      <alignment horizontal="distributed" vertical="center"/>
    </xf>
    <xf numFmtId="178" fontId="24" fillId="0" borderId="16" xfId="0" applyNumberFormat="1" applyFont="1" applyBorder="1" applyAlignment="1">
      <alignment horizontal="distributed" vertical="center"/>
    </xf>
    <xf numFmtId="178" fontId="24" fillId="0" borderId="17" xfId="0" applyNumberFormat="1" applyFont="1" applyBorder="1" applyAlignment="1">
      <alignment horizontal="distributed" vertical="center"/>
    </xf>
    <xf numFmtId="37" fontId="24" fillId="0" borderId="0" xfId="60" applyFont="1" applyAlignment="1">
      <alignment vertical="center"/>
      <protection/>
    </xf>
    <xf numFmtId="37" fontId="24" fillId="0" borderId="20" xfId="60" applyFont="1" applyBorder="1" applyAlignment="1" applyProtection="1">
      <alignment horizontal="center" vertical="center"/>
      <protection locked="0"/>
    </xf>
    <xf numFmtId="37" fontId="24" fillId="0" borderId="21" xfId="60" applyFont="1" applyBorder="1" applyAlignment="1" applyProtection="1">
      <alignment horizontal="center" vertical="center"/>
      <protection locked="0"/>
    </xf>
    <xf numFmtId="176" fontId="24" fillId="0" borderId="21" xfId="60" applyNumberFormat="1" applyFont="1" applyBorder="1" applyAlignment="1" applyProtection="1">
      <alignment horizontal="center" vertical="center"/>
      <protection locked="0"/>
    </xf>
    <xf numFmtId="177" fontId="24" fillId="0" borderId="22" xfId="60" applyNumberFormat="1" applyFont="1" applyBorder="1" applyAlignment="1" applyProtection="1">
      <alignment horizontal="center" vertical="center"/>
      <protection locked="0"/>
    </xf>
    <xf numFmtId="37" fontId="24" fillId="0" borderId="21" xfId="60" applyFont="1" applyBorder="1" applyAlignment="1" applyProtection="1">
      <alignment horizontal="distributed" vertical="center"/>
      <protection locked="0"/>
    </xf>
    <xf numFmtId="178" fontId="24" fillId="0" borderId="22" xfId="60" applyNumberFormat="1" applyFont="1" applyBorder="1" applyAlignment="1" applyProtection="1">
      <alignment horizontal="distributed" vertical="center"/>
      <protection locked="0"/>
    </xf>
    <xf numFmtId="37" fontId="24" fillId="0" borderId="17" xfId="60" applyFont="1" applyBorder="1" applyAlignment="1" applyProtection="1">
      <alignment horizontal="center" vertical="center"/>
      <protection locked="0"/>
    </xf>
    <xf numFmtId="37" fontId="24" fillId="0" borderId="18" xfId="6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vertical="center"/>
      <protection locked="0"/>
    </xf>
    <xf numFmtId="0" fontId="25" fillId="0" borderId="23" xfId="0" applyFont="1" applyBorder="1" applyAlignment="1" applyProtection="1">
      <alignment vertical="center"/>
      <protection locked="0"/>
    </xf>
    <xf numFmtId="176" fontId="25" fillId="0" borderId="23" xfId="0" applyNumberFormat="1" applyFont="1" applyBorder="1" applyAlignment="1" applyProtection="1">
      <alignment vertical="center"/>
      <protection locked="0"/>
    </xf>
    <xf numFmtId="177" fontId="25" fillId="0" borderId="16" xfId="0" applyNumberFormat="1" applyFont="1" applyBorder="1" applyAlignment="1" applyProtection="1">
      <alignment vertical="center"/>
      <protection locked="0"/>
    </xf>
    <xf numFmtId="37" fontId="24" fillId="0" borderId="23" xfId="60" applyFont="1" applyBorder="1" applyAlignment="1" applyProtection="1">
      <alignment horizontal="right" vertical="center"/>
      <protection locked="0"/>
    </xf>
    <xf numFmtId="37" fontId="24" fillId="0" borderId="23" xfId="60" applyFont="1" applyBorder="1" applyAlignment="1" applyProtection="1">
      <alignment horizontal="distributed" vertical="center"/>
      <protection locked="0"/>
    </xf>
    <xf numFmtId="0" fontId="25" fillId="0" borderId="23" xfId="0" applyFont="1" applyBorder="1" applyAlignment="1" applyProtection="1">
      <alignment horizontal="distributed" vertical="center"/>
      <protection locked="0"/>
    </xf>
    <xf numFmtId="178" fontId="25" fillId="0" borderId="16" xfId="0" applyNumberFormat="1" applyFont="1" applyBorder="1" applyAlignment="1" applyProtection="1">
      <alignment horizontal="distributed" vertical="center"/>
      <protection locked="0"/>
    </xf>
    <xf numFmtId="37" fontId="24" fillId="0" borderId="0" xfId="60" applyFont="1" applyAlignment="1">
      <alignment horizontal="distributed" vertical="center" wrapText="1"/>
      <protection/>
    </xf>
    <xf numFmtId="37" fontId="24" fillId="0" borderId="0" xfId="60" applyFont="1" applyBorder="1" applyAlignment="1" applyProtection="1">
      <alignment horizontal="distributed" vertical="center" wrapText="1"/>
      <protection locked="0"/>
    </xf>
    <xf numFmtId="0" fontId="25" fillId="0" borderId="24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176" fontId="25" fillId="0" borderId="0" xfId="0" applyNumberFormat="1" applyFont="1" applyBorder="1" applyAlignment="1" applyProtection="1">
      <alignment vertical="center"/>
      <protection locked="0"/>
    </xf>
    <xf numFmtId="177" fontId="25" fillId="0" borderId="0" xfId="0" applyNumberFormat="1" applyFont="1" applyBorder="1" applyAlignment="1" applyProtection="1">
      <alignment vertical="center"/>
      <protection locked="0"/>
    </xf>
    <xf numFmtId="37" fontId="24" fillId="0" borderId="0" xfId="60" applyFont="1" applyBorder="1" applyAlignment="1" applyProtection="1">
      <alignment horizontal="right" vertical="center"/>
      <protection locked="0"/>
    </xf>
    <xf numFmtId="37" fontId="26" fillId="0" borderId="0" xfId="60" applyFont="1" applyBorder="1" applyAlignment="1" applyProtection="1">
      <alignment horizontal="center" vertical="center"/>
      <protection locked="0"/>
    </xf>
    <xf numFmtId="37" fontId="24" fillId="0" borderId="0" xfId="60" applyFont="1" applyBorder="1" applyAlignment="1" applyProtection="1">
      <alignment horizontal="center" vertical="center"/>
      <protection locked="0"/>
    </xf>
    <xf numFmtId="0" fontId="25" fillId="0" borderId="25" xfId="0" applyFont="1" applyBorder="1" applyAlignment="1" applyProtection="1">
      <alignment vertical="center"/>
      <protection locked="0"/>
    </xf>
    <xf numFmtId="178" fontId="23" fillId="0" borderId="0" xfId="0" applyNumberFormat="1" applyFont="1" applyBorder="1" applyAlignment="1" applyProtection="1">
      <alignment horizontal="right" vertical="center"/>
      <protection locked="0"/>
    </xf>
    <xf numFmtId="37" fontId="27" fillId="0" borderId="0" xfId="60" applyFont="1" applyBorder="1" applyAlignment="1" applyProtection="1">
      <alignment horizontal="distributed" wrapText="1"/>
      <protection/>
    </xf>
    <xf numFmtId="37" fontId="27" fillId="0" borderId="0" xfId="60" applyFont="1" applyBorder="1" applyAlignment="1" applyProtection="1">
      <alignment horizontal="distributed" wrapText="1"/>
      <protection/>
    </xf>
    <xf numFmtId="37" fontId="27" fillId="0" borderId="24" xfId="60" applyNumberFormat="1" applyFont="1" applyBorder="1" applyProtection="1">
      <alignment/>
      <protection/>
    </xf>
    <xf numFmtId="37" fontId="27" fillId="0" borderId="0" xfId="60" applyNumberFormat="1" applyFont="1" applyBorder="1" applyProtection="1">
      <alignment/>
      <protection/>
    </xf>
    <xf numFmtId="176" fontId="27" fillId="0" borderId="0" xfId="60" applyNumberFormat="1" applyFont="1" applyBorder="1" applyProtection="1">
      <alignment/>
      <protection/>
    </xf>
    <xf numFmtId="177" fontId="27" fillId="0" borderId="0" xfId="60" applyNumberFormat="1" applyFont="1" applyBorder="1" applyProtection="1">
      <alignment/>
      <protection/>
    </xf>
    <xf numFmtId="43" fontId="27" fillId="0" borderId="0" xfId="60" applyNumberFormat="1" applyFont="1" applyBorder="1" applyProtection="1">
      <alignment/>
      <protection/>
    </xf>
    <xf numFmtId="179" fontId="27" fillId="0" borderId="0" xfId="60" applyNumberFormat="1" applyFont="1" applyBorder="1" applyProtection="1">
      <alignment/>
      <protection/>
    </xf>
    <xf numFmtId="180" fontId="27" fillId="0" borderId="0" xfId="60" applyNumberFormat="1" applyFont="1" applyBorder="1" applyProtection="1">
      <alignment/>
      <protection/>
    </xf>
    <xf numFmtId="181" fontId="27" fillId="0" borderId="0" xfId="60" applyNumberFormat="1" applyFont="1" applyBorder="1" applyProtection="1">
      <alignment/>
      <protection/>
    </xf>
    <xf numFmtId="178" fontId="27" fillId="0" borderId="0" xfId="60" applyNumberFormat="1" applyFont="1" applyBorder="1" applyProtection="1">
      <alignment/>
      <protection/>
    </xf>
    <xf numFmtId="37" fontId="27" fillId="0" borderId="0" xfId="60" applyFont="1">
      <alignment/>
      <protection/>
    </xf>
    <xf numFmtId="37" fontId="23" fillId="0" borderId="0" xfId="60" applyFont="1" applyAlignment="1">
      <alignment horizontal="distributed" wrapText="1"/>
      <protection/>
    </xf>
    <xf numFmtId="37" fontId="23" fillId="0" borderId="0" xfId="60" applyFont="1" applyBorder="1" applyAlignment="1" applyProtection="1">
      <alignment horizontal="distributed" wrapText="1"/>
      <protection/>
    </xf>
    <xf numFmtId="37" fontId="23" fillId="0" borderId="24" xfId="60" applyNumberFormat="1" applyFont="1" applyBorder="1" applyProtection="1">
      <alignment/>
      <protection/>
    </xf>
    <xf numFmtId="37" fontId="23" fillId="0" borderId="0" xfId="60" applyNumberFormat="1" applyFont="1" applyBorder="1" applyProtection="1">
      <alignment/>
      <protection/>
    </xf>
    <xf numFmtId="176" fontId="23" fillId="0" borderId="0" xfId="60" applyNumberFormat="1" applyFont="1" applyBorder="1" applyProtection="1">
      <alignment/>
      <protection/>
    </xf>
    <xf numFmtId="177" fontId="23" fillId="0" borderId="0" xfId="60" applyNumberFormat="1" applyFont="1" applyBorder="1" applyProtection="1">
      <alignment/>
      <protection/>
    </xf>
    <xf numFmtId="43" fontId="23" fillId="0" borderId="0" xfId="60" applyNumberFormat="1" applyFont="1" applyBorder="1" applyProtection="1">
      <alignment/>
      <protection/>
    </xf>
    <xf numFmtId="179" fontId="23" fillId="0" borderId="0" xfId="60" applyNumberFormat="1" applyFont="1" applyBorder="1" applyProtection="1">
      <alignment/>
      <protection/>
    </xf>
    <xf numFmtId="180" fontId="23" fillId="0" borderId="0" xfId="60" applyNumberFormat="1" applyFont="1" applyBorder="1" applyProtection="1">
      <alignment/>
      <protection/>
    </xf>
    <xf numFmtId="181" fontId="23" fillId="0" borderId="0" xfId="60" applyNumberFormat="1" applyFont="1" applyBorder="1" applyProtection="1">
      <alignment/>
      <protection/>
    </xf>
    <xf numFmtId="178" fontId="23" fillId="0" borderId="0" xfId="60" applyNumberFormat="1" applyFont="1" applyBorder="1" applyProtection="1">
      <alignment/>
      <protection/>
    </xf>
    <xf numFmtId="37" fontId="23" fillId="0" borderId="0" xfId="60" applyFont="1" applyBorder="1" applyAlignment="1" applyProtection="1">
      <alignment horizontal="distributed" wrapText="1"/>
      <protection/>
    </xf>
    <xf numFmtId="37" fontId="23" fillId="0" borderId="0" xfId="60" applyNumberFormat="1" applyFont="1" applyBorder="1" applyProtection="1">
      <alignment/>
      <protection locked="0"/>
    </xf>
    <xf numFmtId="178" fontId="23" fillId="0" borderId="0" xfId="60" applyNumberFormat="1" applyFont="1" applyBorder="1" applyProtection="1">
      <alignment/>
      <protection locked="0"/>
    </xf>
    <xf numFmtId="181" fontId="23" fillId="0" borderId="0" xfId="60" applyNumberFormat="1" applyFont="1" applyBorder="1" applyProtection="1">
      <alignment/>
      <protection locked="0"/>
    </xf>
    <xf numFmtId="37" fontId="23" fillId="0" borderId="0" xfId="60" applyFont="1" applyBorder="1" applyAlignment="1" applyProtection="1">
      <alignment horizontal="distributed"/>
      <protection/>
    </xf>
    <xf numFmtId="37" fontId="23" fillId="0" borderId="15" xfId="60" applyFont="1" applyBorder="1" applyAlignment="1" applyProtection="1">
      <alignment horizontal="distributed"/>
      <protection/>
    </xf>
    <xf numFmtId="37" fontId="23" fillId="0" borderId="24" xfId="60" applyNumberFormat="1" applyFont="1" applyBorder="1" applyProtection="1">
      <alignment/>
      <protection locked="0"/>
    </xf>
    <xf numFmtId="176" fontId="23" fillId="0" borderId="0" xfId="60" applyNumberFormat="1" applyFont="1" applyBorder="1" applyProtection="1">
      <alignment/>
      <protection locked="0"/>
    </xf>
    <xf numFmtId="43" fontId="23" fillId="0" borderId="0" xfId="60" applyNumberFormat="1" applyFont="1" applyBorder="1" applyProtection="1">
      <alignment/>
      <protection locked="0"/>
    </xf>
    <xf numFmtId="179" fontId="23" fillId="0" borderId="0" xfId="60" applyNumberFormat="1" applyFont="1" applyBorder="1" applyProtection="1">
      <alignment/>
      <protection locked="0"/>
    </xf>
    <xf numFmtId="180" fontId="23" fillId="0" borderId="0" xfId="60" applyNumberFormat="1" applyFont="1" applyBorder="1" applyProtection="1">
      <alignment/>
      <protection locked="0"/>
    </xf>
    <xf numFmtId="37" fontId="23" fillId="0" borderId="0" xfId="60" applyFont="1" applyBorder="1" applyAlignment="1" applyProtection="1">
      <alignment horizontal="distributed" wrapText="1"/>
      <protection locked="0"/>
    </xf>
    <xf numFmtId="37" fontId="23" fillId="0" borderId="15" xfId="60" applyFont="1" applyBorder="1" applyAlignment="1" applyProtection="1">
      <alignment horizontal="distributed" wrapText="1"/>
      <protection locked="0"/>
    </xf>
    <xf numFmtId="37" fontId="23" fillId="0" borderId="0" xfId="60" applyFont="1" applyBorder="1" applyAlignment="1" applyProtection="1">
      <alignment horizontal="distributed" wrapText="1"/>
      <protection locked="0"/>
    </xf>
    <xf numFmtId="37" fontId="23" fillId="0" borderId="17" xfId="60" applyFont="1" applyBorder="1" applyAlignment="1">
      <alignment horizontal="distributed" wrapText="1"/>
      <protection/>
    </xf>
    <xf numFmtId="37" fontId="23" fillId="0" borderId="17" xfId="60" applyFont="1" applyBorder="1" applyAlignment="1" applyProtection="1">
      <alignment horizontal="distributed" wrapText="1"/>
      <protection locked="0"/>
    </xf>
    <xf numFmtId="37" fontId="23" fillId="0" borderId="18" xfId="60" applyFont="1" applyBorder="1" applyAlignment="1" applyProtection="1">
      <alignment horizontal="distributed" wrapText="1"/>
      <protection locked="0"/>
    </xf>
    <xf numFmtId="37" fontId="23" fillId="0" borderId="17" xfId="60" applyNumberFormat="1" applyFont="1" applyBorder="1" applyProtection="1">
      <alignment/>
      <protection locked="0"/>
    </xf>
    <xf numFmtId="176" fontId="23" fillId="0" borderId="17" xfId="60" applyNumberFormat="1" applyFont="1" applyBorder="1" applyProtection="1">
      <alignment/>
      <protection locked="0"/>
    </xf>
    <xf numFmtId="177" fontId="23" fillId="0" borderId="17" xfId="60" applyNumberFormat="1" applyFont="1" applyBorder="1" applyProtection="1">
      <alignment/>
      <protection/>
    </xf>
    <xf numFmtId="43" fontId="23" fillId="0" borderId="17" xfId="60" applyNumberFormat="1" applyFont="1" applyBorder="1" applyProtection="1">
      <alignment/>
      <protection locked="0"/>
    </xf>
    <xf numFmtId="179" fontId="23" fillId="0" borderId="17" xfId="60" applyNumberFormat="1" applyFont="1" applyBorder="1" applyProtection="1">
      <alignment/>
      <protection locked="0"/>
    </xf>
    <xf numFmtId="180" fontId="23" fillId="0" borderId="17" xfId="60" applyNumberFormat="1" applyFont="1" applyBorder="1" applyProtection="1">
      <alignment/>
      <protection locked="0"/>
    </xf>
    <xf numFmtId="181" fontId="23" fillId="0" borderId="17" xfId="60" applyNumberFormat="1" applyFont="1" applyBorder="1" applyProtection="1">
      <alignment/>
      <protection locked="0"/>
    </xf>
    <xf numFmtId="178" fontId="23" fillId="0" borderId="17" xfId="60" applyNumberFormat="1" applyFont="1" applyBorder="1" applyProtection="1">
      <alignment/>
      <protection locked="0"/>
    </xf>
    <xf numFmtId="49" fontId="23" fillId="0" borderId="0" xfId="60" applyNumberFormat="1" applyFont="1" applyAlignment="1">
      <alignment/>
      <protection/>
    </xf>
    <xf numFmtId="49" fontId="23" fillId="0" borderId="0" xfId="60" applyNumberFormat="1" applyFont="1" applyBorder="1" applyAlignment="1" applyProtection="1">
      <alignment/>
      <protection locked="0"/>
    </xf>
    <xf numFmtId="49" fontId="23" fillId="0" borderId="0" xfId="60" applyNumberFormat="1" applyFont="1" applyBorder="1" applyAlignment="1" applyProtection="1">
      <alignment/>
      <protection/>
    </xf>
    <xf numFmtId="0" fontId="28" fillId="0" borderId="0" xfId="60" applyNumberFormat="1" applyFont="1" applyAlignment="1">
      <alignment horizontal="left"/>
      <protection/>
    </xf>
    <xf numFmtId="177" fontId="24" fillId="0" borderId="12" xfId="60" applyNumberFormat="1" applyFont="1" applyBorder="1" applyAlignment="1" applyProtection="1">
      <alignment horizontal="distributed" vertical="center"/>
      <protection locked="0"/>
    </xf>
    <xf numFmtId="177" fontId="24" fillId="0" borderId="18" xfId="60" applyNumberFormat="1" applyFont="1" applyBorder="1" applyAlignment="1" applyProtection="1">
      <alignment horizontal="distributed" vertical="center"/>
      <protection locked="0"/>
    </xf>
    <xf numFmtId="177" fontId="24" fillId="0" borderId="21" xfId="60" applyNumberFormat="1" applyFont="1" applyBorder="1" applyAlignment="1" applyProtection="1">
      <alignment horizontal="center" vertical="center"/>
      <protection locked="0"/>
    </xf>
    <xf numFmtId="37" fontId="24" fillId="0" borderId="23" xfId="60" applyFont="1" applyBorder="1" applyAlignment="1" applyProtection="1">
      <alignment horizontal="center" vertical="center"/>
      <protection locked="0"/>
    </xf>
    <xf numFmtId="176" fontId="24" fillId="0" borderId="23" xfId="60" applyNumberFormat="1" applyFont="1" applyBorder="1" applyAlignment="1" applyProtection="1">
      <alignment horizontal="center" vertical="center"/>
      <protection locked="0"/>
    </xf>
    <xf numFmtId="177" fontId="24" fillId="0" borderId="23" xfId="60" applyNumberFormat="1" applyFont="1" applyBorder="1" applyAlignment="1" applyProtection="1">
      <alignment horizontal="center" vertical="center"/>
      <protection locked="0"/>
    </xf>
    <xf numFmtId="178" fontId="24" fillId="0" borderId="16" xfId="60" applyNumberFormat="1" applyFont="1" applyBorder="1" applyAlignment="1" applyProtection="1">
      <alignment horizontal="distributed" vertical="center"/>
      <protection locked="0"/>
    </xf>
    <xf numFmtId="37" fontId="23" fillId="0" borderId="0" xfId="60" applyFont="1" applyBorder="1" applyAlignment="1" applyProtection="1">
      <alignment horizontal="distributed"/>
      <protection/>
    </xf>
    <xf numFmtId="37" fontId="23" fillId="0" borderId="0" xfId="60" applyNumberFormat="1" applyFont="1" applyBorder="1" applyAlignment="1" applyProtection="1">
      <alignment horizontal="distributed"/>
      <protection/>
    </xf>
    <xf numFmtId="37" fontId="23" fillId="0" borderId="0" xfId="60" applyFont="1" applyBorder="1" applyAlignment="1" applyProtection="1">
      <alignment horizontal="distributed"/>
      <protection locked="0"/>
    </xf>
    <xf numFmtId="37" fontId="23" fillId="0" borderId="15" xfId="60" applyFont="1" applyBorder="1" applyAlignment="1" applyProtection="1">
      <alignment horizontal="distributed"/>
      <protection locked="0"/>
    </xf>
    <xf numFmtId="37" fontId="23" fillId="0" borderId="0" xfId="60" applyNumberFormat="1" applyFont="1" applyBorder="1" applyAlignment="1" applyProtection="1">
      <alignment horizontal="distributed"/>
      <protection locked="0"/>
    </xf>
    <xf numFmtId="37" fontId="23" fillId="0" borderId="0" xfId="60" applyNumberFormat="1" applyFont="1">
      <alignment/>
      <protection/>
    </xf>
    <xf numFmtId="181" fontId="23" fillId="0" borderId="0" xfId="60" applyNumberFormat="1" applyFont="1">
      <alignment/>
      <protection/>
    </xf>
    <xf numFmtId="178" fontId="23" fillId="0" borderId="0" xfId="60" applyNumberFormat="1" applyFont="1">
      <alignment/>
      <protection/>
    </xf>
    <xf numFmtId="37" fontId="23" fillId="0" borderId="0" xfId="60" applyFont="1" applyBorder="1" applyAlignment="1" applyProtection="1">
      <alignment horizontal="distributed"/>
      <protection locked="0"/>
    </xf>
    <xf numFmtId="37" fontId="23" fillId="0" borderId="0" xfId="60" applyNumberFormat="1" applyFont="1" applyBorder="1">
      <alignment/>
      <protection/>
    </xf>
    <xf numFmtId="181" fontId="23" fillId="0" borderId="0" xfId="60" applyNumberFormat="1" applyFont="1" applyBorder="1">
      <alignment/>
      <protection/>
    </xf>
    <xf numFmtId="178" fontId="23" fillId="0" borderId="0" xfId="60" applyNumberFormat="1" applyFont="1" applyBorder="1">
      <alignment/>
      <protection/>
    </xf>
    <xf numFmtId="37" fontId="23" fillId="0" borderId="0" xfId="60" applyFont="1" applyBorder="1" applyAlignment="1">
      <alignment horizontal="distributed"/>
      <protection/>
    </xf>
    <xf numFmtId="37" fontId="23" fillId="0" borderId="0" xfId="60" applyFont="1" applyAlignment="1">
      <alignment horizontal="distributed"/>
      <protection/>
    </xf>
    <xf numFmtId="37" fontId="23" fillId="0" borderId="0" xfId="60" applyFont="1" applyAlignment="1">
      <alignment horizontal="distributed"/>
      <protection/>
    </xf>
    <xf numFmtId="37" fontId="23" fillId="0" borderId="15" xfId="60" applyFont="1" applyBorder="1" applyAlignment="1">
      <alignment horizontal="distributed"/>
      <protection/>
    </xf>
    <xf numFmtId="176" fontId="23" fillId="0" borderId="0" xfId="60" applyNumberFormat="1" applyFont="1">
      <alignment/>
      <protection/>
    </xf>
    <xf numFmtId="43" fontId="23" fillId="0" borderId="0" xfId="60" applyNumberFormat="1" applyFont="1">
      <alignment/>
      <protection/>
    </xf>
    <xf numFmtId="179" fontId="23" fillId="0" borderId="0" xfId="60" applyNumberFormat="1" applyFont="1">
      <alignment/>
      <protection/>
    </xf>
    <xf numFmtId="180" fontId="23" fillId="0" borderId="0" xfId="60" applyNumberFormat="1" applyFont="1">
      <alignment/>
      <protection/>
    </xf>
    <xf numFmtId="37" fontId="23" fillId="0" borderId="17" xfId="60" applyFont="1" applyBorder="1">
      <alignment/>
      <protection/>
    </xf>
    <xf numFmtId="37" fontId="23" fillId="0" borderId="18" xfId="60" applyFont="1" applyBorder="1">
      <alignment/>
      <protection/>
    </xf>
    <xf numFmtId="37" fontId="23" fillId="0" borderId="17" xfId="60" applyNumberFormat="1" applyFont="1" applyBorder="1">
      <alignment/>
      <protection/>
    </xf>
    <xf numFmtId="176" fontId="23" fillId="0" borderId="17" xfId="60" applyNumberFormat="1" applyFont="1" applyBorder="1">
      <alignment/>
      <protection/>
    </xf>
    <xf numFmtId="177" fontId="23" fillId="0" borderId="17" xfId="60" applyNumberFormat="1" applyFont="1" applyBorder="1">
      <alignment/>
      <protection/>
    </xf>
    <xf numFmtId="43" fontId="23" fillId="0" borderId="17" xfId="60" applyNumberFormat="1" applyFont="1" applyBorder="1">
      <alignment/>
      <protection/>
    </xf>
    <xf numFmtId="179" fontId="23" fillId="0" borderId="17" xfId="60" applyNumberFormat="1" applyFont="1" applyBorder="1">
      <alignment/>
      <protection/>
    </xf>
    <xf numFmtId="182" fontId="23" fillId="0" borderId="17" xfId="60" applyNumberFormat="1" applyFont="1" applyBorder="1">
      <alignment/>
      <protection/>
    </xf>
    <xf numFmtId="181" fontId="23" fillId="0" borderId="17" xfId="60" applyNumberFormat="1" applyFont="1" applyBorder="1">
      <alignment/>
      <protection/>
    </xf>
    <xf numFmtId="178" fontId="23" fillId="0" borderId="17" xfId="60" applyNumberFormat="1" applyFont="1" applyBorder="1">
      <alignment/>
      <protection/>
    </xf>
    <xf numFmtId="177" fontId="23" fillId="0" borderId="0" xfId="60" applyNumberFormat="1" applyFont="1">
      <alignment/>
      <protection/>
    </xf>
    <xf numFmtId="37" fontId="23" fillId="0" borderId="0" xfId="60" applyFon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昭和41年度02人口および世帯20-2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年齢・男女別"/>
      <sheetName val="21.市町村別 、男女別人口"/>
      <sheetName val="22.産業および男女別・・・"/>
      <sheetName val="23.産業別就業者数"/>
      <sheetName val="24.本県人口の推移"/>
      <sheetName val="25,26"/>
      <sheetName val="27.15歳以上就業者"/>
      <sheetName val="28.29"/>
      <sheetName val="30.人口動態"/>
      <sheetName val="31.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22"/>
  <sheetViews>
    <sheetView showGridLines="0" tabSelected="1" zoomScaleSheetLayoutView="100" zoomScalePageLayoutView="0" workbookViewId="0" topLeftCell="A1">
      <selection activeCell="A1" sqref="A1"/>
    </sheetView>
  </sheetViews>
  <sheetFormatPr defaultColWidth="14.125" defaultRowHeight="15" customHeight="1"/>
  <cols>
    <col min="1" max="1" width="2.375" style="7" customWidth="1"/>
    <col min="2" max="2" width="10.625" style="7" customWidth="1"/>
    <col min="3" max="3" width="2.375" style="7" customWidth="1"/>
    <col min="4" max="6" width="10.625" style="7" customWidth="1"/>
    <col min="7" max="7" width="13.375" style="140" customWidth="1"/>
    <col min="8" max="8" width="10.625" style="154" customWidth="1"/>
    <col min="9" max="9" width="10.625" style="7" customWidth="1"/>
    <col min="10" max="10" width="8.875" style="7" customWidth="1"/>
    <col min="11" max="11" width="9.75390625" style="7" customWidth="1"/>
    <col min="12" max="14" width="10.625" style="7" customWidth="1"/>
    <col min="15" max="15" width="10.625" style="131" customWidth="1"/>
    <col min="16" max="16384" width="14.125" style="7" customWidth="1"/>
  </cols>
  <sheetData>
    <row r="1" spans="1:15" s="6" customFormat="1" ht="15" customHeight="1">
      <c r="A1" s="1" t="s">
        <v>0</v>
      </c>
      <c r="B1" s="1"/>
      <c r="C1" s="1"/>
      <c r="D1" s="1"/>
      <c r="E1" s="1"/>
      <c r="F1" s="1"/>
      <c r="G1" s="2"/>
      <c r="H1" s="3"/>
      <c r="I1" s="1"/>
      <c r="J1" s="1"/>
      <c r="K1" s="1"/>
      <c r="L1" s="1"/>
      <c r="M1" s="1"/>
      <c r="N1" s="4"/>
      <c r="O1" s="5"/>
    </row>
    <row r="2" spans="2:15" ht="15" customHeight="1" thickBot="1">
      <c r="B2" s="8"/>
      <c r="C2" s="8"/>
      <c r="D2" s="9"/>
      <c r="E2" s="9"/>
      <c r="F2" s="9"/>
      <c r="G2" s="10"/>
      <c r="H2" s="11"/>
      <c r="I2" s="9"/>
      <c r="J2" s="9"/>
      <c r="K2" s="9"/>
      <c r="L2" s="9"/>
      <c r="M2" s="9"/>
      <c r="N2" s="9"/>
      <c r="O2" s="12" t="s">
        <v>1</v>
      </c>
    </row>
    <row r="3" spans="1:15" ht="15" customHeight="1" thickTop="1">
      <c r="A3" s="13"/>
      <c r="B3" s="13"/>
      <c r="C3" s="14"/>
      <c r="D3" s="15" t="s">
        <v>2</v>
      </c>
      <c r="E3" s="16"/>
      <c r="F3" s="17"/>
      <c r="G3" s="18" t="s">
        <v>3</v>
      </c>
      <c r="H3" s="19"/>
      <c r="I3" s="20" t="s">
        <v>4</v>
      </c>
      <c r="J3" s="21" t="s">
        <v>5</v>
      </c>
      <c r="K3" s="22"/>
      <c r="L3" s="20" t="s">
        <v>6</v>
      </c>
      <c r="M3" s="23" t="s">
        <v>7</v>
      </c>
      <c r="N3" s="24"/>
      <c r="O3" s="24"/>
    </row>
    <row r="4" spans="1:15" s="37" customFormat="1" ht="15" customHeight="1">
      <c r="A4" s="25" t="s">
        <v>8</v>
      </c>
      <c r="B4" s="25"/>
      <c r="C4" s="26"/>
      <c r="D4" s="27"/>
      <c r="E4" s="28"/>
      <c r="F4" s="29"/>
      <c r="G4" s="30"/>
      <c r="H4" s="31"/>
      <c r="I4" s="32"/>
      <c r="J4" s="33"/>
      <c r="K4" s="34"/>
      <c r="L4" s="32"/>
      <c r="M4" s="35"/>
      <c r="N4" s="36"/>
      <c r="O4" s="36"/>
    </row>
    <row r="5" spans="1:15" s="37" customFormat="1" ht="15" customHeight="1">
      <c r="A5" s="25"/>
      <c r="B5" s="25"/>
      <c r="C5" s="26"/>
      <c r="D5" s="38" t="s">
        <v>9</v>
      </c>
      <c r="E5" s="39" t="s">
        <v>10</v>
      </c>
      <c r="F5" s="39" t="s">
        <v>11</v>
      </c>
      <c r="G5" s="40" t="s">
        <v>12</v>
      </c>
      <c r="H5" s="41" t="s">
        <v>13</v>
      </c>
      <c r="I5" s="32"/>
      <c r="J5" s="42" t="s">
        <v>14</v>
      </c>
      <c r="K5" s="39" t="s">
        <v>13</v>
      </c>
      <c r="L5" s="32" t="s">
        <v>15</v>
      </c>
      <c r="M5" s="42" t="s">
        <v>16</v>
      </c>
      <c r="N5" s="42" t="s">
        <v>17</v>
      </c>
      <c r="O5" s="43" t="s">
        <v>18</v>
      </c>
    </row>
    <row r="6" spans="1:15" s="37" customFormat="1" ht="15" customHeight="1">
      <c r="A6" s="44"/>
      <c r="B6" s="44"/>
      <c r="C6" s="45"/>
      <c r="D6" s="46"/>
      <c r="E6" s="47"/>
      <c r="F6" s="47"/>
      <c r="G6" s="48"/>
      <c r="H6" s="49"/>
      <c r="I6" s="50" t="s">
        <v>19</v>
      </c>
      <c r="J6" s="51"/>
      <c r="K6" s="47"/>
      <c r="L6" s="51"/>
      <c r="M6" s="52"/>
      <c r="N6" s="52"/>
      <c r="O6" s="53"/>
    </row>
    <row r="7" spans="1:15" s="37" customFormat="1" ht="15" customHeight="1">
      <c r="A7" s="54"/>
      <c r="B7" s="55"/>
      <c r="C7" s="55"/>
      <c r="D7" s="56"/>
      <c r="E7" s="57"/>
      <c r="F7" s="57"/>
      <c r="G7" s="58"/>
      <c r="H7" s="59"/>
      <c r="I7" s="60"/>
      <c r="J7" s="61"/>
      <c r="K7" s="62"/>
      <c r="L7" s="63"/>
      <c r="M7" s="57"/>
      <c r="N7" s="57"/>
      <c r="O7" s="64" t="s">
        <v>20</v>
      </c>
    </row>
    <row r="8" spans="1:15" s="76" customFormat="1" ht="15" customHeight="1">
      <c r="A8" s="65" t="s">
        <v>21</v>
      </c>
      <c r="B8" s="65"/>
      <c r="C8" s="66"/>
      <c r="D8" s="67">
        <f>SUM(D10:D12)</f>
        <v>1215462</v>
      </c>
      <c r="E8" s="68">
        <f>SUM(E10:E12)</f>
        <v>577098</v>
      </c>
      <c r="F8" s="68">
        <f>SUM(F10:F12)</f>
        <v>638364</v>
      </c>
      <c r="G8" s="69">
        <f>SUM(E8/F8)*100</f>
        <v>90.40265428501607</v>
      </c>
      <c r="H8" s="70">
        <v>-91.09</v>
      </c>
      <c r="I8" s="71">
        <f>SUM(I10:I12)</f>
        <v>6312.429999999999</v>
      </c>
      <c r="J8" s="72">
        <f aca="true" t="shared" si="0" ref="J8:J79">D8/I8</f>
        <v>192.55057085781547</v>
      </c>
      <c r="K8" s="73">
        <v>-196.4</v>
      </c>
      <c r="L8" s="68">
        <f>SUM(L10:L12)</f>
        <v>267711</v>
      </c>
      <c r="M8" s="68">
        <f>SUM(M10:M12)</f>
        <v>1239655</v>
      </c>
      <c r="N8" s="74">
        <f>D8-M8</f>
        <v>-24193</v>
      </c>
      <c r="O8" s="75">
        <f>SUM(N8/M8)*100</f>
        <v>-1.9515913701796066</v>
      </c>
    </row>
    <row r="9" spans="1:15" ht="15" customHeight="1">
      <c r="A9" s="77"/>
      <c r="B9" s="78"/>
      <c r="C9" s="78"/>
      <c r="D9" s="79"/>
      <c r="E9" s="80"/>
      <c r="F9" s="80"/>
      <c r="G9" s="81"/>
      <c r="H9" s="82"/>
      <c r="I9" s="83"/>
      <c r="J9" s="84"/>
      <c r="K9" s="85"/>
      <c r="L9" s="80"/>
      <c r="M9" s="80"/>
      <c r="N9" s="86"/>
      <c r="O9" s="87"/>
    </row>
    <row r="10" spans="1:15" ht="15" customHeight="1">
      <c r="A10" s="88" t="s">
        <v>22</v>
      </c>
      <c r="B10" s="88"/>
      <c r="C10" s="78"/>
      <c r="D10" s="79">
        <f>SUM(D14:D24)</f>
        <v>677021</v>
      </c>
      <c r="E10" s="80">
        <v>318735</v>
      </c>
      <c r="F10" s="80">
        <f>SUM(F14:F24)</f>
        <v>358286</v>
      </c>
      <c r="G10" s="81">
        <f>SUM(E10/F10)*100</f>
        <v>88.96105346008495</v>
      </c>
      <c r="H10" s="82">
        <v>-89.16</v>
      </c>
      <c r="I10" s="83">
        <v>1406.62</v>
      </c>
      <c r="J10" s="84">
        <v>414.8</v>
      </c>
      <c r="K10" s="85">
        <v>-410.1</v>
      </c>
      <c r="L10" s="89">
        <f>SUM(L14:L24)</f>
        <v>151152</v>
      </c>
      <c r="M10" s="89">
        <f>SUM(M14:M24)</f>
        <v>669822</v>
      </c>
      <c r="N10" s="86">
        <f>D10-M10</f>
        <v>7199</v>
      </c>
      <c r="O10" s="90">
        <f>SUM(N10/M10)*100</f>
        <v>1.0747631460298408</v>
      </c>
    </row>
    <row r="11" spans="1:15" ht="15" customHeight="1">
      <c r="A11" s="77"/>
      <c r="B11" s="78"/>
      <c r="C11" s="78"/>
      <c r="D11" s="79"/>
      <c r="E11" s="80"/>
      <c r="F11" s="80"/>
      <c r="G11" s="81"/>
      <c r="H11" s="82"/>
      <c r="I11" s="83"/>
      <c r="J11" s="84"/>
      <c r="K11" s="85"/>
      <c r="L11" s="89"/>
      <c r="M11" s="89"/>
      <c r="N11" s="86"/>
      <c r="O11" s="90"/>
    </row>
    <row r="12" spans="1:15" ht="15" customHeight="1">
      <c r="A12" s="88" t="s">
        <v>23</v>
      </c>
      <c r="B12" s="88"/>
      <c r="C12" s="78"/>
      <c r="D12" s="79">
        <f>D25+D30+D37+D41+D47+D58+D68+D78+D83+D87+D94+D100</f>
        <v>538441</v>
      </c>
      <c r="E12" s="80">
        <f>E25+E30+E37+E41+E47+E58+E68+E78+E83+E87+E94+E100</f>
        <v>258363</v>
      </c>
      <c r="F12" s="80">
        <f>F25+F30+F37+F41+F47+F58+F68+F78+F83+F87+F94+F100</f>
        <v>280078</v>
      </c>
      <c r="G12" s="81">
        <v>92.24</v>
      </c>
      <c r="H12" s="82">
        <v>-93.04</v>
      </c>
      <c r="I12" s="83">
        <f>I25+I30+I37+I41+I47+I58+I68+I78+I83+I87+I94+I100</f>
        <v>4905.8099999999995</v>
      </c>
      <c r="J12" s="84">
        <v>115</v>
      </c>
      <c r="K12" s="85">
        <v>-121.7</v>
      </c>
      <c r="L12" s="89">
        <f>L25+L30+L37+L41+L47+L58+L68+L78+L83+L87+L94+L100</f>
        <v>116559</v>
      </c>
      <c r="M12" s="80">
        <v>569833</v>
      </c>
      <c r="N12" s="86">
        <f>D12-M12</f>
        <v>-31392</v>
      </c>
      <c r="O12" s="90">
        <f>SUM(N12/M12)*100</f>
        <v>-5.508982456263502</v>
      </c>
    </row>
    <row r="13" spans="1:15" ht="15" customHeight="1">
      <c r="A13" s="77"/>
      <c r="B13" s="78"/>
      <c r="C13" s="78"/>
      <c r="D13" s="79"/>
      <c r="E13" s="80"/>
      <c r="F13" s="80"/>
      <c r="G13" s="81"/>
      <c r="H13" s="82"/>
      <c r="I13" s="83"/>
      <c r="J13" s="84"/>
      <c r="K13" s="85"/>
      <c r="L13" s="89"/>
      <c r="M13" s="89"/>
      <c r="N13" s="91"/>
      <c r="O13" s="90"/>
    </row>
    <row r="14" spans="1:15" ht="15" customHeight="1">
      <c r="A14" s="92" t="s">
        <v>24</v>
      </c>
      <c r="B14" s="92"/>
      <c r="C14" s="93"/>
      <c r="D14" s="94">
        <f>SUM(E14:F14)</f>
        <v>216453</v>
      </c>
      <c r="E14" s="89">
        <v>104169</v>
      </c>
      <c r="F14" s="89">
        <v>112284</v>
      </c>
      <c r="G14" s="95">
        <v>92.76</v>
      </c>
      <c r="H14" s="82">
        <v>-92.75</v>
      </c>
      <c r="I14" s="96">
        <v>64.23</v>
      </c>
      <c r="J14" s="97">
        <v>629.6</v>
      </c>
      <c r="K14" s="98">
        <v>-602.3</v>
      </c>
      <c r="L14" s="89">
        <v>46210</v>
      </c>
      <c r="M14" s="89">
        <v>207086</v>
      </c>
      <c r="N14" s="91">
        <f aca="true" t="shared" si="1" ref="N14:N23">D14-M14</f>
        <v>9367</v>
      </c>
      <c r="O14" s="90">
        <f aca="true" t="shared" si="2" ref="O14:O76">SUM(N14/M14)*100</f>
        <v>4.5232415518190505</v>
      </c>
    </row>
    <row r="15" spans="1:15" ht="15" customHeight="1">
      <c r="A15" s="92" t="s">
        <v>25</v>
      </c>
      <c r="B15" s="92"/>
      <c r="C15" s="93"/>
      <c r="D15" s="94">
        <f aca="true" t="shared" si="3" ref="D15:D23">SUM(E15:F15)</f>
        <v>112500</v>
      </c>
      <c r="E15" s="89">
        <v>51010</v>
      </c>
      <c r="F15" s="89">
        <v>61490</v>
      </c>
      <c r="G15" s="95">
        <v>82.95</v>
      </c>
      <c r="H15" s="82">
        <v>-82.32</v>
      </c>
      <c r="I15" s="96">
        <v>124.64</v>
      </c>
      <c r="J15" s="97">
        <f t="shared" si="0"/>
        <v>902.599486521181</v>
      </c>
      <c r="K15" s="98">
        <v>-864.4</v>
      </c>
      <c r="L15" s="89">
        <v>27093</v>
      </c>
      <c r="M15" s="89">
        <v>107734</v>
      </c>
      <c r="N15" s="91">
        <f t="shared" si="1"/>
        <v>4766</v>
      </c>
      <c r="O15" s="90">
        <f t="shared" si="2"/>
        <v>4.4238587632502275</v>
      </c>
    </row>
    <row r="16" spans="1:15" ht="15" customHeight="1">
      <c r="A16" s="92" t="s">
        <v>26</v>
      </c>
      <c r="B16" s="92"/>
      <c r="C16" s="93"/>
      <c r="D16" s="94">
        <v>60397</v>
      </c>
      <c r="E16" s="89">
        <v>24594</v>
      </c>
      <c r="F16" s="89">
        <v>32803</v>
      </c>
      <c r="G16" s="95">
        <v>84.12</v>
      </c>
      <c r="H16" s="82">
        <v>-86.61</v>
      </c>
      <c r="I16" s="96">
        <v>53.95</v>
      </c>
      <c r="J16" s="97">
        <v>1119.5</v>
      </c>
      <c r="K16" s="98">
        <v>-1143</v>
      </c>
      <c r="L16" s="89">
        <v>14486</v>
      </c>
      <c r="M16" s="89">
        <v>61667</v>
      </c>
      <c r="N16" s="91">
        <f t="shared" si="1"/>
        <v>-1270</v>
      </c>
      <c r="O16" s="90">
        <f t="shared" si="2"/>
        <v>-2.0594483273063386</v>
      </c>
    </row>
    <row r="17" spans="1:15" ht="15" customHeight="1">
      <c r="A17" s="92" t="s">
        <v>27</v>
      </c>
      <c r="B17" s="92"/>
      <c r="C17" s="93"/>
      <c r="D17" s="94">
        <f t="shared" si="3"/>
        <v>68181</v>
      </c>
      <c r="E17" s="89">
        <v>32282</v>
      </c>
      <c r="F17" s="89">
        <v>35899</v>
      </c>
      <c r="G17" s="95">
        <f>SUM(E17/F17)*100</f>
        <v>89.92451043204545</v>
      </c>
      <c r="H17" s="82">
        <v>-90.35</v>
      </c>
      <c r="I17" s="96">
        <v>270.78</v>
      </c>
      <c r="J17" s="97">
        <f t="shared" si="0"/>
        <v>251.79481497894972</v>
      </c>
      <c r="K17" s="98">
        <v>-257.7</v>
      </c>
      <c r="L17" s="89">
        <v>13445</v>
      </c>
      <c r="M17" s="89">
        <v>68437</v>
      </c>
      <c r="N17" s="91">
        <f t="shared" si="1"/>
        <v>-256</v>
      </c>
      <c r="O17" s="90">
        <f t="shared" si="2"/>
        <v>-0.3740666598477432</v>
      </c>
    </row>
    <row r="18" spans="1:15" ht="15" customHeight="1">
      <c r="A18" s="92" t="s">
        <v>28</v>
      </c>
      <c r="B18" s="92"/>
      <c r="C18" s="93"/>
      <c r="D18" s="94">
        <f t="shared" si="3"/>
        <v>50724</v>
      </c>
      <c r="E18" s="89">
        <v>23571</v>
      </c>
      <c r="F18" s="89">
        <v>27153</v>
      </c>
      <c r="G18" s="95">
        <v>86.8</v>
      </c>
      <c r="H18" s="82">
        <v>-88.59</v>
      </c>
      <c r="I18" s="96">
        <v>196.92</v>
      </c>
      <c r="J18" s="97">
        <f t="shared" si="0"/>
        <v>257.5868372943327</v>
      </c>
      <c r="K18" s="98">
        <v>-260.9</v>
      </c>
      <c r="L18" s="89">
        <v>11857</v>
      </c>
      <c r="M18" s="89">
        <v>51369</v>
      </c>
      <c r="N18" s="91">
        <f t="shared" si="1"/>
        <v>-645</v>
      </c>
      <c r="O18" s="90">
        <f t="shared" si="2"/>
        <v>-1.2556210944343866</v>
      </c>
    </row>
    <row r="19" spans="1:15" ht="15" customHeight="1">
      <c r="A19" s="92" t="s">
        <v>29</v>
      </c>
      <c r="B19" s="92"/>
      <c r="C19" s="93"/>
      <c r="D19" s="94">
        <f t="shared" si="3"/>
        <v>43635</v>
      </c>
      <c r="E19" s="89">
        <v>20822</v>
      </c>
      <c r="F19" s="89">
        <v>22813</v>
      </c>
      <c r="G19" s="95">
        <v>91.27</v>
      </c>
      <c r="H19" s="82">
        <v>-91.33</v>
      </c>
      <c r="I19" s="96">
        <v>151.81</v>
      </c>
      <c r="J19" s="97">
        <f t="shared" si="0"/>
        <v>287.43165799354455</v>
      </c>
      <c r="K19" s="98">
        <v>-299.2</v>
      </c>
      <c r="L19" s="89">
        <v>9743</v>
      </c>
      <c r="M19" s="89">
        <v>45421</v>
      </c>
      <c r="N19" s="91">
        <f t="shared" si="1"/>
        <v>-1786</v>
      </c>
      <c r="O19" s="90">
        <f t="shared" si="2"/>
        <v>-3.9321018911957024</v>
      </c>
    </row>
    <row r="20" spans="1:15" ht="15" customHeight="1">
      <c r="A20" s="92" t="s">
        <v>30</v>
      </c>
      <c r="B20" s="92"/>
      <c r="C20" s="93"/>
      <c r="D20" s="94">
        <f t="shared" si="3"/>
        <v>37144</v>
      </c>
      <c r="E20" s="89">
        <v>17826</v>
      </c>
      <c r="F20" s="89">
        <v>19318</v>
      </c>
      <c r="G20" s="95">
        <v>92.27</v>
      </c>
      <c r="H20" s="82">
        <v>-93.58</v>
      </c>
      <c r="I20" s="96">
        <v>77.69</v>
      </c>
      <c r="J20" s="97">
        <f t="shared" si="0"/>
        <v>478.10529025614625</v>
      </c>
      <c r="K20" s="98">
        <v>-478.4</v>
      </c>
      <c r="L20" s="80">
        <v>8024</v>
      </c>
      <c r="M20" s="80">
        <v>37164</v>
      </c>
      <c r="N20" s="86">
        <f t="shared" si="1"/>
        <v>-20</v>
      </c>
      <c r="O20" s="87">
        <f t="shared" si="2"/>
        <v>-0.05381552039608223</v>
      </c>
    </row>
    <row r="21" spans="1:15" ht="15" customHeight="1">
      <c r="A21" s="92" t="s">
        <v>31</v>
      </c>
      <c r="B21" s="92"/>
      <c r="C21" s="93"/>
      <c r="D21" s="94">
        <f t="shared" si="3"/>
        <v>33659</v>
      </c>
      <c r="E21" s="89">
        <v>15816</v>
      </c>
      <c r="F21" s="89">
        <v>17843</v>
      </c>
      <c r="G21" s="95">
        <v>88.63</v>
      </c>
      <c r="H21" s="82">
        <v>-89.77</v>
      </c>
      <c r="I21" s="96">
        <v>200.45</v>
      </c>
      <c r="J21" s="97">
        <f t="shared" si="0"/>
        <v>167.9171863307558</v>
      </c>
      <c r="K21" s="98">
        <v>-174.2</v>
      </c>
      <c r="L21" s="89">
        <v>7707</v>
      </c>
      <c r="M21" s="89">
        <v>34911</v>
      </c>
      <c r="N21" s="91">
        <f t="shared" si="1"/>
        <v>-1252</v>
      </c>
      <c r="O21" s="90">
        <f t="shared" si="2"/>
        <v>-3.586262209618745</v>
      </c>
    </row>
    <row r="22" spans="1:15" ht="15" customHeight="1">
      <c r="A22" s="92" t="s">
        <v>32</v>
      </c>
      <c r="B22" s="92"/>
      <c r="C22" s="93"/>
      <c r="D22" s="94">
        <f t="shared" si="3"/>
        <v>27338</v>
      </c>
      <c r="E22" s="89">
        <v>12802</v>
      </c>
      <c r="F22" s="89">
        <v>14536</v>
      </c>
      <c r="G22" s="95">
        <v>88.07</v>
      </c>
      <c r="H22" s="82">
        <v>-88.32</v>
      </c>
      <c r="I22" s="96">
        <v>121.14</v>
      </c>
      <c r="J22" s="97">
        <f t="shared" si="0"/>
        <v>225.67277530130428</v>
      </c>
      <c r="K22" s="98">
        <v>-233.4</v>
      </c>
      <c r="L22" s="89">
        <v>6508</v>
      </c>
      <c r="M22" s="89">
        <v>28280</v>
      </c>
      <c r="N22" s="91">
        <v>-945</v>
      </c>
      <c r="O22" s="90">
        <f t="shared" si="2"/>
        <v>-3.341584158415842</v>
      </c>
    </row>
    <row r="23" spans="1:15" ht="15" customHeight="1">
      <c r="A23" s="92" t="s">
        <v>33</v>
      </c>
      <c r="B23" s="92"/>
      <c r="C23" s="93"/>
      <c r="D23" s="94">
        <f t="shared" si="3"/>
        <v>26990</v>
      </c>
      <c r="E23" s="89">
        <v>12843</v>
      </c>
      <c r="F23" s="89">
        <v>14147</v>
      </c>
      <c r="G23" s="95">
        <v>90.78</v>
      </c>
      <c r="H23" s="82">
        <v>-90.65</v>
      </c>
      <c r="I23" s="96">
        <v>90.82</v>
      </c>
      <c r="J23" s="97">
        <f t="shared" si="0"/>
        <v>297.1812376128606</v>
      </c>
      <c r="K23" s="98">
        <v>-305.6</v>
      </c>
      <c r="L23" s="89">
        <v>6079</v>
      </c>
      <c r="M23" s="89">
        <v>27753</v>
      </c>
      <c r="N23" s="91">
        <f t="shared" si="1"/>
        <v>-763</v>
      </c>
      <c r="O23" s="90">
        <f t="shared" si="2"/>
        <v>-2.7492523330811083</v>
      </c>
    </row>
    <row r="24" spans="1:15" ht="15" customHeight="1">
      <c r="A24" s="77"/>
      <c r="B24" s="78"/>
      <c r="C24" s="78"/>
      <c r="D24" s="94"/>
      <c r="E24" s="89"/>
      <c r="F24" s="89"/>
      <c r="G24" s="95"/>
      <c r="H24" s="82"/>
      <c r="I24" s="96"/>
      <c r="J24" s="97"/>
      <c r="K24" s="98"/>
      <c r="L24" s="89"/>
      <c r="M24" s="89"/>
      <c r="N24" s="91"/>
      <c r="O24" s="90"/>
    </row>
    <row r="25" spans="1:15" ht="15" customHeight="1">
      <c r="A25" s="88" t="s">
        <v>34</v>
      </c>
      <c r="B25" s="88"/>
      <c r="C25" s="78"/>
      <c r="D25" s="79">
        <f>SUM(D26:D28)</f>
        <v>17847</v>
      </c>
      <c r="E25" s="80">
        <f>SUM(E26:E28)</f>
        <v>8412</v>
      </c>
      <c r="F25" s="80">
        <f>SUM(F26:F28)</f>
        <v>9435</v>
      </c>
      <c r="G25" s="81">
        <v>89.15</v>
      </c>
      <c r="H25" s="82">
        <v>-90.09</v>
      </c>
      <c r="I25" s="83">
        <f>SUM(I26:I28)</f>
        <v>125.74000000000001</v>
      </c>
      <c r="J25" s="84">
        <f t="shared" si="0"/>
        <v>141.93574041673293</v>
      </c>
      <c r="K25" s="85">
        <v>-155.8</v>
      </c>
      <c r="L25" s="89">
        <f>SUM(L26:L28)</f>
        <v>4319</v>
      </c>
      <c r="M25" s="89">
        <f>SUM(M26:M28)</f>
        <v>19585</v>
      </c>
      <c r="N25" s="91">
        <f>SUM(N26:N28)</f>
        <v>-1738</v>
      </c>
      <c r="O25" s="90">
        <f t="shared" si="2"/>
        <v>-8.87413837120245</v>
      </c>
    </row>
    <row r="26" spans="1:15" ht="15" customHeight="1">
      <c r="A26" s="77"/>
      <c r="B26" s="99" t="s">
        <v>35</v>
      </c>
      <c r="C26" s="100"/>
      <c r="D26" s="94">
        <f>SUM(E26:F26)</f>
        <v>4152</v>
      </c>
      <c r="E26" s="89">
        <v>2014</v>
      </c>
      <c r="F26" s="89">
        <v>2138</v>
      </c>
      <c r="G26" s="95">
        <f>SUM(E26/F26)*100</f>
        <v>94.200187090739</v>
      </c>
      <c r="H26" s="82">
        <v>-92.94</v>
      </c>
      <c r="I26" s="96">
        <v>46.33</v>
      </c>
      <c r="J26" s="97">
        <f t="shared" si="0"/>
        <v>89.61795812648393</v>
      </c>
      <c r="K26" s="98">
        <v>-96.8</v>
      </c>
      <c r="L26" s="89">
        <v>945</v>
      </c>
      <c r="M26" s="89">
        <v>4484</v>
      </c>
      <c r="N26" s="91">
        <f>D26-M26</f>
        <v>-332</v>
      </c>
      <c r="O26" s="90">
        <f t="shared" si="2"/>
        <v>-7.404103479036575</v>
      </c>
    </row>
    <row r="27" spans="1:15" ht="15" customHeight="1">
      <c r="A27" s="77"/>
      <c r="B27" s="99" t="s">
        <v>36</v>
      </c>
      <c r="C27" s="100"/>
      <c r="D27" s="94">
        <f>SUM(E27:F27)</f>
        <v>6777</v>
      </c>
      <c r="E27" s="89">
        <v>3133</v>
      </c>
      <c r="F27" s="89">
        <v>3644</v>
      </c>
      <c r="G27" s="95">
        <v>85.97</v>
      </c>
      <c r="H27" s="82">
        <v>-88.6</v>
      </c>
      <c r="I27" s="96">
        <v>41.59</v>
      </c>
      <c r="J27" s="97">
        <f t="shared" si="0"/>
        <v>162.94782399615292</v>
      </c>
      <c r="K27" s="98">
        <v>-182.9</v>
      </c>
      <c r="L27" s="89">
        <v>1687</v>
      </c>
      <c r="M27" s="89">
        <v>7608</v>
      </c>
      <c r="N27" s="91">
        <f>D27-M27</f>
        <v>-831</v>
      </c>
      <c r="O27" s="90">
        <f t="shared" si="2"/>
        <v>-10.922712933753944</v>
      </c>
    </row>
    <row r="28" spans="1:15" ht="15" customHeight="1">
      <c r="A28" s="77"/>
      <c r="B28" s="99" t="s">
        <v>37</v>
      </c>
      <c r="C28" s="100"/>
      <c r="D28" s="94">
        <f>SUM(E28:F28)</f>
        <v>6918</v>
      </c>
      <c r="E28" s="89">
        <v>3265</v>
      </c>
      <c r="F28" s="89">
        <v>3653</v>
      </c>
      <c r="G28" s="95">
        <v>89.37</v>
      </c>
      <c r="H28" s="82">
        <v>-89.94</v>
      </c>
      <c r="I28" s="96">
        <v>37.82</v>
      </c>
      <c r="J28" s="97">
        <f t="shared" si="0"/>
        <v>182.9190904283448</v>
      </c>
      <c r="K28" s="98">
        <v>-198.1</v>
      </c>
      <c r="L28" s="89">
        <v>1687</v>
      </c>
      <c r="M28" s="89">
        <v>7493</v>
      </c>
      <c r="N28" s="91">
        <f>D28-M28</f>
        <v>-575</v>
      </c>
      <c r="O28" s="90">
        <f t="shared" si="2"/>
        <v>-7.673828906979847</v>
      </c>
    </row>
    <row r="29" spans="1:15" ht="15" customHeight="1">
      <c r="A29" s="77"/>
      <c r="B29" s="101"/>
      <c r="C29" s="101"/>
      <c r="D29" s="94"/>
      <c r="E29" s="89"/>
      <c r="F29" s="89"/>
      <c r="G29" s="95"/>
      <c r="H29" s="82"/>
      <c r="I29" s="96"/>
      <c r="J29" s="97"/>
      <c r="K29" s="98"/>
      <c r="L29" s="89"/>
      <c r="M29" s="89"/>
      <c r="N29" s="91"/>
      <c r="O29" s="90"/>
    </row>
    <row r="30" spans="1:15" ht="15" customHeight="1">
      <c r="A30" s="88" t="s">
        <v>38</v>
      </c>
      <c r="B30" s="88"/>
      <c r="C30" s="78"/>
      <c r="D30" s="79">
        <f>SUM(D31:D35)</f>
        <v>58996</v>
      </c>
      <c r="E30" s="80">
        <f>SUM(E31:E35)</f>
        <v>27928</v>
      </c>
      <c r="F30" s="80">
        <f>SUM(F31:F35)</f>
        <v>31068</v>
      </c>
      <c r="G30" s="81">
        <f>SUM(E30/F30)*100</f>
        <v>89.89313763357796</v>
      </c>
      <c r="H30" s="82">
        <v>-90.4</v>
      </c>
      <c r="I30" s="83">
        <f>SUM(I31:I35)</f>
        <v>322.61</v>
      </c>
      <c r="J30" s="84">
        <f t="shared" si="0"/>
        <v>182.8709587427544</v>
      </c>
      <c r="K30" s="85">
        <v>-194.8</v>
      </c>
      <c r="L30" s="89">
        <f>SUM(L31:L35)</f>
        <v>13365</v>
      </c>
      <c r="M30" s="89">
        <f>SUM(M31:M35)</f>
        <v>62841</v>
      </c>
      <c r="N30" s="91">
        <f>SUM(N31:N35)</f>
        <v>-3845</v>
      </c>
      <c r="O30" s="90">
        <f t="shared" si="2"/>
        <v>-6.118616826594103</v>
      </c>
    </row>
    <row r="31" spans="1:15" ht="15" customHeight="1">
      <c r="A31" s="77"/>
      <c r="B31" s="99" t="s">
        <v>39</v>
      </c>
      <c r="C31" s="100"/>
      <c r="D31" s="94">
        <f>SUM(E31:F31)</f>
        <v>10207</v>
      </c>
      <c r="E31" s="89">
        <v>4762</v>
      </c>
      <c r="F31" s="89">
        <v>5445</v>
      </c>
      <c r="G31" s="95">
        <v>87.45</v>
      </c>
      <c r="H31" s="82">
        <v>-89</v>
      </c>
      <c r="I31" s="96">
        <v>72.54</v>
      </c>
      <c r="J31" s="97">
        <f t="shared" si="0"/>
        <v>140.7085745795423</v>
      </c>
      <c r="K31" s="98">
        <v>-154.6</v>
      </c>
      <c r="L31" s="80">
        <v>2472</v>
      </c>
      <c r="M31" s="80">
        <v>11215</v>
      </c>
      <c r="N31" s="86">
        <f>D31-M31</f>
        <v>-1008</v>
      </c>
      <c r="O31" s="87">
        <v>-9.1</v>
      </c>
    </row>
    <row r="32" spans="1:15" ht="15" customHeight="1">
      <c r="A32" s="77"/>
      <c r="B32" s="99" t="s">
        <v>40</v>
      </c>
      <c r="C32" s="100"/>
      <c r="D32" s="94">
        <f>SUM(E32:F32)</f>
        <v>4005</v>
      </c>
      <c r="E32" s="89">
        <v>1918</v>
      </c>
      <c r="F32" s="89">
        <v>2087</v>
      </c>
      <c r="G32" s="95">
        <f>SUM(E32/F32)*100</f>
        <v>91.90225203641592</v>
      </c>
      <c r="H32" s="82">
        <v>-89.57</v>
      </c>
      <c r="I32" s="96">
        <v>7.03</v>
      </c>
      <c r="J32" s="97">
        <f t="shared" si="0"/>
        <v>569.701280227596</v>
      </c>
      <c r="K32" s="98">
        <v>-576.8</v>
      </c>
      <c r="L32" s="89">
        <v>841</v>
      </c>
      <c r="M32" s="89">
        <v>4055</v>
      </c>
      <c r="N32" s="91">
        <f>D32-M32</f>
        <v>-50</v>
      </c>
      <c r="O32" s="90">
        <f t="shared" si="2"/>
        <v>-1.2330456226880395</v>
      </c>
    </row>
    <row r="33" spans="1:15" ht="15" customHeight="1">
      <c r="A33" s="77"/>
      <c r="B33" s="99" t="s">
        <v>41</v>
      </c>
      <c r="C33" s="100"/>
      <c r="D33" s="94">
        <f>SUM(E33:F33)</f>
        <v>23133</v>
      </c>
      <c r="E33" s="89">
        <v>10915</v>
      </c>
      <c r="F33" s="89">
        <v>12218</v>
      </c>
      <c r="G33" s="95">
        <v>89.33</v>
      </c>
      <c r="H33" s="82">
        <v>-89.89</v>
      </c>
      <c r="I33" s="96">
        <v>112.38</v>
      </c>
      <c r="J33" s="97">
        <f t="shared" si="0"/>
        <v>205.84623598505073</v>
      </c>
      <c r="K33" s="98">
        <v>-218.6</v>
      </c>
      <c r="L33" s="89">
        <v>5361</v>
      </c>
      <c r="M33" s="89">
        <v>24562</v>
      </c>
      <c r="N33" s="91">
        <f>D33-M33</f>
        <v>-1429</v>
      </c>
      <c r="O33" s="90">
        <f t="shared" si="2"/>
        <v>-5.817930135982412</v>
      </c>
    </row>
    <row r="34" spans="1:15" ht="15" customHeight="1">
      <c r="A34" s="77"/>
      <c r="B34" s="99" t="s">
        <v>42</v>
      </c>
      <c r="C34" s="100"/>
      <c r="D34" s="94">
        <f>SUM(E34:F34)</f>
        <v>7054</v>
      </c>
      <c r="E34" s="89">
        <v>3415</v>
      </c>
      <c r="F34" s="89">
        <v>3639</v>
      </c>
      <c r="G34" s="95">
        <f>SUM(E34/F34)*100</f>
        <v>93.84446276449574</v>
      </c>
      <c r="H34" s="82">
        <v>-91.91</v>
      </c>
      <c r="I34" s="96">
        <v>40.63</v>
      </c>
      <c r="J34" s="97">
        <f t="shared" si="0"/>
        <v>173.6155550086143</v>
      </c>
      <c r="K34" s="98">
        <v>-186.3</v>
      </c>
      <c r="L34" s="89">
        <v>1516</v>
      </c>
      <c r="M34" s="89">
        <v>7569</v>
      </c>
      <c r="N34" s="91">
        <f>D34-M34</f>
        <v>-515</v>
      </c>
      <c r="O34" s="90">
        <f t="shared" si="2"/>
        <v>-6.804069229752939</v>
      </c>
    </row>
    <row r="35" spans="1:15" ht="15" customHeight="1">
      <c r="A35" s="77"/>
      <c r="B35" s="99" t="s">
        <v>43</v>
      </c>
      <c r="C35" s="100"/>
      <c r="D35" s="94">
        <f>SUM(E35:F35)</f>
        <v>14597</v>
      </c>
      <c r="E35" s="89">
        <v>6918</v>
      </c>
      <c r="F35" s="89">
        <v>7679</v>
      </c>
      <c r="G35" s="95">
        <v>90.08</v>
      </c>
      <c r="H35" s="82">
        <v>-91.75</v>
      </c>
      <c r="I35" s="96">
        <v>90.03</v>
      </c>
      <c r="J35" s="97">
        <f t="shared" si="0"/>
        <v>162.13484394090858</v>
      </c>
      <c r="K35" s="98">
        <v>-171.5</v>
      </c>
      <c r="L35" s="80">
        <v>3175</v>
      </c>
      <c r="M35" s="80">
        <v>15440</v>
      </c>
      <c r="N35" s="86">
        <f>D35-M35</f>
        <v>-843</v>
      </c>
      <c r="O35" s="87">
        <f t="shared" si="2"/>
        <v>-5.459844559585492</v>
      </c>
    </row>
    <row r="36" spans="1:15" ht="15" customHeight="1">
      <c r="A36" s="77"/>
      <c r="B36" s="101"/>
      <c r="C36" s="101"/>
      <c r="D36" s="94"/>
      <c r="E36" s="89"/>
      <c r="F36" s="89"/>
      <c r="G36" s="95"/>
      <c r="H36" s="82"/>
      <c r="I36" s="96"/>
      <c r="J36" s="97"/>
      <c r="K36" s="98"/>
      <c r="L36" s="80"/>
      <c r="M36" s="80"/>
      <c r="N36" s="86"/>
      <c r="O36" s="87"/>
    </row>
    <row r="37" spans="1:15" ht="15" customHeight="1">
      <c r="A37" s="88" t="s">
        <v>44</v>
      </c>
      <c r="B37" s="88"/>
      <c r="C37" s="78"/>
      <c r="D37" s="79">
        <f>SUM(D38:D39)</f>
        <v>35036</v>
      </c>
      <c r="E37" s="80">
        <f>SUM(E38:E39)</f>
        <v>16566</v>
      </c>
      <c r="F37" s="80">
        <f>SUM(F38:F39)</f>
        <v>18470</v>
      </c>
      <c r="G37" s="81">
        <f>SUM(E37/F37)*100</f>
        <v>89.69139144558744</v>
      </c>
      <c r="H37" s="82">
        <v>-90.12</v>
      </c>
      <c r="I37" s="83">
        <f>SUM(I38:I39)</f>
        <v>217.44</v>
      </c>
      <c r="J37" s="84">
        <f t="shared" si="0"/>
        <v>161.12950699043415</v>
      </c>
      <c r="K37" s="85">
        <v>-169.2</v>
      </c>
      <c r="L37" s="89">
        <f>SUM(L38:L39)</f>
        <v>7805</v>
      </c>
      <c r="M37" s="89">
        <f>SUM(M38:M39)</f>
        <v>36800</v>
      </c>
      <c r="N37" s="91">
        <f>SUM(N38:N39)</f>
        <v>-1764</v>
      </c>
      <c r="O37" s="90">
        <f t="shared" si="2"/>
        <v>-4.793478260869565</v>
      </c>
    </row>
    <row r="38" spans="1:15" ht="15" customHeight="1">
      <c r="A38" s="77"/>
      <c r="B38" s="99" t="s">
        <v>45</v>
      </c>
      <c r="C38" s="100"/>
      <c r="D38" s="94">
        <f>SUM(E38:F38)</f>
        <v>20641</v>
      </c>
      <c r="E38" s="89">
        <v>9705</v>
      </c>
      <c r="F38" s="89">
        <v>10936</v>
      </c>
      <c r="G38" s="95">
        <f>SUM(E38/F38)*100</f>
        <v>88.74359912216534</v>
      </c>
      <c r="H38" s="82">
        <v>-88.83</v>
      </c>
      <c r="I38" s="96">
        <v>73.94</v>
      </c>
      <c r="J38" s="97">
        <f t="shared" si="0"/>
        <v>279.1587773870706</v>
      </c>
      <c r="K38" s="98">
        <v>-290.7</v>
      </c>
      <c r="L38" s="89">
        <v>4535</v>
      </c>
      <c r="M38" s="89">
        <v>21494</v>
      </c>
      <c r="N38" s="91">
        <f>D38-M38</f>
        <v>-853</v>
      </c>
      <c r="O38" s="90">
        <f t="shared" si="2"/>
        <v>-3.968549362612822</v>
      </c>
    </row>
    <row r="39" spans="1:15" ht="15" customHeight="1">
      <c r="A39" s="77"/>
      <c r="B39" s="99" t="s">
        <v>46</v>
      </c>
      <c r="C39" s="100"/>
      <c r="D39" s="94">
        <f>SUM(E39:F39)</f>
        <v>14395</v>
      </c>
      <c r="E39" s="89">
        <v>6861</v>
      </c>
      <c r="F39" s="89">
        <v>7534</v>
      </c>
      <c r="G39" s="95">
        <v>91.1</v>
      </c>
      <c r="H39" s="82">
        <v>-91.97</v>
      </c>
      <c r="I39" s="96">
        <v>143.5</v>
      </c>
      <c r="J39" s="97">
        <f t="shared" si="0"/>
        <v>100.31358885017421</v>
      </c>
      <c r="K39" s="98">
        <v>-106.7</v>
      </c>
      <c r="L39" s="80">
        <v>3270</v>
      </c>
      <c r="M39" s="80">
        <v>15306</v>
      </c>
      <c r="N39" s="86">
        <f>D39-M39</f>
        <v>-911</v>
      </c>
      <c r="O39" s="87">
        <f t="shared" si="2"/>
        <v>-5.9519142819809225</v>
      </c>
    </row>
    <row r="40" spans="1:15" ht="15" customHeight="1">
      <c r="A40" s="77"/>
      <c r="B40" s="101"/>
      <c r="C40" s="101"/>
      <c r="D40" s="94"/>
      <c r="E40" s="89"/>
      <c r="F40" s="89"/>
      <c r="G40" s="95"/>
      <c r="H40" s="82"/>
      <c r="I40" s="96"/>
      <c r="J40" s="97"/>
      <c r="K40" s="98"/>
      <c r="L40" s="80"/>
      <c r="M40" s="80"/>
      <c r="N40" s="86"/>
      <c r="O40" s="87"/>
    </row>
    <row r="41" spans="1:15" ht="15" customHeight="1">
      <c r="A41" s="88" t="s">
        <v>47</v>
      </c>
      <c r="B41" s="88"/>
      <c r="C41" s="78"/>
      <c r="D41" s="79">
        <f>SUM(D42:D45)</f>
        <v>47121</v>
      </c>
      <c r="E41" s="80">
        <f>SUM(E42:E45)</f>
        <v>23047</v>
      </c>
      <c r="F41" s="80">
        <f>SUM(F42:F45)</f>
        <v>24074</v>
      </c>
      <c r="G41" s="81">
        <f>SUM(E41/F41)*100</f>
        <v>95.73398687380576</v>
      </c>
      <c r="H41" s="82">
        <v>-94.4</v>
      </c>
      <c r="I41" s="83">
        <v>578.69</v>
      </c>
      <c r="J41" s="84">
        <v>114.9</v>
      </c>
      <c r="K41" s="85">
        <v>-119.4</v>
      </c>
      <c r="L41" s="89">
        <f>SUM(L42:L45)</f>
        <v>9528</v>
      </c>
      <c r="M41" s="89">
        <v>81544</v>
      </c>
      <c r="N41" s="91">
        <f>SUM(N42:N45)</f>
        <v>-1844</v>
      </c>
      <c r="O41" s="90">
        <v>-3.8</v>
      </c>
    </row>
    <row r="42" spans="1:15" ht="15" customHeight="1">
      <c r="A42" s="77"/>
      <c r="B42" s="99" t="s">
        <v>48</v>
      </c>
      <c r="C42" s="100"/>
      <c r="D42" s="94">
        <f>SUM(E42:F42)</f>
        <v>8462</v>
      </c>
      <c r="E42" s="89">
        <v>4045</v>
      </c>
      <c r="F42" s="89">
        <v>4417</v>
      </c>
      <c r="G42" s="95">
        <v>91.57</v>
      </c>
      <c r="H42" s="82">
        <v>-93.08</v>
      </c>
      <c r="I42" s="96">
        <v>91.7</v>
      </c>
      <c r="J42" s="97">
        <f t="shared" si="0"/>
        <v>92.27917121046892</v>
      </c>
      <c r="K42" s="98">
        <v>-98.2</v>
      </c>
      <c r="L42" s="89">
        <v>1633</v>
      </c>
      <c r="M42" s="89">
        <v>9009</v>
      </c>
      <c r="N42" s="91">
        <f>D42-M42</f>
        <v>-547</v>
      </c>
      <c r="O42" s="90">
        <f t="shared" si="2"/>
        <v>-6.071706071706072</v>
      </c>
    </row>
    <row r="43" spans="1:15" ht="15" customHeight="1">
      <c r="A43" s="77"/>
      <c r="B43" s="99" t="s">
        <v>49</v>
      </c>
      <c r="C43" s="100"/>
      <c r="D43" s="94">
        <f>SUM(E43:F43)</f>
        <v>10569</v>
      </c>
      <c r="E43" s="89">
        <v>5122</v>
      </c>
      <c r="F43" s="89">
        <v>5447</v>
      </c>
      <c r="G43" s="95">
        <v>74.03</v>
      </c>
      <c r="H43" s="82">
        <v>-94.77</v>
      </c>
      <c r="I43" s="96">
        <v>51</v>
      </c>
      <c r="J43" s="97">
        <f t="shared" si="0"/>
        <v>207.23529411764707</v>
      </c>
      <c r="K43" s="98">
        <v>-215.4</v>
      </c>
      <c r="L43" s="89">
        <v>2086</v>
      </c>
      <c r="M43" s="89">
        <v>10987</v>
      </c>
      <c r="N43" s="91">
        <f>D43-M43</f>
        <v>-418</v>
      </c>
      <c r="O43" s="90">
        <f t="shared" si="2"/>
        <v>-3.804496222808774</v>
      </c>
    </row>
    <row r="44" spans="1:15" ht="15" customHeight="1">
      <c r="A44" s="77"/>
      <c r="B44" s="99" t="s">
        <v>50</v>
      </c>
      <c r="C44" s="100"/>
      <c r="D44" s="94">
        <f>SUM(E44:F44)</f>
        <v>15541</v>
      </c>
      <c r="E44" s="89">
        <v>7542</v>
      </c>
      <c r="F44" s="89">
        <v>7999</v>
      </c>
      <c r="G44" s="95">
        <v>94.28</v>
      </c>
      <c r="H44" s="82">
        <v>-93.92</v>
      </c>
      <c r="I44" s="96">
        <v>139.41</v>
      </c>
      <c r="J44" s="97">
        <f t="shared" si="0"/>
        <v>111.47693852664801</v>
      </c>
      <c r="K44" s="98">
        <v>-116.8</v>
      </c>
      <c r="L44" s="89">
        <v>3109</v>
      </c>
      <c r="M44" s="89">
        <v>16287</v>
      </c>
      <c r="N44" s="91">
        <f>D44-M44</f>
        <v>-746</v>
      </c>
      <c r="O44" s="90">
        <f t="shared" si="2"/>
        <v>-4.58034014858476</v>
      </c>
    </row>
    <row r="45" spans="1:15" ht="15" customHeight="1">
      <c r="A45" s="77"/>
      <c r="B45" s="99" t="s">
        <v>51</v>
      </c>
      <c r="C45" s="100"/>
      <c r="D45" s="94">
        <f>SUM(E45:F45)</f>
        <v>12549</v>
      </c>
      <c r="E45" s="89">
        <v>6338</v>
      </c>
      <c r="F45" s="89">
        <v>6211</v>
      </c>
      <c r="G45" s="95">
        <f>SUM(E45/F45)*100</f>
        <v>102.04475929801964</v>
      </c>
      <c r="H45" s="82">
        <v>-99.5</v>
      </c>
      <c r="I45" s="96">
        <v>127.93</v>
      </c>
      <c r="J45" s="97">
        <f t="shared" si="0"/>
        <v>98.0927069491128</v>
      </c>
      <c r="K45" s="98">
        <v>-99.1</v>
      </c>
      <c r="L45" s="89">
        <v>2700</v>
      </c>
      <c r="M45" s="89">
        <v>12682</v>
      </c>
      <c r="N45" s="91">
        <f>D45-M45</f>
        <v>-133</v>
      </c>
      <c r="O45" s="90">
        <f t="shared" si="2"/>
        <v>-1.048730484150765</v>
      </c>
    </row>
    <row r="46" spans="1:15" ht="15" customHeight="1">
      <c r="A46" s="77"/>
      <c r="B46" s="101"/>
      <c r="C46" s="101"/>
      <c r="D46" s="94"/>
      <c r="E46" s="89"/>
      <c r="F46" s="89"/>
      <c r="G46" s="95"/>
      <c r="H46" s="82"/>
      <c r="I46" s="96"/>
      <c r="J46" s="97"/>
      <c r="K46" s="98"/>
      <c r="L46" s="89"/>
      <c r="M46" s="89"/>
      <c r="N46" s="91"/>
      <c r="O46" s="90"/>
    </row>
    <row r="47" spans="1:15" ht="15" customHeight="1">
      <c r="A47" s="88" t="s">
        <v>52</v>
      </c>
      <c r="B47" s="88"/>
      <c r="C47" s="78"/>
      <c r="D47" s="79">
        <f>SUM(D48)</f>
        <v>25349</v>
      </c>
      <c r="E47" s="80">
        <f>SUM(E48)</f>
        <v>12327</v>
      </c>
      <c r="F47" s="80">
        <f>SUM(F48)</f>
        <v>13022</v>
      </c>
      <c r="G47" s="81">
        <f>SUM(E47/F47)*100</f>
        <v>94.66287820611274</v>
      </c>
      <c r="H47" s="82">
        <v>-92.32</v>
      </c>
      <c r="I47" s="83">
        <v>106.24</v>
      </c>
      <c r="J47" s="84">
        <v>512.2</v>
      </c>
      <c r="K47" s="85">
        <v>-522.1</v>
      </c>
      <c r="L47" s="80">
        <f>SUM(L48)</f>
        <v>5562</v>
      </c>
      <c r="M47" s="80">
        <v>47786</v>
      </c>
      <c r="N47" s="86">
        <f>SUM(N48)</f>
        <v>-492</v>
      </c>
      <c r="O47" s="87">
        <v>-1.9</v>
      </c>
    </row>
    <row r="48" spans="1:15" ht="15" customHeight="1">
      <c r="A48" s="102"/>
      <c r="B48" s="103" t="s">
        <v>53</v>
      </c>
      <c r="C48" s="104"/>
      <c r="D48" s="105">
        <f>SUM(E48:F48)</f>
        <v>25349</v>
      </c>
      <c r="E48" s="105">
        <v>12327</v>
      </c>
      <c r="F48" s="105">
        <v>13022</v>
      </c>
      <c r="G48" s="106">
        <f>SUM(E48/F48)*100</f>
        <v>94.66287820611274</v>
      </c>
      <c r="H48" s="107">
        <v>-95.87</v>
      </c>
      <c r="I48" s="108">
        <v>49.49</v>
      </c>
      <c r="J48" s="109">
        <f t="shared" si="0"/>
        <v>512.2044857546979</v>
      </c>
      <c r="K48" s="110">
        <v>-522.1</v>
      </c>
      <c r="L48" s="105">
        <v>5562</v>
      </c>
      <c r="M48" s="105">
        <v>25841</v>
      </c>
      <c r="N48" s="111">
        <f>D48-M48</f>
        <v>-492</v>
      </c>
      <c r="O48" s="112">
        <f t="shared" si="2"/>
        <v>-1.9039510854843078</v>
      </c>
    </row>
    <row r="49" spans="1:15" s="113" customFormat="1" ht="15" customHeight="1">
      <c r="A49" s="113" t="s">
        <v>54</v>
      </c>
      <c r="B49" s="114"/>
      <c r="C49" s="114"/>
      <c r="D49" s="114"/>
      <c r="E49" s="114"/>
      <c r="F49" s="114"/>
      <c r="G49" s="114"/>
      <c r="H49" s="115"/>
      <c r="I49" s="114"/>
      <c r="J49" s="114"/>
      <c r="K49" s="114"/>
      <c r="L49" s="114"/>
      <c r="M49" s="114"/>
      <c r="N49" s="114"/>
      <c r="O49" s="114"/>
    </row>
    <row r="50" spans="1:15" ht="15" customHeight="1">
      <c r="A50" s="77"/>
      <c r="B50" s="101"/>
      <c r="C50" s="101"/>
      <c r="D50" s="89"/>
      <c r="E50" s="89"/>
      <c r="F50" s="89"/>
      <c r="G50" s="95"/>
      <c r="H50" s="82"/>
      <c r="I50" s="96"/>
      <c r="J50" s="97"/>
      <c r="K50" s="98"/>
      <c r="L50" s="89"/>
      <c r="M50" s="89"/>
      <c r="N50" s="91"/>
      <c r="O50" s="90"/>
    </row>
    <row r="51" spans="1:15" ht="15" customHeight="1">
      <c r="A51" s="77"/>
      <c r="B51" s="101"/>
      <c r="C51" s="101"/>
      <c r="D51" s="89"/>
      <c r="E51" s="89"/>
      <c r="F51" s="89"/>
      <c r="G51" s="95"/>
      <c r="H51" s="82"/>
      <c r="I51" s="96"/>
      <c r="J51" s="97"/>
      <c r="K51" s="98"/>
      <c r="L51" s="89"/>
      <c r="M51" s="89"/>
      <c r="N51" s="91"/>
      <c r="O51" s="90"/>
    </row>
    <row r="52" spans="1:15" ht="15" customHeight="1">
      <c r="A52" s="1" t="s">
        <v>55</v>
      </c>
      <c r="B52" s="1"/>
      <c r="C52" s="1"/>
      <c r="D52" s="1"/>
      <c r="E52" s="1"/>
      <c r="F52" s="1"/>
      <c r="G52" s="2"/>
      <c r="H52" s="3"/>
      <c r="I52" s="1"/>
      <c r="J52" s="1"/>
      <c r="K52" s="1"/>
      <c r="L52" s="1"/>
      <c r="M52" s="1"/>
      <c r="N52" s="116" t="s">
        <v>56</v>
      </c>
      <c r="O52" s="5"/>
    </row>
    <row r="53" spans="2:15" ht="15" customHeight="1" thickBot="1">
      <c r="B53" s="8"/>
      <c r="C53" s="8"/>
      <c r="D53" s="9"/>
      <c r="E53" s="9"/>
      <c r="F53" s="9"/>
      <c r="G53" s="10"/>
      <c r="H53" s="11"/>
      <c r="I53" s="9"/>
      <c r="J53" s="9"/>
      <c r="K53" s="9"/>
      <c r="L53" s="9"/>
      <c r="M53" s="9"/>
      <c r="N53" s="9"/>
      <c r="O53" s="12" t="s">
        <v>1</v>
      </c>
    </row>
    <row r="54" spans="1:15" ht="15" customHeight="1" thickTop="1">
      <c r="A54" s="13"/>
      <c r="B54" s="13"/>
      <c r="C54" s="14"/>
      <c r="D54" s="15" t="s">
        <v>2</v>
      </c>
      <c r="E54" s="16"/>
      <c r="F54" s="17"/>
      <c r="G54" s="18" t="s">
        <v>3</v>
      </c>
      <c r="H54" s="117"/>
      <c r="I54" s="20" t="s">
        <v>4</v>
      </c>
      <c r="J54" s="21" t="s">
        <v>5</v>
      </c>
      <c r="K54" s="22"/>
      <c r="L54" s="20" t="s">
        <v>6</v>
      </c>
      <c r="M54" s="23" t="s">
        <v>7</v>
      </c>
      <c r="N54" s="24"/>
      <c r="O54" s="24"/>
    </row>
    <row r="55" spans="1:15" ht="15" customHeight="1">
      <c r="A55" s="25" t="s">
        <v>8</v>
      </c>
      <c r="B55" s="25"/>
      <c r="C55" s="26"/>
      <c r="D55" s="27"/>
      <c r="E55" s="28"/>
      <c r="F55" s="29"/>
      <c r="G55" s="30"/>
      <c r="H55" s="118"/>
      <c r="I55" s="32"/>
      <c r="J55" s="33"/>
      <c r="K55" s="34"/>
      <c r="L55" s="32"/>
      <c r="M55" s="35"/>
      <c r="N55" s="36"/>
      <c r="O55" s="36"/>
    </row>
    <row r="56" spans="1:15" ht="15" customHeight="1">
      <c r="A56" s="25"/>
      <c r="B56" s="25"/>
      <c r="C56" s="26"/>
      <c r="D56" s="39" t="s">
        <v>9</v>
      </c>
      <c r="E56" s="39" t="s">
        <v>10</v>
      </c>
      <c r="F56" s="39" t="s">
        <v>11</v>
      </c>
      <c r="G56" s="40" t="s">
        <v>12</v>
      </c>
      <c r="H56" s="119" t="s">
        <v>13</v>
      </c>
      <c r="I56" s="32"/>
      <c r="J56" s="42" t="s">
        <v>14</v>
      </c>
      <c r="K56" s="39" t="s">
        <v>13</v>
      </c>
      <c r="L56" s="32" t="s">
        <v>15</v>
      </c>
      <c r="M56" s="42" t="s">
        <v>57</v>
      </c>
      <c r="N56" s="42" t="s">
        <v>17</v>
      </c>
      <c r="O56" s="43" t="s">
        <v>18</v>
      </c>
    </row>
    <row r="57" spans="1:15" ht="15" customHeight="1">
      <c r="A57" s="44"/>
      <c r="B57" s="44"/>
      <c r="C57" s="45"/>
      <c r="D57" s="120"/>
      <c r="E57" s="120"/>
      <c r="F57" s="120"/>
      <c r="G57" s="121"/>
      <c r="H57" s="122"/>
      <c r="I57" s="50" t="s">
        <v>19</v>
      </c>
      <c r="J57" s="51"/>
      <c r="K57" s="120"/>
      <c r="L57" s="51"/>
      <c r="M57" s="51"/>
      <c r="N57" s="51"/>
      <c r="O57" s="123"/>
    </row>
    <row r="58" spans="1:15" ht="15" customHeight="1">
      <c r="A58" s="92" t="s">
        <v>58</v>
      </c>
      <c r="B58" s="92"/>
      <c r="C58" s="124"/>
      <c r="D58" s="79">
        <f>SUM(D59:D66)</f>
        <v>59499</v>
      </c>
      <c r="E58" s="80">
        <f>SUM(E59:E66)</f>
        <v>28643</v>
      </c>
      <c r="F58" s="80">
        <f>SUM(F59:F66)</f>
        <v>30856</v>
      </c>
      <c r="G58" s="81">
        <v>92.82</v>
      </c>
      <c r="H58" s="82">
        <v>-95.23</v>
      </c>
      <c r="I58" s="83">
        <v>707.15</v>
      </c>
      <c r="J58" s="84">
        <f t="shared" si="0"/>
        <v>84.13915010959485</v>
      </c>
      <c r="K58" s="85">
        <v>-88.9</v>
      </c>
      <c r="L58" s="89">
        <f>SUM(L59:L66)</f>
        <v>12609</v>
      </c>
      <c r="M58" s="89">
        <f>SUM(M59:M66)</f>
        <v>62893</v>
      </c>
      <c r="N58" s="91">
        <f>SUM(N59:N66)</f>
        <v>-3394</v>
      </c>
      <c r="O58" s="90">
        <f t="shared" si="2"/>
        <v>-5.39646701540712</v>
      </c>
    </row>
    <row r="59" spans="1:15" ht="15" customHeight="1">
      <c r="A59" s="125"/>
      <c r="B59" s="126" t="s">
        <v>59</v>
      </c>
      <c r="C59" s="127"/>
      <c r="D59" s="94">
        <f aca="true" t="shared" si="4" ref="D59:D66">SUM(E59:F59)</f>
        <v>6286</v>
      </c>
      <c r="E59" s="89">
        <v>2931</v>
      </c>
      <c r="F59" s="89">
        <v>3355</v>
      </c>
      <c r="G59" s="95">
        <f>SUM(E59/F59)*100</f>
        <v>87.36214605067065</v>
      </c>
      <c r="H59" s="82">
        <v>-86.83</v>
      </c>
      <c r="I59" s="96">
        <v>15.77</v>
      </c>
      <c r="J59" s="84">
        <f t="shared" si="0"/>
        <v>398.60494610019026</v>
      </c>
      <c r="K59" s="98">
        <v>-408.5</v>
      </c>
      <c r="L59" s="89">
        <v>1227</v>
      </c>
      <c r="M59" s="89">
        <v>6442</v>
      </c>
      <c r="N59" s="91">
        <f aca="true" t="shared" si="5" ref="N59:N66">D59-M59</f>
        <v>-156</v>
      </c>
      <c r="O59" s="90">
        <f t="shared" si="2"/>
        <v>-2.4216081962123566</v>
      </c>
    </row>
    <row r="60" spans="1:15" ht="15" customHeight="1">
      <c r="A60" s="125"/>
      <c r="B60" s="126" t="s">
        <v>60</v>
      </c>
      <c r="C60" s="127"/>
      <c r="D60" s="94">
        <f t="shared" si="4"/>
        <v>7709</v>
      </c>
      <c r="E60" s="89">
        <v>3669</v>
      </c>
      <c r="F60" s="89">
        <v>4040</v>
      </c>
      <c r="G60" s="95">
        <v>90.81</v>
      </c>
      <c r="H60" s="82">
        <v>-93.07</v>
      </c>
      <c r="I60" s="96">
        <v>83.36</v>
      </c>
      <c r="J60" s="84">
        <f t="shared" si="0"/>
        <v>92.47840690978887</v>
      </c>
      <c r="K60" s="98">
        <v>-98.3</v>
      </c>
      <c r="L60" s="89">
        <v>1682</v>
      </c>
      <c r="M60" s="89">
        <v>8194</v>
      </c>
      <c r="N60" s="91">
        <f t="shared" si="5"/>
        <v>-485</v>
      </c>
      <c r="O60" s="90">
        <f t="shared" si="2"/>
        <v>-5.918965096412008</v>
      </c>
    </row>
    <row r="61" spans="1:15" ht="15" customHeight="1">
      <c r="A61" s="125"/>
      <c r="B61" s="126" t="s">
        <v>61</v>
      </c>
      <c r="C61" s="127"/>
      <c r="D61" s="94">
        <f t="shared" si="4"/>
        <v>4278</v>
      </c>
      <c r="E61" s="89">
        <v>2116</v>
      </c>
      <c r="F61" s="89">
        <v>2162</v>
      </c>
      <c r="G61" s="95">
        <f>SUM(E61/F61)*100</f>
        <v>97.87234042553192</v>
      </c>
      <c r="H61" s="82">
        <v>-100.69</v>
      </c>
      <c r="I61" s="96">
        <v>123.44</v>
      </c>
      <c r="J61" s="84">
        <f t="shared" si="0"/>
        <v>34.656513285806874</v>
      </c>
      <c r="K61" s="98">
        <v>-37.9</v>
      </c>
      <c r="L61" s="80">
        <v>973</v>
      </c>
      <c r="M61" s="80">
        <v>4676</v>
      </c>
      <c r="N61" s="86">
        <f t="shared" si="5"/>
        <v>-398</v>
      </c>
      <c r="O61" s="87">
        <f t="shared" si="2"/>
        <v>-8.511548331907614</v>
      </c>
    </row>
    <row r="62" spans="1:15" ht="15" customHeight="1">
      <c r="A62" s="128"/>
      <c r="B62" s="126" t="s">
        <v>62</v>
      </c>
      <c r="C62" s="127"/>
      <c r="D62" s="94">
        <f t="shared" si="4"/>
        <v>9112</v>
      </c>
      <c r="E62" s="89">
        <v>4590</v>
      </c>
      <c r="F62" s="89">
        <v>4522</v>
      </c>
      <c r="G62" s="95">
        <f>SUM(E62/F62)*100</f>
        <v>101.50375939849626</v>
      </c>
      <c r="H62" s="82">
        <v>-106.38</v>
      </c>
      <c r="I62" s="96">
        <v>266.14</v>
      </c>
      <c r="J62" s="84">
        <f t="shared" si="0"/>
        <v>34.23761929811378</v>
      </c>
      <c r="K62" s="98">
        <v>-36.3</v>
      </c>
      <c r="L62" s="89">
        <v>2014</v>
      </c>
      <c r="M62" s="89">
        <v>9671</v>
      </c>
      <c r="N62" s="91">
        <f t="shared" si="5"/>
        <v>-559</v>
      </c>
      <c r="O62" s="90">
        <f t="shared" si="2"/>
        <v>-5.780167511115707</v>
      </c>
    </row>
    <row r="63" spans="1:15" ht="15" customHeight="1">
      <c r="A63" s="128"/>
      <c r="B63" s="126" t="s">
        <v>63</v>
      </c>
      <c r="C63" s="127"/>
      <c r="D63" s="94">
        <f t="shared" si="4"/>
        <v>4759</v>
      </c>
      <c r="E63" s="89">
        <v>2315</v>
      </c>
      <c r="F63" s="89">
        <v>2444</v>
      </c>
      <c r="G63" s="95">
        <f>SUM(E63/F63)*100</f>
        <v>94.72176759410802</v>
      </c>
      <c r="H63" s="82">
        <v>-97.36</v>
      </c>
      <c r="I63" s="96">
        <v>81.45</v>
      </c>
      <c r="J63" s="84">
        <f t="shared" si="0"/>
        <v>58.42848373235113</v>
      </c>
      <c r="K63" s="98">
        <v>-62.4</v>
      </c>
      <c r="L63" s="89">
        <v>1032</v>
      </c>
      <c r="M63" s="89">
        <v>5080</v>
      </c>
      <c r="N63" s="91">
        <f t="shared" si="5"/>
        <v>-321</v>
      </c>
      <c r="O63" s="90">
        <f t="shared" si="2"/>
        <v>-6.318897637795276</v>
      </c>
    </row>
    <row r="64" spans="1:15" ht="15" customHeight="1">
      <c r="A64" s="128"/>
      <c r="B64" s="126" t="s">
        <v>64</v>
      </c>
      <c r="C64" s="127"/>
      <c r="D64" s="94">
        <f t="shared" si="4"/>
        <v>7762</v>
      </c>
      <c r="E64" s="89">
        <v>3751</v>
      </c>
      <c r="F64" s="89">
        <v>4011</v>
      </c>
      <c r="G64" s="95">
        <v>93.51</v>
      </c>
      <c r="H64" s="82">
        <v>-96.91</v>
      </c>
      <c r="I64" s="96">
        <v>20.12</v>
      </c>
      <c r="J64" s="84">
        <f t="shared" si="0"/>
        <v>385.7852882703777</v>
      </c>
      <c r="K64" s="98">
        <v>-415.4</v>
      </c>
      <c r="L64" s="89">
        <v>1641</v>
      </c>
      <c r="M64" s="89">
        <v>8357</v>
      </c>
      <c r="N64" s="91">
        <f t="shared" si="5"/>
        <v>-595</v>
      </c>
      <c r="O64" s="90">
        <f t="shared" si="2"/>
        <v>-7.119779825296159</v>
      </c>
    </row>
    <row r="65" spans="1:15" ht="15" customHeight="1">
      <c r="A65" s="128"/>
      <c r="B65" s="126" t="s">
        <v>65</v>
      </c>
      <c r="C65" s="127"/>
      <c r="D65" s="94">
        <f t="shared" si="4"/>
        <v>4261</v>
      </c>
      <c r="E65" s="89">
        <v>2007</v>
      </c>
      <c r="F65" s="89">
        <v>2254</v>
      </c>
      <c r="G65" s="95">
        <f>SUM(E65/F65)*100</f>
        <v>89.04170363797694</v>
      </c>
      <c r="H65" s="82">
        <v>-91.03</v>
      </c>
      <c r="I65" s="96">
        <v>25.3</v>
      </c>
      <c r="J65" s="84">
        <f t="shared" si="0"/>
        <v>168.4189723320158</v>
      </c>
      <c r="K65" s="98">
        <v>-175.9</v>
      </c>
      <c r="L65" s="129">
        <v>906</v>
      </c>
      <c r="M65" s="129">
        <v>4451</v>
      </c>
      <c r="N65" s="130">
        <f t="shared" si="5"/>
        <v>-190</v>
      </c>
      <c r="O65" s="131">
        <f t="shared" si="2"/>
        <v>-4.268703662098405</v>
      </c>
    </row>
    <row r="66" spans="1:15" ht="15" customHeight="1">
      <c r="A66" s="128"/>
      <c r="B66" s="126" t="s">
        <v>66</v>
      </c>
      <c r="C66" s="127"/>
      <c r="D66" s="94">
        <f t="shared" si="4"/>
        <v>15332</v>
      </c>
      <c r="E66" s="89">
        <v>7264</v>
      </c>
      <c r="F66" s="89">
        <v>8068</v>
      </c>
      <c r="G66" s="95">
        <f>SUM(E66/F66)*100</f>
        <v>90.03470500743678</v>
      </c>
      <c r="H66" s="82">
        <v>-91.67</v>
      </c>
      <c r="I66" s="96">
        <v>91.57</v>
      </c>
      <c r="J66" s="84">
        <f>D66/I66</f>
        <v>167.4347493720651</v>
      </c>
      <c r="K66" s="98">
        <v>-175</v>
      </c>
      <c r="L66" s="129">
        <v>3134</v>
      </c>
      <c r="M66" s="129">
        <v>16022</v>
      </c>
      <c r="N66" s="130">
        <f t="shared" si="5"/>
        <v>-690</v>
      </c>
      <c r="O66" s="131">
        <f t="shared" si="2"/>
        <v>-4.306578454624891</v>
      </c>
    </row>
    <row r="67" spans="1:14" ht="15" customHeight="1">
      <c r="A67" s="128"/>
      <c r="B67" s="132"/>
      <c r="C67" s="132"/>
      <c r="D67" s="94"/>
      <c r="E67" s="89"/>
      <c r="F67" s="89"/>
      <c r="G67" s="95" t="s">
        <v>67</v>
      </c>
      <c r="H67" s="82"/>
      <c r="I67" s="96"/>
      <c r="J67" s="97"/>
      <c r="K67" s="98"/>
      <c r="L67" s="129"/>
      <c r="M67" s="129"/>
      <c r="N67" s="130"/>
    </row>
    <row r="68" spans="1:15" ht="15" customHeight="1">
      <c r="A68" s="92" t="s">
        <v>68</v>
      </c>
      <c r="B68" s="92"/>
      <c r="C68" s="124"/>
      <c r="D68" s="79">
        <f>SUM(D69:D76)</f>
        <v>85845</v>
      </c>
      <c r="E68" s="80">
        <f>SUM(E69:E76)</f>
        <v>41388</v>
      </c>
      <c r="F68" s="80">
        <f>SUM(F69:F76)</f>
        <v>44457</v>
      </c>
      <c r="G68" s="81">
        <v>93.09</v>
      </c>
      <c r="H68" s="82">
        <v>-94.62</v>
      </c>
      <c r="I68" s="83">
        <v>744.02</v>
      </c>
      <c r="J68" s="84">
        <f t="shared" si="0"/>
        <v>115.379962904223</v>
      </c>
      <c r="K68" s="85">
        <v>-122</v>
      </c>
      <c r="L68" s="133">
        <f>SUM(L69:L76)</f>
        <v>17878</v>
      </c>
      <c r="M68" s="133">
        <v>90784</v>
      </c>
      <c r="N68" s="134">
        <f>SUM(N69:N77)</f>
        <v>-4939</v>
      </c>
      <c r="O68" s="135">
        <f t="shared" si="2"/>
        <v>-5.440385971096228</v>
      </c>
    </row>
    <row r="69" spans="1:15" ht="15" customHeight="1">
      <c r="A69" s="128"/>
      <c r="B69" s="126" t="s">
        <v>69</v>
      </c>
      <c r="C69" s="127"/>
      <c r="D69" s="94">
        <f aca="true" t="shared" si="6" ref="D69:D76">SUM(E69:F69)</f>
        <v>14845</v>
      </c>
      <c r="E69" s="89">
        <v>7126</v>
      </c>
      <c r="F69" s="89">
        <v>7719</v>
      </c>
      <c r="G69" s="95">
        <v>92.31</v>
      </c>
      <c r="H69" s="82">
        <v>-93.67</v>
      </c>
      <c r="I69" s="96">
        <v>138.78</v>
      </c>
      <c r="J69" s="97">
        <f t="shared" si="0"/>
        <v>106.96786280443868</v>
      </c>
      <c r="K69" s="98">
        <v>-114.7</v>
      </c>
      <c r="L69" s="129">
        <v>2949</v>
      </c>
      <c r="M69" s="129">
        <v>15916</v>
      </c>
      <c r="N69" s="130">
        <f aca="true" t="shared" si="7" ref="N69:N76">D69-M69</f>
        <v>-1071</v>
      </c>
      <c r="O69" s="131">
        <f t="shared" si="2"/>
        <v>-6.72907765770294</v>
      </c>
    </row>
    <row r="70" spans="1:15" ht="15" customHeight="1">
      <c r="A70" s="128"/>
      <c r="B70" s="126" t="s">
        <v>70</v>
      </c>
      <c r="C70" s="127"/>
      <c r="D70" s="94">
        <f t="shared" si="6"/>
        <v>22475</v>
      </c>
      <c r="E70" s="89">
        <v>11007</v>
      </c>
      <c r="F70" s="89">
        <v>11468</v>
      </c>
      <c r="G70" s="95">
        <v>95.98</v>
      </c>
      <c r="H70" s="82">
        <v>-97.31</v>
      </c>
      <c r="I70" s="96">
        <v>161.52</v>
      </c>
      <c r="J70" s="97">
        <f t="shared" si="0"/>
        <v>139.1468548786528</v>
      </c>
      <c r="K70" s="98">
        <v>-140.3</v>
      </c>
      <c r="L70" s="129">
        <v>4527</v>
      </c>
      <c r="M70" s="129">
        <v>22656</v>
      </c>
      <c r="N70" s="130">
        <f t="shared" si="7"/>
        <v>-181</v>
      </c>
      <c r="O70" s="131">
        <f t="shared" si="2"/>
        <v>-0.7989053672316384</v>
      </c>
    </row>
    <row r="71" spans="1:15" ht="15" customHeight="1">
      <c r="A71" s="128"/>
      <c r="B71" s="126" t="s">
        <v>71</v>
      </c>
      <c r="C71" s="127"/>
      <c r="D71" s="94">
        <f t="shared" si="6"/>
        <v>5264</v>
      </c>
      <c r="E71" s="89">
        <v>2537</v>
      </c>
      <c r="F71" s="89">
        <v>2727</v>
      </c>
      <c r="G71" s="95">
        <f>SUM(E71/F71)*100</f>
        <v>93.03263659699303</v>
      </c>
      <c r="H71" s="82">
        <v>-95.27</v>
      </c>
      <c r="I71" s="96">
        <v>47.1</v>
      </c>
      <c r="J71" s="97">
        <f t="shared" si="0"/>
        <v>111.76220806794055</v>
      </c>
      <c r="K71" s="98">
        <v>-120.1</v>
      </c>
      <c r="L71" s="129">
        <v>1143</v>
      </c>
      <c r="M71" s="129">
        <v>5657</v>
      </c>
      <c r="N71" s="130">
        <f t="shared" si="7"/>
        <v>-393</v>
      </c>
      <c r="O71" s="131">
        <f t="shared" si="2"/>
        <v>-6.947145129927524</v>
      </c>
    </row>
    <row r="72" spans="1:15" ht="15" customHeight="1">
      <c r="A72" s="128"/>
      <c r="B72" s="126" t="s">
        <v>72</v>
      </c>
      <c r="C72" s="127"/>
      <c r="D72" s="94">
        <f t="shared" si="6"/>
        <v>13682</v>
      </c>
      <c r="E72" s="89">
        <v>6607</v>
      </c>
      <c r="F72" s="89">
        <v>7075</v>
      </c>
      <c r="G72" s="95">
        <v>93.38</v>
      </c>
      <c r="H72" s="82">
        <v>-94.25</v>
      </c>
      <c r="I72" s="96">
        <v>148.19</v>
      </c>
      <c r="J72" s="97">
        <f t="shared" si="0"/>
        <v>92.32741750455496</v>
      </c>
      <c r="K72" s="98">
        <v>-98</v>
      </c>
      <c r="L72" s="129">
        <v>2875</v>
      </c>
      <c r="M72" s="129">
        <v>14530</v>
      </c>
      <c r="N72" s="130">
        <f t="shared" si="7"/>
        <v>-848</v>
      </c>
      <c r="O72" s="131">
        <f t="shared" si="2"/>
        <v>-5.836200963523744</v>
      </c>
    </row>
    <row r="73" spans="1:15" ht="15" customHeight="1">
      <c r="A73" s="128"/>
      <c r="B73" s="126" t="s">
        <v>73</v>
      </c>
      <c r="C73" s="127"/>
      <c r="D73" s="94">
        <f t="shared" si="6"/>
        <v>7063</v>
      </c>
      <c r="E73" s="89">
        <v>3411</v>
      </c>
      <c r="F73" s="89">
        <v>3652</v>
      </c>
      <c r="G73" s="95">
        <v>93.4</v>
      </c>
      <c r="H73" s="82">
        <v>-93.36</v>
      </c>
      <c r="I73" s="96">
        <v>68.65</v>
      </c>
      <c r="J73" s="97">
        <f t="shared" si="0"/>
        <v>102.884195193008</v>
      </c>
      <c r="K73" s="98">
        <v>-111.5</v>
      </c>
      <c r="L73" s="129">
        <v>1535</v>
      </c>
      <c r="M73" s="129">
        <v>7653</v>
      </c>
      <c r="N73" s="130">
        <f t="shared" si="7"/>
        <v>-590</v>
      </c>
      <c r="O73" s="131">
        <f t="shared" si="2"/>
        <v>-7.709395008493401</v>
      </c>
    </row>
    <row r="74" spans="1:15" ht="15" customHeight="1">
      <c r="A74" s="128"/>
      <c r="B74" s="126" t="s">
        <v>74</v>
      </c>
      <c r="C74" s="127"/>
      <c r="D74" s="94">
        <f t="shared" si="6"/>
        <v>11372</v>
      </c>
      <c r="E74" s="89">
        <v>5437</v>
      </c>
      <c r="F74" s="89">
        <v>5935</v>
      </c>
      <c r="G74" s="95">
        <v>91.57</v>
      </c>
      <c r="H74" s="82">
        <v>-95.1</v>
      </c>
      <c r="I74" s="96">
        <v>111.2</v>
      </c>
      <c r="J74" s="97">
        <f t="shared" si="0"/>
        <v>102.2661870503597</v>
      </c>
      <c r="K74" s="98">
        <v>-111.7</v>
      </c>
      <c r="L74" s="129">
        <v>2411</v>
      </c>
      <c r="M74" s="129">
        <v>12424</v>
      </c>
      <c r="N74" s="130">
        <f t="shared" si="7"/>
        <v>-1052</v>
      </c>
      <c r="O74" s="131">
        <f t="shared" si="2"/>
        <v>-8.467482292337412</v>
      </c>
    </row>
    <row r="75" spans="1:15" ht="15" customHeight="1">
      <c r="A75" s="128"/>
      <c r="B75" s="126" t="s">
        <v>75</v>
      </c>
      <c r="C75" s="127"/>
      <c r="D75" s="94">
        <f t="shared" si="6"/>
        <v>4072</v>
      </c>
      <c r="E75" s="89">
        <v>1881</v>
      </c>
      <c r="F75" s="89">
        <v>2191</v>
      </c>
      <c r="G75" s="95">
        <v>85.85</v>
      </c>
      <c r="H75" s="82">
        <v>-89.06</v>
      </c>
      <c r="I75" s="96">
        <v>22.01</v>
      </c>
      <c r="J75" s="97">
        <f t="shared" si="0"/>
        <v>185.0068150840527</v>
      </c>
      <c r="K75" s="98">
        <v>-202.6</v>
      </c>
      <c r="L75" s="129">
        <v>873</v>
      </c>
      <c r="M75" s="129">
        <v>4460</v>
      </c>
      <c r="N75" s="130">
        <f t="shared" si="7"/>
        <v>-388</v>
      </c>
      <c r="O75" s="131">
        <f t="shared" si="2"/>
        <v>-8.699551569506726</v>
      </c>
    </row>
    <row r="76" spans="1:15" ht="15" customHeight="1">
      <c r="A76" s="125"/>
      <c r="B76" s="126" t="s">
        <v>76</v>
      </c>
      <c r="C76" s="127"/>
      <c r="D76" s="94">
        <f t="shared" si="6"/>
        <v>7072</v>
      </c>
      <c r="E76" s="89">
        <v>3382</v>
      </c>
      <c r="F76" s="89">
        <v>3690</v>
      </c>
      <c r="G76" s="95">
        <v>91.65</v>
      </c>
      <c r="H76" s="82">
        <v>-92.1</v>
      </c>
      <c r="I76" s="96">
        <v>46.57</v>
      </c>
      <c r="J76" s="97">
        <f t="shared" si="0"/>
        <v>151.85741893923125</v>
      </c>
      <c r="K76" s="98">
        <v>-160.8</v>
      </c>
      <c r="L76" s="129">
        <v>1565</v>
      </c>
      <c r="M76" s="129">
        <v>7488</v>
      </c>
      <c r="N76" s="130">
        <f t="shared" si="7"/>
        <v>-416</v>
      </c>
      <c r="O76" s="131">
        <f t="shared" si="2"/>
        <v>-5.555555555555555</v>
      </c>
    </row>
    <row r="77" spans="1:14" ht="15" customHeight="1">
      <c r="A77" s="128"/>
      <c r="B77" s="132"/>
      <c r="C77" s="132"/>
      <c r="D77" s="94"/>
      <c r="E77" s="89"/>
      <c r="F77" s="89"/>
      <c r="G77" s="95" t="s">
        <v>67</v>
      </c>
      <c r="H77" s="82"/>
      <c r="I77" s="96"/>
      <c r="J77" s="97"/>
      <c r="K77" s="98"/>
      <c r="L77" s="129"/>
      <c r="M77" s="129"/>
      <c r="N77" s="130"/>
    </row>
    <row r="78" spans="1:15" ht="15" customHeight="1">
      <c r="A78" s="92" t="s">
        <v>77</v>
      </c>
      <c r="B78" s="92"/>
      <c r="C78" s="124"/>
      <c r="D78" s="79">
        <f>SUM(D79:D81)</f>
        <v>20469</v>
      </c>
      <c r="E78" s="80">
        <f>SUM(E79:E81)</f>
        <v>9870</v>
      </c>
      <c r="F78" s="80">
        <f>SUM(F79:F81)</f>
        <v>10599</v>
      </c>
      <c r="G78" s="81">
        <f>SUM(E78/F78)*100</f>
        <v>93.12199264081518</v>
      </c>
      <c r="H78" s="82">
        <v>-93.01</v>
      </c>
      <c r="I78" s="83">
        <f>SUM(I79:I81)</f>
        <v>276.62</v>
      </c>
      <c r="J78" s="84">
        <f t="shared" si="0"/>
        <v>73.99681874051045</v>
      </c>
      <c r="K78" s="85">
        <v>-79.5</v>
      </c>
      <c r="L78" s="129">
        <f>SUM(L79:L81)</f>
        <v>4424</v>
      </c>
      <c r="M78" s="129">
        <f>SUM(M79:M81)</f>
        <v>21978</v>
      </c>
      <c r="N78" s="130">
        <f>SUM(N79:N81)</f>
        <v>-1509</v>
      </c>
      <c r="O78" s="131">
        <f aca="true" t="shared" si="8" ref="O78:O106">SUM(N78/M78)*100</f>
        <v>-6.865956865956865</v>
      </c>
    </row>
    <row r="79" spans="1:15" ht="15" customHeight="1">
      <c r="A79" s="128"/>
      <c r="B79" s="126" t="s">
        <v>78</v>
      </c>
      <c r="C79" s="127"/>
      <c r="D79" s="94">
        <f>SUM(E79:F79)</f>
        <v>6383</v>
      </c>
      <c r="E79" s="89">
        <v>3110</v>
      </c>
      <c r="F79" s="89">
        <v>3273</v>
      </c>
      <c r="G79" s="95">
        <v>95.01</v>
      </c>
      <c r="H79" s="82">
        <v>-95.34</v>
      </c>
      <c r="I79" s="96">
        <v>49.74</v>
      </c>
      <c r="J79" s="97">
        <f t="shared" si="0"/>
        <v>128.32730197024526</v>
      </c>
      <c r="K79" s="98">
        <v>-138.4</v>
      </c>
      <c r="L79" s="129">
        <v>1355</v>
      </c>
      <c r="M79" s="129">
        <v>6882</v>
      </c>
      <c r="N79" s="130">
        <f>D79-M79</f>
        <v>-499</v>
      </c>
      <c r="O79" s="131">
        <f t="shared" si="8"/>
        <v>-7.250799186283058</v>
      </c>
    </row>
    <row r="80" spans="1:15" ht="15" customHeight="1">
      <c r="A80" s="128"/>
      <c r="B80" s="126" t="s">
        <v>79</v>
      </c>
      <c r="C80" s="127"/>
      <c r="D80" s="94">
        <f>SUM(E80:F80)</f>
        <v>8453</v>
      </c>
      <c r="E80" s="89">
        <v>4080</v>
      </c>
      <c r="F80" s="89">
        <v>4373</v>
      </c>
      <c r="G80" s="95">
        <v>93.29</v>
      </c>
      <c r="H80" s="82">
        <v>-93.22</v>
      </c>
      <c r="I80" s="96">
        <v>142.58</v>
      </c>
      <c r="J80" s="97">
        <f aca="true" t="shared" si="9" ref="J80:J106">D80/I80</f>
        <v>59.286014868845555</v>
      </c>
      <c r="K80" s="98">
        <v>-62.8</v>
      </c>
      <c r="L80" s="129">
        <v>1815</v>
      </c>
      <c r="M80" s="129">
        <v>8948</v>
      </c>
      <c r="N80" s="130">
        <f>D80-M80</f>
        <v>-495</v>
      </c>
      <c r="O80" s="131">
        <f t="shared" si="8"/>
        <v>-5.531962449709432</v>
      </c>
    </row>
    <row r="81" spans="1:15" ht="15" customHeight="1">
      <c r="A81" s="125"/>
      <c r="B81" s="126" t="s">
        <v>80</v>
      </c>
      <c r="C81" s="127"/>
      <c r="D81" s="94">
        <f>SUM(E81:F81)</f>
        <v>5633</v>
      </c>
      <c r="E81" s="89">
        <v>2680</v>
      </c>
      <c r="F81" s="89">
        <v>2953</v>
      </c>
      <c r="G81" s="95">
        <v>90.75</v>
      </c>
      <c r="H81" s="82">
        <v>-90.16</v>
      </c>
      <c r="I81" s="96">
        <v>84.3</v>
      </c>
      <c r="J81" s="97">
        <f t="shared" si="9"/>
        <v>66.8208778173191</v>
      </c>
      <c r="K81" s="98">
        <v>-73.9</v>
      </c>
      <c r="L81" s="129">
        <v>1254</v>
      </c>
      <c r="M81" s="129">
        <v>6148</v>
      </c>
      <c r="N81" s="130">
        <f>D81-M81</f>
        <v>-515</v>
      </c>
      <c r="O81" s="131">
        <f t="shared" si="8"/>
        <v>-8.376707872478855</v>
      </c>
    </row>
    <row r="82" spans="1:14" ht="15" customHeight="1">
      <c r="A82" s="128"/>
      <c r="B82" s="132"/>
      <c r="C82" s="132"/>
      <c r="D82" s="94"/>
      <c r="E82" s="89"/>
      <c r="F82" s="89"/>
      <c r="G82" s="95" t="s">
        <v>67</v>
      </c>
      <c r="H82" s="82"/>
      <c r="I82" s="96"/>
      <c r="J82" s="97"/>
      <c r="K82" s="98"/>
      <c r="L82" s="129"/>
      <c r="M82" s="129"/>
      <c r="N82" s="130"/>
    </row>
    <row r="83" spans="1:15" ht="15" customHeight="1">
      <c r="A83" s="92" t="s">
        <v>81</v>
      </c>
      <c r="B83" s="92"/>
      <c r="C83" s="124"/>
      <c r="D83" s="79">
        <f>SUM(D84:D85)</f>
        <v>46287</v>
      </c>
      <c r="E83" s="80">
        <f>SUM(E84:E85)</f>
        <v>22433</v>
      </c>
      <c r="F83" s="80">
        <f>SUM(F84:F85)</f>
        <v>23854</v>
      </c>
      <c r="G83" s="81">
        <f>SUM(E83/F83)*100</f>
        <v>94.04292781084933</v>
      </c>
      <c r="H83" s="82">
        <v>-95.58</v>
      </c>
      <c r="I83" s="83">
        <f>SUM(I84:I85)</f>
        <v>559.1600000000001</v>
      </c>
      <c r="J83" s="84">
        <f t="shared" si="9"/>
        <v>82.77952643250589</v>
      </c>
      <c r="K83" s="85">
        <v>-87.1</v>
      </c>
      <c r="L83" s="129">
        <v>9579</v>
      </c>
      <c r="M83" s="129">
        <f>SUM(M84:M85)</f>
        <v>48675</v>
      </c>
      <c r="N83" s="130">
        <f>SUM(N84:N85)</f>
        <v>-2388</v>
      </c>
      <c r="O83" s="131">
        <f t="shared" si="8"/>
        <v>-4.906009244992296</v>
      </c>
    </row>
    <row r="84" spans="1:15" ht="15" customHeight="1">
      <c r="A84" s="128"/>
      <c r="B84" s="126" t="s">
        <v>82</v>
      </c>
      <c r="C84" s="127"/>
      <c r="D84" s="94">
        <f>SUM(E84:F84)</f>
        <v>19255</v>
      </c>
      <c r="E84" s="89">
        <v>9329</v>
      </c>
      <c r="F84" s="89">
        <v>9926</v>
      </c>
      <c r="G84" s="95">
        <v>93.98</v>
      </c>
      <c r="H84" s="82">
        <v>-94.42</v>
      </c>
      <c r="I84" s="96">
        <v>271.54</v>
      </c>
      <c r="J84" s="97">
        <f t="shared" si="9"/>
        <v>70.91036311409</v>
      </c>
      <c r="K84" s="98">
        <v>-75</v>
      </c>
      <c r="L84" s="129">
        <v>3776</v>
      </c>
      <c r="M84" s="129">
        <v>20375</v>
      </c>
      <c r="N84" s="130">
        <f>D84-M84</f>
        <v>-1120</v>
      </c>
      <c r="O84" s="131">
        <f t="shared" si="8"/>
        <v>-5.4969325153374236</v>
      </c>
    </row>
    <row r="85" spans="1:15" ht="15" customHeight="1">
      <c r="A85" s="128"/>
      <c r="B85" s="126" t="s">
        <v>83</v>
      </c>
      <c r="C85" s="127"/>
      <c r="D85" s="94">
        <f>SUM(E85:F85)</f>
        <v>27032</v>
      </c>
      <c r="E85" s="89">
        <v>13104</v>
      </c>
      <c r="F85" s="89">
        <v>13928</v>
      </c>
      <c r="G85" s="95">
        <f>SUM(E85/F85)*100</f>
        <v>94.08385985066055</v>
      </c>
      <c r="H85" s="82">
        <v>-95.69</v>
      </c>
      <c r="I85" s="96">
        <v>287.62</v>
      </c>
      <c r="J85" s="97">
        <v>74</v>
      </c>
      <c r="K85" s="98">
        <v>-98.4</v>
      </c>
      <c r="L85" s="129">
        <v>5603</v>
      </c>
      <c r="M85" s="129">
        <v>28300</v>
      </c>
      <c r="N85" s="130">
        <f>D85-M85</f>
        <v>-1268</v>
      </c>
      <c r="O85" s="131">
        <f t="shared" si="8"/>
        <v>-4.480565371024735</v>
      </c>
    </row>
    <row r="86" spans="1:14" ht="15" customHeight="1">
      <c r="A86" s="128"/>
      <c r="B86" s="132"/>
      <c r="C86" s="132"/>
      <c r="D86" s="94"/>
      <c r="E86" s="89"/>
      <c r="F86" s="89"/>
      <c r="G86" s="95" t="s">
        <v>67</v>
      </c>
      <c r="H86" s="82"/>
      <c r="I86" s="96"/>
      <c r="J86" s="97"/>
      <c r="K86" s="98"/>
      <c r="L86" s="129"/>
      <c r="M86" s="129"/>
      <c r="N86" s="130"/>
    </row>
    <row r="87" spans="1:15" ht="15" customHeight="1">
      <c r="A87" s="92" t="s">
        <v>84</v>
      </c>
      <c r="B87" s="92"/>
      <c r="C87" s="124"/>
      <c r="D87" s="79">
        <f>SUM(D88:D92)</f>
        <v>28651</v>
      </c>
      <c r="E87" s="80">
        <f>SUM(E88:E92)</f>
        <v>14059</v>
      </c>
      <c r="F87" s="80">
        <f>SUM(F88:F92)</f>
        <v>14592</v>
      </c>
      <c r="G87" s="81">
        <v>96.34</v>
      </c>
      <c r="H87" s="82">
        <v>-97.4</v>
      </c>
      <c r="I87" s="83">
        <f>SUM(I88:I92)</f>
        <v>395.32</v>
      </c>
      <c r="J87" s="84">
        <f t="shared" si="9"/>
        <v>72.47546291611859</v>
      </c>
      <c r="K87" s="85">
        <v>-76.4</v>
      </c>
      <c r="L87" s="129">
        <f>SUM(L88:L92)</f>
        <v>5577</v>
      </c>
      <c r="M87" s="129">
        <v>30214</v>
      </c>
      <c r="N87" s="130">
        <f>SUM(N88:N92)</f>
        <v>-1563</v>
      </c>
      <c r="O87" s="131">
        <f t="shared" si="8"/>
        <v>-5.1730985635797975</v>
      </c>
    </row>
    <row r="88" spans="1:15" ht="15" customHeight="1">
      <c r="A88" s="125"/>
      <c r="B88" s="126" t="s">
        <v>85</v>
      </c>
      <c r="C88" s="127"/>
      <c r="D88" s="94">
        <f>SUM(E88:F88)</f>
        <v>3020</v>
      </c>
      <c r="E88" s="89">
        <v>1505</v>
      </c>
      <c r="F88" s="89">
        <v>1515</v>
      </c>
      <c r="G88" s="95">
        <v>99.33</v>
      </c>
      <c r="H88" s="82">
        <v>-97.92</v>
      </c>
      <c r="I88" s="96">
        <v>76.73</v>
      </c>
      <c r="J88" s="97">
        <f t="shared" si="9"/>
        <v>39.35879056431643</v>
      </c>
      <c r="K88" s="98">
        <v>-41</v>
      </c>
      <c r="L88" s="129">
        <v>563</v>
      </c>
      <c r="M88" s="129">
        <v>3143</v>
      </c>
      <c r="N88" s="130">
        <f>D88-M88</f>
        <v>-123</v>
      </c>
      <c r="O88" s="131">
        <f t="shared" si="8"/>
        <v>-3.913458479160038</v>
      </c>
    </row>
    <row r="89" spans="1:15" ht="15" customHeight="1">
      <c r="A89" s="125"/>
      <c r="B89" s="126" t="s">
        <v>86</v>
      </c>
      <c r="C89" s="127"/>
      <c r="D89" s="94">
        <f>SUM(E89:F89)</f>
        <v>4796</v>
      </c>
      <c r="E89" s="89">
        <v>2432</v>
      </c>
      <c r="F89" s="89">
        <v>2364</v>
      </c>
      <c r="G89" s="95">
        <v>102.87</v>
      </c>
      <c r="H89" s="82">
        <v>-105.89</v>
      </c>
      <c r="I89" s="96">
        <v>83.86</v>
      </c>
      <c r="J89" s="97">
        <f t="shared" si="9"/>
        <v>57.19055568805152</v>
      </c>
      <c r="K89" s="98">
        <v>-62.9</v>
      </c>
      <c r="L89" s="129">
        <v>1095</v>
      </c>
      <c r="M89" s="129">
        <v>5227</v>
      </c>
      <c r="N89" s="130">
        <v>-481</v>
      </c>
      <c r="O89" s="131">
        <v>-9.3</v>
      </c>
    </row>
    <row r="90" spans="1:15" ht="15" customHeight="1">
      <c r="A90" s="128"/>
      <c r="B90" s="126" t="s">
        <v>87</v>
      </c>
      <c r="C90" s="127"/>
      <c r="D90" s="94">
        <f>SUM(E90:F90)</f>
        <v>3185</v>
      </c>
      <c r="E90" s="89">
        <v>1599</v>
      </c>
      <c r="F90" s="89">
        <v>1586</v>
      </c>
      <c r="G90" s="95">
        <v>100.81</v>
      </c>
      <c r="H90" s="82">
        <v>-101.63</v>
      </c>
      <c r="I90" s="96">
        <v>87.64</v>
      </c>
      <c r="J90" s="97">
        <f t="shared" si="9"/>
        <v>36.34185303514377</v>
      </c>
      <c r="K90" s="98">
        <v>-38</v>
      </c>
      <c r="L90" s="129">
        <v>573</v>
      </c>
      <c r="M90" s="129">
        <v>3333</v>
      </c>
      <c r="N90" s="130">
        <f>D90-M90</f>
        <v>-148</v>
      </c>
      <c r="O90" s="131">
        <f t="shared" si="8"/>
        <v>-4.44044404440444</v>
      </c>
    </row>
    <row r="91" spans="1:15" ht="15" customHeight="1">
      <c r="A91" s="128"/>
      <c r="B91" s="126" t="s">
        <v>88</v>
      </c>
      <c r="C91" s="127"/>
      <c r="D91" s="94">
        <f>SUM(E91:F91)</f>
        <v>5898</v>
      </c>
      <c r="E91" s="89">
        <v>2901</v>
      </c>
      <c r="F91" s="89">
        <v>2997</v>
      </c>
      <c r="G91" s="95">
        <v>96.79</v>
      </c>
      <c r="H91" s="82">
        <v>-96.68</v>
      </c>
      <c r="I91" s="96">
        <v>45.64</v>
      </c>
      <c r="J91" s="97">
        <f t="shared" si="9"/>
        <v>129.2287467134093</v>
      </c>
      <c r="K91" s="98">
        <v>-135.1</v>
      </c>
      <c r="L91" s="129">
        <v>1107</v>
      </c>
      <c r="M91" s="129">
        <v>6168</v>
      </c>
      <c r="N91" s="130">
        <f>D91-M91</f>
        <v>-270</v>
      </c>
      <c r="O91" s="131">
        <f t="shared" si="8"/>
        <v>-4.3774319066147855</v>
      </c>
    </row>
    <row r="92" spans="1:15" ht="15" customHeight="1">
      <c r="A92" s="125"/>
      <c r="B92" s="126" t="s">
        <v>89</v>
      </c>
      <c r="C92" s="127"/>
      <c r="D92" s="94">
        <f>SUM(E92:F92)</f>
        <v>11752</v>
      </c>
      <c r="E92" s="89">
        <v>5622</v>
      </c>
      <c r="F92" s="89">
        <v>6130</v>
      </c>
      <c r="G92" s="95">
        <f>SUM(E92/F92)*100</f>
        <v>91.71288743882545</v>
      </c>
      <c r="H92" s="82">
        <v>-93.1</v>
      </c>
      <c r="I92" s="96">
        <v>101.45</v>
      </c>
      <c r="J92" s="97">
        <f t="shared" si="9"/>
        <v>115.84031542631838</v>
      </c>
      <c r="K92" s="98">
        <v>-121.2</v>
      </c>
      <c r="L92" s="129">
        <v>2239</v>
      </c>
      <c r="M92" s="129">
        <v>12293</v>
      </c>
      <c r="N92" s="130">
        <f>D92-M92</f>
        <v>-541</v>
      </c>
      <c r="O92" s="131">
        <f t="shared" si="8"/>
        <v>-4.400878548767592</v>
      </c>
    </row>
    <row r="93" spans="1:14" ht="15" customHeight="1">
      <c r="A93" s="128"/>
      <c r="B93" s="132"/>
      <c r="C93" s="132"/>
      <c r="D93" s="94"/>
      <c r="E93" s="89"/>
      <c r="F93" s="89"/>
      <c r="G93" s="95" t="s">
        <v>67</v>
      </c>
      <c r="H93" s="82"/>
      <c r="I93" s="96"/>
      <c r="J93" s="97"/>
      <c r="K93" s="98"/>
      <c r="L93" s="129"/>
      <c r="M93" s="129"/>
      <c r="N93" s="130"/>
    </row>
    <row r="94" spans="1:15" ht="15" customHeight="1">
      <c r="A94" s="92" t="s">
        <v>90</v>
      </c>
      <c r="B94" s="92"/>
      <c r="C94" s="124"/>
      <c r="D94" s="79">
        <f>SUM(D95:D98)</f>
        <v>31623</v>
      </c>
      <c r="E94" s="80">
        <f>SUM(E95:E98)</f>
        <v>15225</v>
      </c>
      <c r="F94" s="80">
        <v>16398</v>
      </c>
      <c r="G94" s="81">
        <v>98.87</v>
      </c>
      <c r="H94" s="82">
        <v>-93.51</v>
      </c>
      <c r="I94" s="83">
        <f>SUM(I95:I98)</f>
        <v>435.26</v>
      </c>
      <c r="J94" s="84">
        <f t="shared" si="9"/>
        <v>72.65312686670036</v>
      </c>
      <c r="K94" s="85">
        <v>-77.6</v>
      </c>
      <c r="L94" s="129">
        <f>SUM(L95:L98)</f>
        <v>6781</v>
      </c>
      <c r="M94" s="129">
        <f>SUM(M95:M98)</f>
        <v>33797</v>
      </c>
      <c r="N94" s="130">
        <f>SUM(N95:N98)</f>
        <v>-2174</v>
      </c>
      <c r="O94" s="131">
        <f t="shared" si="8"/>
        <v>-6.432523596768943</v>
      </c>
    </row>
    <row r="95" spans="1:15" ht="15" customHeight="1">
      <c r="A95" s="128"/>
      <c r="B95" s="126" t="s">
        <v>91</v>
      </c>
      <c r="C95" s="127"/>
      <c r="D95" s="94">
        <f>SUM(E95:F95)</f>
        <v>7026</v>
      </c>
      <c r="E95" s="89">
        <v>3322</v>
      </c>
      <c r="F95" s="89">
        <v>3704</v>
      </c>
      <c r="G95" s="95">
        <v>89.68</v>
      </c>
      <c r="H95" s="82">
        <v>-90.42</v>
      </c>
      <c r="I95" s="96">
        <v>46.05</v>
      </c>
      <c r="J95" s="97">
        <f t="shared" si="9"/>
        <v>152.57328990228015</v>
      </c>
      <c r="K95" s="98">
        <v>-163.1</v>
      </c>
      <c r="L95" s="129">
        <v>1607</v>
      </c>
      <c r="M95" s="129">
        <v>7510</v>
      </c>
      <c r="N95" s="130">
        <f>D95-M95</f>
        <v>-484</v>
      </c>
      <c r="O95" s="131">
        <f t="shared" si="8"/>
        <v>-6.44474034620506</v>
      </c>
    </row>
    <row r="96" spans="1:15" ht="15" customHeight="1">
      <c r="A96" s="128"/>
      <c r="B96" s="126" t="s">
        <v>92</v>
      </c>
      <c r="C96" s="127"/>
      <c r="D96" s="94">
        <f>SUM(E96:F96)</f>
        <v>7161</v>
      </c>
      <c r="E96" s="89">
        <v>3446</v>
      </c>
      <c r="F96" s="89">
        <v>3715</v>
      </c>
      <c r="G96" s="95">
        <v>92.75</v>
      </c>
      <c r="H96" s="82">
        <v>-92.28</v>
      </c>
      <c r="I96" s="96">
        <v>85.04</v>
      </c>
      <c r="J96" s="97">
        <f t="shared" si="9"/>
        <v>84.2074317968015</v>
      </c>
      <c r="K96" s="98">
        <v>-88.5</v>
      </c>
      <c r="L96" s="129">
        <v>1525</v>
      </c>
      <c r="M96" s="129">
        <v>7524</v>
      </c>
      <c r="N96" s="130">
        <f>D96-M96</f>
        <v>-363</v>
      </c>
      <c r="O96" s="131">
        <f t="shared" si="8"/>
        <v>-4.824561403508771</v>
      </c>
    </row>
    <row r="97" spans="1:15" ht="15" customHeight="1">
      <c r="A97" s="128"/>
      <c r="B97" s="126" t="s">
        <v>93</v>
      </c>
      <c r="C97" s="127"/>
      <c r="D97" s="94">
        <f>SUM(E97:F97)</f>
        <v>10109</v>
      </c>
      <c r="E97" s="89">
        <v>4875</v>
      </c>
      <c r="F97" s="89">
        <v>5234</v>
      </c>
      <c r="G97" s="95">
        <v>93.14</v>
      </c>
      <c r="H97" s="82">
        <v>-94.7</v>
      </c>
      <c r="I97" s="96">
        <v>184.57</v>
      </c>
      <c r="J97" s="97">
        <f t="shared" si="9"/>
        <v>54.77054775965758</v>
      </c>
      <c r="K97" s="98">
        <v>-58.3</v>
      </c>
      <c r="L97" s="129">
        <v>2099</v>
      </c>
      <c r="M97" s="129">
        <v>10769</v>
      </c>
      <c r="N97" s="130">
        <f>D97-M97</f>
        <v>-660</v>
      </c>
      <c r="O97" s="131">
        <f t="shared" si="8"/>
        <v>-6.128702757916241</v>
      </c>
    </row>
    <row r="98" spans="1:15" ht="15" customHeight="1">
      <c r="A98" s="128"/>
      <c r="B98" s="126" t="s">
        <v>94</v>
      </c>
      <c r="C98" s="127"/>
      <c r="D98" s="94">
        <v>7327</v>
      </c>
      <c r="E98" s="89">
        <v>3582</v>
      </c>
      <c r="F98" s="89">
        <v>3747</v>
      </c>
      <c r="G98" s="95">
        <v>95.59</v>
      </c>
      <c r="H98" s="82">
        <v>-96.08</v>
      </c>
      <c r="I98" s="96">
        <v>119.6</v>
      </c>
      <c r="J98" s="97">
        <f t="shared" si="9"/>
        <v>61.26254180602007</v>
      </c>
      <c r="K98" s="98">
        <v>-66.8</v>
      </c>
      <c r="L98" s="129">
        <v>1550</v>
      </c>
      <c r="M98" s="129">
        <v>7994</v>
      </c>
      <c r="N98" s="130">
        <f>D98-M98</f>
        <v>-667</v>
      </c>
      <c r="O98" s="131">
        <f t="shared" si="8"/>
        <v>-8.343757818363773</v>
      </c>
    </row>
    <row r="99" spans="1:14" ht="15" customHeight="1">
      <c r="A99" s="136"/>
      <c r="B99" s="132"/>
      <c r="C99" s="132"/>
      <c r="D99" s="94"/>
      <c r="E99" s="89"/>
      <c r="F99" s="89"/>
      <c r="G99" s="95" t="s">
        <v>67</v>
      </c>
      <c r="H99" s="82"/>
      <c r="I99" s="96"/>
      <c r="J99" s="97"/>
      <c r="K99" s="98"/>
      <c r="L99" s="129"/>
      <c r="M99" s="129"/>
      <c r="N99" s="130"/>
    </row>
    <row r="100" spans="1:15" ht="15" customHeight="1">
      <c r="A100" s="92" t="s">
        <v>95</v>
      </c>
      <c r="B100" s="92"/>
      <c r="C100" s="124"/>
      <c r="D100" s="79">
        <f>SUM(D101:D106)</f>
        <v>81718</v>
      </c>
      <c r="E100" s="80">
        <f>SUM(E101:E106)</f>
        <v>38465</v>
      </c>
      <c r="F100" s="80">
        <f>SUM(F101:F106)</f>
        <v>43253</v>
      </c>
      <c r="G100" s="81">
        <v>88.93</v>
      </c>
      <c r="H100" s="82">
        <v>-89.83</v>
      </c>
      <c r="I100" s="83">
        <f>SUM(I101:I106)</f>
        <v>437.55999999999995</v>
      </c>
      <c r="J100" s="84">
        <f t="shared" si="9"/>
        <v>186.75838742115369</v>
      </c>
      <c r="K100" s="85">
        <v>-199.9</v>
      </c>
      <c r="L100" s="129">
        <f>SUM(L101:L106)</f>
        <v>19132</v>
      </c>
      <c r="M100" s="129">
        <f>SUM(M101:M106)</f>
        <v>87460</v>
      </c>
      <c r="N100" s="130">
        <f>SUM(N101:N106)</f>
        <v>-5742</v>
      </c>
      <c r="O100" s="131">
        <f t="shared" si="8"/>
        <v>-6.565286988337525</v>
      </c>
    </row>
    <row r="101" spans="1:15" ht="15" customHeight="1">
      <c r="A101" s="137"/>
      <c r="B101" s="126" t="s">
        <v>96</v>
      </c>
      <c r="C101" s="127"/>
      <c r="D101" s="94">
        <f aca="true" t="shared" si="10" ref="D101:D106">SUM(E101:F101)</f>
        <v>9556</v>
      </c>
      <c r="E101" s="89">
        <v>4620</v>
      </c>
      <c r="F101" s="89">
        <v>4936</v>
      </c>
      <c r="G101" s="95">
        <v>93.59</v>
      </c>
      <c r="H101" s="82">
        <v>-95.9</v>
      </c>
      <c r="I101" s="96">
        <v>114.66</v>
      </c>
      <c r="J101" s="97">
        <f t="shared" si="9"/>
        <v>83.3420547706262</v>
      </c>
      <c r="K101" s="98">
        <v>-87</v>
      </c>
      <c r="L101" s="129">
        <v>2058</v>
      </c>
      <c r="M101" s="129">
        <v>9975</v>
      </c>
      <c r="N101" s="130">
        <f aca="true" t="shared" si="11" ref="N101:N106">D101-M101</f>
        <v>-419</v>
      </c>
      <c r="O101" s="131">
        <f t="shared" si="8"/>
        <v>-4.200501253132832</v>
      </c>
    </row>
    <row r="102" spans="1:15" ht="15" customHeight="1">
      <c r="A102" s="137"/>
      <c r="B102" s="126" t="s">
        <v>97</v>
      </c>
      <c r="C102" s="127"/>
      <c r="D102" s="94">
        <f t="shared" si="10"/>
        <v>13964</v>
      </c>
      <c r="E102" s="89">
        <v>6721</v>
      </c>
      <c r="F102" s="89">
        <v>7243</v>
      </c>
      <c r="G102" s="95">
        <v>92.79</v>
      </c>
      <c r="H102" s="82">
        <v>-93.17</v>
      </c>
      <c r="I102" s="83">
        <v>145.23</v>
      </c>
      <c r="J102" s="97">
        <f t="shared" si="9"/>
        <v>96.15093300282311</v>
      </c>
      <c r="K102" s="98">
        <v>-103.6</v>
      </c>
      <c r="L102" s="129">
        <v>3090</v>
      </c>
      <c r="M102" s="129">
        <v>15048</v>
      </c>
      <c r="N102" s="130">
        <f t="shared" si="11"/>
        <v>-1084</v>
      </c>
      <c r="O102" s="131">
        <f t="shared" si="8"/>
        <v>-7.20361509835194</v>
      </c>
    </row>
    <row r="103" spans="2:15" ht="15" customHeight="1">
      <c r="B103" s="138" t="s">
        <v>98</v>
      </c>
      <c r="C103" s="139"/>
      <c r="D103" s="94">
        <f t="shared" si="10"/>
        <v>7074</v>
      </c>
      <c r="E103" s="129">
        <v>3322</v>
      </c>
      <c r="F103" s="129">
        <v>3752</v>
      </c>
      <c r="G103" s="140">
        <v>88.53</v>
      </c>
      <c r="H103" s="82">
        <v>-88.59</v>
      </c>
      <c r="I103" s="141">
        <v>39.16</v>
      </c>
      <c r="J103" s="142">
        <f t="shared" si="9"/>
        <v>180.64351378958122</v>
      </c>
      <c r="K103" s="143">
        <v>-196.3</v>
      </c>
      <c r="L103" s="129">
        <v>1705</v>
      </c>
      <c r="M103" s="129">
        <v>7687</v>
      </c>
      <c r="N103" s="130">
        <f t="shared" si="11"/>
        <v>-613</v>
      </c>
      <c r="O103" s="131">
        <f t="shared" si="8"/>
        <v>-7.974502406660595</v>
      </c>
    </row>
    <row r="104" spans="2:15" ht="15" customHeight="1">
      <c r="B104" s="138" t="s">
        <v>99</v>
      </c>
      <c r="C104" s="139"/>
      <c r="D104" s="94">
        <f t="shared" si="10"/>
        <v>23553</v>
      </c>
      <c r="E104" s="129">
        <v>10977</v>
      </c>
      <c r="F104" s="129">
        <v>12576</v>
      </c>
      <c r="G104" s="140">
        <v>87.28</v>
      </c>
      <c r="H104" s="82">
        <v>-87.93</v>
      </c>
      <c r="I104" s="141">
        <v>84</v>
      </c>
      <c r="J104" s="142">
        <f t="shared" si="9"/>
        <v>280.39285714285717</v>
      </c>
      <c r="K104" s="143">
        <v>-300.3</v>
      </c>
      <c r="L104" s="129">
        <v>5790</v>
      </c>
      <c r="M104" s="129">
        <v>25229</v>
      </c>
      <c r="N104" s="130">
        <f t="shared" si="11"/>
        <v>-1676</v>
      </c>
      <c r="O104" s="131">
        <f t="shared" si="8"/>
        <v>-6.643148757382377</v>
      </c>
    </row>
    <row r="105" spans="2:15" ht="15" customHeight="1">
      <c r="B105" s="138" t="s">
        <v>100</v>
      </c>
      <c r="C105" s="139"/>
      <c r="D105" s="94">
        <f t="shared" si="10"/>
        <v>18931</v>
      </c>
      <c r="E105" s="129">
        <v>8808</v>
      </c>
      <c r="F105" s="129">
        <v>10123</v>
      </c>
      <c r="G105" s="140">
        <v>87</v>
      </c>
      <c r="H105" s="82">
        <v>-88.33</v>
      </c>
      <c r="I105" s="141">
        <v>19.96</v>
      </c>
      <c r="J105" s="142">
        <f t="shared" si="9"/>
        <v>948.4468937875752</v>
      </c>
      <c r="K105" s="143">
        <v>-1019.1</v>
      </c>
      <c r="L105" s="129">
        <v>4431</v>
      </c>
      <c r="M105" s="129">
        <v>20341</v>
      </c>
      <c r="N105" s="130">
        <f t="shared" si="11"/>
        <v>-1410</v>
      </c>
      <c r="O105" s="131">
        <f t="shared" si="8"/>
        <v>-6.93181259525097</v>
      </c>
    </row>
    <row r="106" spans="2:15" ht="15" customHeight="1">
      <c r="B106" s="138" t="s">
        <v>101</v>
      </c>
      <c r="C106" s="139"/>
      <c r="D106" s="94">
        <f t="shared" si="10"/>
        <v>8640</v>
      </c>
      <c r="E106" s="129">
        <v>4017</v>
      </c>
      <c r="F106" s="129">
        <v>4623</v>
      </c>
      <c r="G106" s="140">
        <f>SUM(E106/F106)*100</f>
        <v>86.89162881245944</v>
      </c>
      <c r="H106" s="82">
        <v>-87.77</v>
      </c>
      <c r="I106" s="141">
        <v>34.55</v>
      </c>
      <c r="J106" s="142">
        <f t="shared" si="9"/>
        <v>250.07235890014474</v>
      </c>
      <c r="K106" s="143">
        <v>-265.7</v>
      </c>
      <c r="L106" s="129">
        <v>2058</v>
      </c>
      <c r="M106" s="129">
        <v>9180</v>
      </c>
      <c r="N106" s="130">
        <f t="shared" si="11"/>
        <v>-540</v>
      </c>
      <c r="O106" s="131">
        <f t="shared" si="8"/>
        <v>-5.88235294117647</v>
      </c>
    </row>
    <row r="107" spans="1:15" ht="15" customHeight="1">
      <c r="A107" s="144"/>
      <c r="B107" s="144"/>
      <c r="C107" s="145"/>
      <c r="D107" s="146"/>
      <c r="E107" s="146"/>
      <c r="F107" s="146"/>
      <c r="G107" s="147"/>
      <c r="H107" s="148"/>
      <c r="I107" s="149"/>
      <c r="J107" s="150"/>
      <c r="K107" s="151"/>
      <c r="L107" s="146"/>
      <c r="M107" s="146"/>
      <c r="N107" s="152"/>
      <c r="O107" s="153"/>
    </row>
    <row r="108" ht="15" customHeight="1">
      <c r="N108" s="7" t="s">
        <v>67</v>
      </c>
    </row>
    <row r="121" spans="12:15" ht="15" customHeight="1">
      <c r="L121" s="155"/>
      <c r="M121" s="155"/>
      <c r="N121" s="155"/>
      <c r="O121" s="135"/>
    </row>
    <row r="122" spans="12:15" ht="15" customHeight="1">
      <c r="L122" s="155"/>
      <c r="M122" s="155"/>
      <c r="N122" s="155"/>
      <c r="O122" s="135"/>
    </row>
  </sheetData>
  <sheetProtection/>
  <mergeCells count="112">
    <mergeCell ref="B105:C105"/>
    <mergeCell ref="B106:C106"/>
    <mergeCell ref="B98:C98"/>
    <mergeCell ref="A100:B100"/>
    <mergeCell ref="B101:C101"/>
    <mergeCell ref="B102:C102"/>
    <mergeCell ref="B103:C103"/>
    <mergeCell ref="B104:C104"/>
    <mergeCell ref="B91:C91"/>
    <mergeCell ref="B92:C92"/>
    <mergeCell ref="A94:B94"/>
    <mergeCell ref="B95:C95"/>
    <mergeCell ref="B96:C96"/>
    <mergeCell ref="B97:C97"/>
    <mergeCell ref="B84:C84"/>
    <mergeCell ref="B85:C85"/>
    <mergeCell ref="A87:B87"/>
    <mergeCell ref="B88:C88"/>
    <mergeCell ref="B89:C89"/>
    <mergeCell ref="B90:C90"/>
    <mergeCell ref="B76:C76"/>
    <mergeCell ref="A78:B78"/>
    <mergeCell ref="B79:C79"/>
    <mergeCell ref="B80:C80"/>
    <mergeCell ref="B81:C81"/>
    <mergeCell ref="A83:B83"/>
    <mergeCell ref="B70:C70"/>
    <mergeCell ref="B71:C71"/>
    <mergeCell ref="B72:C72"/>
    <mergeCell ref="B73:C73"/>
    <mergeCell ref="B74:C74"/>
    <mergeCell ref="B75:C75"/>
    <mergeCell ref="B63:C63"/>
    <mergeCell ref="B64:C64"/>
    <mergeCell ref="B65:C65"/>
    <mergeCell ref="B66:C66"/>
    <mergeCell ref="A68:B68"/>
    <mergeCell ref="B69:C69"/>
    <mergeCell ref="O56:O57"/>
    <mergeCell ref="A58:B58"/>
    <mergeCell ref="B59:C59"/>
    <mergeCell ref="B60:C60"/>
    <mergeCell ref="B61:C61"/>
    <mergeCell ref="B62:C62"/>
    <mergeCell ref="H56:H57"/>
    <mergeCell ref="J56:J57"/>
    <mergeCell ref="K56:K57"/>
    <mergeCell ref="L56:L57"/>
    <mergeCell ref="M56:M57"/>
    <mergeCell ref="N56:N57"/>
    <mergeCell ref="G54:H55"/>
    <mergeCell ref="I54:I56"/>
    <mergeCell ref="J54:K55"/>
    <mergeCell ref="L54:L55"/>
    <mergeCell ref="M54:O55"/>
    <mergeCell ref="A55:B56"/>
    <mergeCell ref="D56:D57"/>
    <mergeCell ref="E56:E57"/>
    <mergeCell ref="F56:F57"/>
    <mergeCell ref="G56:G57"/>
    <mergeCell ref="B43:C43"/>
    <mergeCell ref="B44:C44"/>
    <mergeCell ref="B45:C45"/>
    <mergeCell ref="A47:B47"/>
    <mergeCell ref="B48:C48"/>
    <mergeCell ref="D54:F55"/>
    <mergeCell ref="B35:C35"/>
    <mergeCell ref="A37:B37"/>
    <mergeCell ref="B38:C38"/>
    <mergeCell ref="B39:C39"/>
    <mergeCell ref="A41:B41"/>
    <mergeCell ref="B42:C42"/>
    <mergeCell ref="B28:C28"/>
    <mergeCell ref="A30:B30"/>
    <mergeCell ref="B31:C31"/>
    <mergeCell ref="B32:C32"/>
    <mergeCell ref="B33:C33"/>
    <mergeCell ref="B34:C34"/>
    <mergeCell ref="A21:B21"/>
    <mergeCell ref="A22:B22"/>
    <mergeCell ref="A23:B23"/>
    <mergeCell ref="A25:B25"/>
    <mergeCell ref="B26:C26"/>
    <mergeCell ref="B27:C27"/>
    <mergeCell ref="A15:B15"/>
    <mergeCell ref="A16:B16"/>
    <mergeCell ref="A17:B17"/>
    <mergeCell ref="A18:B18"/>
    <mergeCell ref="A19:B19"/>
    <mergeCell ref="A20:B20"/>
    <mergeCell ref="N5:N6"/>
    <mergeCell ref="O5:O6"/>
    <mergeCell ref="A8:B8"/>
    <mergeCell ref="A10:B10"/>
    <mergeCell ref="A12:B12"/>
    <mergeCell ref="A14:B14"/>
    <mergeCell ref="A4:B5"/>
    <mergeCell ref="D5:D6"/>
    <mergeCell ref="E5:E6"/>
    <mergeCell ref="F5:F6"/>
    <mergeCell ref="G5:G6"/>
    <mergeCell ref="H5:H6"/>
    <mergeCell ref="D3:F4"/>
    <mergeCell ref="G3:H4"/>
    <mergeCell ref="I3:I5"/>
    <mergeCell ref="J3:K4"/>
    <mergeCell ref="L3:L4"/>
    <mergeCell ref="M3:O4"/>
    <mergeCell ref="J5:J6"/>
    <mergeCell ref="K5:K6"/>
    <mergeCell ref="L5:L6"/>
    <mergeCell ref="M5:M6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geOrder="overThenDown" paperSize="9" scale="99" r:id="rId1"/>
  <rowBreaks count="1" manualBreakCount="1">
    <brk id="50" max="14" man="1"/>
  </rowBreaks>
  <colBreaks count="1" manualBreakCount="1">
    <brk id="8" max="1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2009-06-30T05:25:32Z</dcterms:created>
  <dcterms:modified xsi:type="dcterms:W3CDTF">2009-06-30T05:25:40Z</dcterms:modified>
  <cp:category/>
  <cp:version/>
  <cp:contentType/>
  <cp:contentStatus/>
</cp:coreProperties>
</file>