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 localSheetId="0">'64'!$A$1:$J$30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９．市郡別農地移動">#REF!</definedName>
    <definedName name="_70．市郡別農地転用許可面積">#REF!</definedName>
    <definedName name="_7１．米穀需給量">#REF!</definedName>
    <definedName name="_72．農業共済">'[1]74'!#REF!</definedName>
    <definedName name="_74．家畜共済">'[1]75'!#REF!</definedName>
    <definedName name="_75．農業共同組合概況">#REF!</definedName>
    <definedName name="_xlnm.Print_Area" localSheetId="0">'64'!$A$1:$J$31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<sst xmlns="http://schemas.openxmlformats.org/spreadsheetml/2006/main" count="88" uniqueCount="47">
  <si>
    <t>年次および</t>
  </si>
  <si>
    <t>1kg当り</t>
  </si>
  <si>
    <t>10a当り</t>
  </si>
  <si>
    <t>市  町  村</t>
  </si>
  <si>
    <t>種  類</t>
  </si>
  <si>
    <t>人員</t>
  </si>
  <si>
    <t>面  積</t>
  </si>
  <si>
    <t>代  金</t>
  </si>
  <si>
    <t>重量</t>
  </si>
  <si>
    <t>人</t>
  </si>
  <si>
    <t>ａ</t>
  </si>
  <si>
    <t>円</t>
  </si>
  <si>
    <t>豊後高田市</t>
  </si>
  <si>
    <t>〃</t>
  </si>
  <si>
    <t>国見町</t>
  </si>
  <si>
    <t>日出町</t>
  </si>
  <si>
    <t>中津市</t>
  </si>
  <si>
    <t>宇佐市</t>
  </si>
  <si>
    <t>国東町</t>
  </si>
  <si>
    <t>杵築市</t>
  </si>
  <si>
    <t>日田市</t>
  </si>
  <si>
    <t>玖珠町</t>
  </si>
  <si>
    <t>臼杵市</t>
  </si>
  <si>
    <t>佐伯市</t>
  </si>
  <si>
    <t>大分市</t>
  </si>
  <si>
    <t>竹田市</t>
  </si>
  <si>
    <t>（小   計）</t>
  </si>
  <si>
    <t>南　部　支　所</t>
  </si>
  <si>
    <t>安岐町</t>
  </si>
  <si>
    <t>武蔵町</t>
  </si>
  <si>
    <t>一  黄</t>
  </si>
  <si>
    <t>資料：大分県たばこ耕作組合</t>
  </si>
  <si>
    <t>由布市</t>
  </si>
  <si>
    <t>豊後大野市</t>
  </si>
  <si>
    <t>豊後大野市</t>
  </si>
  <si>
    <t>×</t>
  </si>
  <si>
    <t>×</t>
  </si>
  <si>
    <r>
      <t>　64．葉たばこ販売実績</t>
    </r>
    <r>
      <rPr>
        <sz val="14"/>
        <rFont val="ＭＳ 明朝"/>
        <family val="1"/>
      </rPr>
      <t>(平成１７年産）</t>
    </r>
  </si>
  <si>
    <t>平成１７年</t>
  </si>
  <si>
    <t>１７　年　産</t>
  </si>
  <si>
    <t>合計</t>
  </si>
  <si>
    <t>注）「一黄」とは第一黄色種のこと。</t>
  </si>
  <si>
    <t>豊　　後　　高　　田　　支　　所</t>
  </si>
  <si>
    <t>大野支所</t>
  </si>
  <si>
    <t>㎏</t>
  </si>
  <si>
    <t>販売重量</t>
  </si>
  <si>
    <t>総販売代金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</si>
</sst>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\&quot;\!\-#,##0_ ;_ * &quot;-&quot;_ ;_ @_ "/>
    <numFmt numFmtId="201" formatCode="#,##0.0_ ;[Red]&quot;\&quot;\!\-#,##0.0&quot;\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71">
    <xf numFmtId="0" fontId="0" fillId="0" borderId="0" xfId="0" applyAlignment="1">
      <alignment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0" xfId="21" applyNumberForma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9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96" fontId="4" fillId="0" borderId="1" xfId="21" applyNumberFormat="1" applyFont="1" applyBorder="1">
      <alignment/>
      <protection/>
    </xf>
    <xf numFmtId="176" fontId="4" fillId="0" borderId="1" xfId="21" applyNumberFormat="1" applyFont="1" applyBorder="1" applyAlignment="1">
      <alignment/>
      <protection/>
    </xf>
    <xf numFmtId="176" fontId="5" fillId="0" borderId="0" xfId="21" applyNumberFormat="1" applyFont="1" applyBorder="1" applyAlignment="1" applyProtection="1">
      <alignment horizontal="centerContinuous" vertical="center"/>
      <protection/>
    </xf>
    <xf numFmtId="176" fontId="5" fillId="0" borderId="2" xfId="21" applyNumberFormat="1" applyFont="1" applyBorder="1" applyAlignment="1" applyProtection="1">
      <alignment horizontal="center" vertical="center"/>
      <protection/>
    </xf>
    <xf numFmtId="176" fontId="5" fillId="0" borderId="3" xfId="21" applyNumberFormat="1" applyFont="1" applyBorder="1" applyAlignment="1" applyProtection="1">
      <alignment horizontal="centerContinuous" vertical="center"/>
      <protection/>
    </xf>
    <xf numFmtId="176" fontId="5" fillId="0" borderId="4" xfId="21" applyNumberFormat="1" applyFont="1" applyBorder="1" applyAlignment="1">
      <alignment horizontal="centerContinuous" vertical="center"/>
      <protection/>
    </xf>
    <xf numFmtId="196" fontId="5" fillId="0" borderId="4" xfId="21" applyNumberFormat="1" applyFont="1" applyBorder="1" applyAlignment="1">
      <alignment horizontal="centerContinuous" vertical="center"/>
      <protection/>
    </xf>
    <xf numFmtId="176" fontId="5" fillId="0" borderId="2" xfId="21" applyNumberFormat="1" applyFont="1" applyBorder="1" applyAlignment="1">
      <alignment horizontal="center" vertical="center"/>
      <protection/>
    </xf>
    <xf numFmtId="176" fontId="5" fillId="0" borderId="3" xfId="21" applyNumberFormat="1" applyFont="1" applyBorder="1" applyAlignment="1">
      <alignment horizontal="centerContinuous" vertical="center"/>
      <protection/>
    </xf>
    <xf numFmtId="176" fontId="4" fillId="0" borderId="4" xfId="21" applyNumberFormat="1" applyFont="1" applyBorder="1" applyAlignment="1">
      <alignment horizontal="centerContinuous" vertical="center"/>
      <protection/>
    </xf>
    <xf numFmtId="176" fontId="4" fillId="0" borderId="0" xfId="21" applyNumberFormat="1" applyFont="1" applyAlignment="1">
      <alignment vertical="center"/>
      <protection/>
    </xf>
    <xf numFmtId="176" fontId="5" fillId="0" borderId="5" xfId="21" applyNumberFormat="1" applyFont="1" applyBorder="1" applyAlignment="1" applyProtection="1">
      <alignment horizontal="center" vertical="center"/>
      <protection/>
    </xf>
    <xf numFmtId="196" fontId="5" fillId="0" borderId="5" xfId="21" applyNumberFormat="1" applyFont="1" applyBorder="1" applyAlignment="1" applyProtection="1">
      <alignment horizontal="center" vertical="center"/>
      <protection/>
    </xf>
    <xf numFmtId="176" fontId="5" fillId="0" borderId="0" xfId="21" applyNumberFormat="1" applyFont="1" applyBorder="1" applyAlignment="1" applyProtection="1">
      <alignment horizontal="center" vertical="center"/>
      <protection/>
    </xf>
    <xf numFmtId="176" fontId="4" fillId="0" borderId="2" xfId="21" applyNumberFormat="1" applyFont="1" applyBorder="1" applyAlignment="1">
      <alignment horizontal="center" vertical="center"/>
      <protection/>
    </xf>
    <xf numFmtId="176" fontId="4" fillId="0" borderId="4" xfId="21" applyNumberFormat="1" applyBorder="1">
      <alignment/>
      <protection/>
    </xf>
    <xf numFmtId="176" fontId="4" fillId="0" borderId="6" xfId="21" applyNumberFormat="1" applyBorder="1">
      <alignment/>
      <protection/>
    </xf>
    <xf numFmtId="176" fontId="4" fillId="0" borderId="7" xfId="21" applyNumberFormat="1" applyBorder="1">
      <alignment/>
      <protection/>
    </xf>
    <xf numFmtId="176" fontId="6" fillId="0" borderId="7" xfId="21" applyNumberFormat="1" applyFont="1" applyBorder="1" applyAlignment="1">
      <alignment horizontal="right"/>
      <protection/>
    </xf>
    <xf numFmtId="196" fontId="6" fillId="0" borderId="7" xfId="21" applyNumberFormat="1" applyFont="1" applyBorder="1" applyAlignment="1">
      <alignment horizontal="right"/>
      <protection/>
    </xf>
    <xf numFmtId="176" fontId="6" fillId="0" borderId="2" xfId="21" applyNumberFormat="1" applyFont="1" applyBorder="1" applyAlignment="1">
      <alignment horizontal="right"/>
      <protection/>
    </xf>
    <xf numFmtId="176" fontId="4" fillId="0" borderId="0" xfId="21" applyNumberFormat="1">
      <alignment/>
      <protection/>
    </xf>
    <xf numFmtId="176" fontId="4" fillId="0" borderId="0" xfId="21" applyNumberFormat="1" applyBorder="1">
      <alignment/>
      <protection/>
    </xf>
    <xf numFmtId="176" fontId="4" fillId="0" borderId="5" xfId="21" applyNumberFormat="1" applyBorder="1">
      <alignment/>
      <protection/>
    </xf>
    <xf numFmtId="176" fontId="4" fillId="0" borderId="8" xfId="21" applyNumberFormat="1" applyBorder="1" applyAlignment="1">
      <alignment horizontal="right"/>
      <protection/>
    </xf>
    <xf numFmtId="196" fontId="4" fillId="0" borderId="8" xfId="21" applyNumberFormat="1" applyBorder="1" applyAlignment="1">
      <alignment horizontal="right"/>
      <protection/>
    </xf>
    <xf numFmtId="176" fontId="7" fillId="0" borderId="0" xfId="21" applyNumberFormat="1" applyFont="1">
      <alignment/>
      <protection/>
    </xf>
    <xf numFmtId="176" fontId="7" fillId="0" borderId="7" xfId="21" applyNumberFormat="1" applyFont="1" applyBorder="1" applyAlignment="1">
      <alignment horizontal="center"/>
      <protection/>
    </xf>
    <xf numFmtId="176" fontId="7" fillId="0" borderId="4" xfId="21" applyNumberFormat="1" applyFon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196" fontId="4" fillId="0" borderId="0" xfId="21" applyNumberFormat="1">
      <alignment/>
      <protection/>
    </xf>
    <xf numFmtId="176" fontId="7" fillId="0" borderId="9" xfId="21" applyNumberFormat="1" applyFont="1" applyBorder="1" applyAlignment="1">
      <alignment horizontal="center"/>
      <protection/>
    </xf>
    <xf numFmtId="176" fontId="4" fillId="0" borderId="7" xfId="21" applyNumberFormat="1" applyFont="1" applyFill="1" applyBorder="1" applyAlignment="1" applyProtection="1">
      <alignment horizontal="distributed"/>
      <protection/>
    </xf>
    <xf numFmtId="176" fontId="4" fillId="0" borderId="10" xfId="21" applyNumberFormat="1" applyFill="1" applyBorder="1" applyAlignment="1">
      <alignment horizontal="center"/>
      <protection/>
    </xf>
    <xf numFmtId="176" fontId="4" fillId="0" borderId="7" xfId="21" applyNumberFormat="1" applyFill="1" applyBorder="1" applyAlignment="1">
      <alignment horizontal="distributed"/>
      <protection/>
    </xf>
    <xf numFmtId="176" fontId="8" fillId="0" borderId="0" xfId="21" applyNumberFormat="1" applyFont="1" applyBorder="1">
      <alignment/>
      <protection/>
    </xf>
    <xf numFmtId="211" fontId="8" fillId="0" borderId="0" xfId="21" applyNumberFormat="1" applyFont="1" applyBorder="1">
      <alignment/>
      <protection/>
    </xf>
    <xf numFmtId="196" fontId="8" fillId="0" borderId="0" xfId="21" applyNumberFormat="1" applyFont="1" applyBorder="1">
      <alignment/>
      <protection/>
    </xf>
    <xf numFmtId="176" fontId="8" fillId="0" borderId="4" xfId="21" applyNumberFormat="1" applyFont="1" applyBorder="1">
      <alignment/>
      <protection/>
    </xf>
    <xf numFmtId="211" fontId="8" fillId="0" borderId="4" xfId="21" applyNumberFormat="1" applyFont="1" applyBorder="1">
      <alignment/>
      <protection/>
    </xf>
    <xf numFmtId="196" fontId="8" fillId="0" borderId="4" xfId="21" applyNumberFormat="1" applyFont="1" applyBorder="1">
      <alignment/>
      <protection/>
    </xf>
    <xf numFmtId="176" fontId="5" fillId="0" borderId="0" xfId="21" applyNumberFormat="1" applyFont="1" applyFill="1" applyBorder="1" applyAlignment="1">
      <alignment horizontal="right"/>
      <protection/>
    </xf>
    <xf numFmtId="176" fontId="5" fillId="0" borderId="0" xfId="21" applyNumberFormat="1" applyFont="1" applyFill="1" applyBorder="1">
      <alignment/>
      <protection/>
    </xf>
    <xf numFmtId="211" fontId="5" fillId="0" borderId="0" xfId="21" applyNumberFormat="1" applyFont="1" applyFill="1" applyBorder="1">
      <alignment/>
      <protection/>
    </xf>
    <xf numFmtId="196" fontId="5" fillId="0" borderId="0" xfId="21" applyNumberFormat="1" applyFont="1" applyFill="1" applyBorder="1">
      <alignment/>
      <protection/>
    </xf>
    <xf numFmtId="176" fontId="4" fillId="0" borderId="7" xfId="21" applyNumberFormat="1" applyFont="1" applyFill="1" applyBorder="1" applyAlignment="1">
      <alignment horizontal="distributed"/>
      <protection/>
    </xf>
    <xf numFmtId="176" fontId="4" fillId="0" borderId="7" xfId="21" applyNumberFormat="1" applyFont="1" applyFill="1" applyBorder="1" applyAlignment="1">
      <alignment horizontal="center"/>
      <protection/>
    </xf>
    <xf numFmtId="41" fontId="5" fillId="0" borderId="0" xfId="21" applyNumberFormat="1" applyFont="1" applyFill="1" applyBorder="1" applyAlignment="1">
      <alignment horizontal="right"/>
      <protection/>
    </xf>
    <xf numFmtId="176" fontId="4" fillId="0" borderId="9" xfId="21" applyNumberFormat="1" applyFill="1" applyBorder="1" applyAlignment="1">
      <alignment horizontal="center"/>
      <protection/>
    </xf>
    <xf numFmtId="176" fontId="5" fillId="0" borderId="4" xfId="21" applyNumberFormat="1" applyFont="1" applyFill="1" applyBorder="1">
      <alignment/>
      <protection/>
    </xf>
    <xf numFmtId="211" fontId="5" fillId="0" borderId="4" xfId="21" applyNumberFormat="1" applyFont="1" applyFill="1" applyBorder="1">
      <alignment/>
      <protection/>
    </xf>
    <xf numFmtId="196" fontId="5" fillId="0" borderId="4" xfId="21" applyNumberFormat="1" applyFont="1" applyFill="1" applyBorder="1">
      <alignment/>
      <protection/>
    </xf>
    <xf numFmtId="176" fontId="4" fillId="0" borderId="5" xfId="21" applyNumberFormat="1" applyFont="1" applyFill="1" applyBorder="1" applyAlignment="1" applyProtection="1">
      <alignment horizontal="distributed"/>
      <protection/>
    </xf>
    <xf numFmtId="196" fontId="5" fillId="0" borderId="0" xfId="21" applyNumberFormat="1" applyFont="1" applyFill="1" applyBorder="1" applyAlignment="1">
      <alignment horizontal="right"/>
      <protection/>
    </xf>
    <xf numFmtId="211" fontId="5" fillId="0" borderId="0" xfId="21" applyNumberFormat="1" applyFont="1" applyFill="1" applyBorder="1" applyAlignment="1">
      <alignment horizontal="right"/>
      <protection/>
    </xf>
    <xf numFmtId="176" fontId="4" fillId="0" borderId="9" xfId="21" applyNumberFormat="1" applyFont="1" applyFill="1" applyBorder="1" applyAlignment="1">
      <alignment horizontal="distributed"/>
      <protection/>
    </xf>
    <xf numFmtId="176" fontId="7" fillId="0" borderId="0" xfId="21" applyNumberFormat="1" applyFont="1" applyAlignment="1">
      <alignment horizontal="center"/>
      <protection/>
    </xf>
    <xf numFmtId="176" fontId="7" fillId="0" borderId="0" xfId="21" applyNumberFormat="1" applyFont="1" applyBorder="1" applyAlignment="1">
      <alignment horizontal="center"/>
      <protection/>
    </xf>
    <xf numFmtId="176" fontId="4" fillId="0" borderId="11" xfId="21" applyNumberFormat="1" applyFont="1" applyFill="1" applyBorder="1" applyAlignment="1">
      <alignment horizontal="center" vertical="center" textRotation="255"/>
      <protection/>
    </xf>
    <xf numFmtId="176" fontId="4" fillId="0" borderId="0" xfId="21" applyNumberFormat="1" applyFill="1">
      <alignment/>
      <protection/>
    </xf>
    <xf numFmtId="176" fontId="4" fillId="0" borderId="10" xfId="21" applyNumberFormat="1" applyFill="1" applyBorder="1" applyAlignment="1">
      <alignment horizontal="center" vertical="center" textRotation="255"/>
      <protection/>
    </xf>
    <xf numFmtId="176" fontId="4" fillId="0" borderId="6" xfId="21" applyNumberFormat="1" applyFill="1" applyBorder="1" applyAlignment="1">
      <alignment horizontal="center" vertical="center" textRotation="255"/>
      <protection/>
    </xf>
    <xf numFmtId="176" fontId="4" fillId="0" borderId="6" xfId="21" applyNumberFormat="1" applyFill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6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J31"/>
  <sheetViews>
    <sheetView tabSelected="1" zoomScale="120" zoomScaleNormal="120" zoomScaleSheetLayoutView="100" workbookViewId="0" topLeftCell="A1">
      <selection activeCell="B1" sqref="B1"/>
    </sheetView>
  </sheetViews>
  <sheetFormatPr defaultColWidth="8.66015625" defaultRowHeight="18"/>
  <cols>
    <col min="1" max="1" width="2.5" style="29" customWidth="1"/>
    <col min="2" max="2" width="11" style="29" customWidth="1"/>
    <col min="3" max="3" width="6.08203125" style="29" customWidth="1"/>
    <col min="4" max="4" width="4.08203125" style="29" customWidth="1"/>
    <col min="5" max="5" width="8.58203125" style="29" customWidth="1"/>
    <col min="6" max="6" width="9.66015625" style="38" customWidth="1"/>
    <col min="7" max="7" width="10.83203125" style="29" customWidth="1"/>
    <col min="8" max="8" width="5.5" style="29" customWidth="1"/>
    <col min="9" max="9" width="4.5" style="29" customWidth="1"/>
    <col min="10" max="10" width="6.83203125" style="29" customWidth="1"/>
    <col min="11" max="16384" width="6.41015625" style="29" customWidth="1"/>
  </cols>
  <sheetData>
    <row r="1" spans="1:10" s="5" customFormat="1" ht="15.75" customHeight="1">
      <c r="A1" s="1" t="s">
        <v>37</v>
      </c>
      <c r="B1" s="2"/>
      <c r="C1" s="3"/>
      <c r="D1" s="3"/>
      <c r="E1" s="3"/>
      <c r="F1" s="4"/>
      <c r="G1" s="3"/>
      <c r="H1" s="3"/>
      <c r="I1" s="3"/>
      <c r="J1" s="3"/>
    </row>
    <row r="2" spans="1:10" s="5" customFormat="1" ht="12" customHeight="1" thickBot="1">
      <c r="A2" s="6"/>
      <c r="B2" s="7"/>
      <c r="C2" s="6"/>
      <c r="D2" s="6"/>
      <c r="E2" s="6"/>
      <c r="F2" s="8"/>
      <c r="G2" s="6"/>
      <c r="H2" s="6"/>
      <c r="I2" s="9"/>
      <c r="J2" s="6"/>
    </row>
    <row r="3" spans="1:10" s="18" customFormat="1" ht="14.25" customHeight="1" thickTop="1">
      <c r="A3" s="10" t="s">
        <v>0</v>
      </c>
      <c r="B3" s="10"/>
      <c r="C3" s="11"/>
      <c r="D3" s="12" t="s">
        <v>38</v>
      </c>
      <c r="E3" s="13"/>
      <c r="F3" s="14"/>
      <c r="G3" s="12"/>
      <c r="H3" s="15" t="s">
        <v>1</v>
      </c>
      <c r="I3" s="16" t="s">
        <v>2</v>
      </c>
      <c r="J3" s="17"/>
    </row>
    <row r="4" spans="1:10" s="18" customFormat="1" ht="14.25" customHeight="1">
      <c r="A4" s="10" t="s">
        <v>3</v>
      </c>
      <c r="B4" s="10"/>
      <c r="C4" s="11" t="s">
        <v>4</v>
      </c>
      <c r="D4" s="19" t="s">
        <v>5</v>
      </c>
      <c r="E4" s="19" t="s">
        <v>6</v>
      </c>
      <c r="F4" s="20" t="s">
        <v>45</v>
      </c>
      <c r="G4" s="19" t="s">
        <v>46</v>
      </c>
      <c r="H4" s="21" t="s">
        <v>7</v>
      </c>
      <c r="I4" s="11" t="s">
        <v>8</v>
      </c>
      <c r="J4" s="22" t="s">
        <v>7</v>
      </c>
    </row>
    <row r="5" spans="1:10" ht="14.25" customHeight="1">
      <c r="A5" s="23"/>
      <c r="B5" s="24"/>
      <c r="C5" s="25"/>
      <c r="D5" s="26" t="s">
        <v>9</v>
      </c>
      <c r="E5" s="26" t="s">
        <v>10</v>
      </c>
      <c r="F5" s="27" t="s">
        <v>44</v>
      </c>
      <c r="G5" s="26" t="s">
        <v>11</v>
      </c>
      <c r="H5" s="26" t="s">
        <v>11</v>
      </c>
      <c r="I5" s="27" t="s">
        <v>44</v>
      </c>
      <c r="J5" s="28" t="s">
        <v>11</v>
      </c>
    </row>
    <row r="6" spans="1:10" ht="14.25" customHeight="1">
      <c r="A6" s="30"/>
      <c r="B6" s="30"/>
      <c r="C6" s="31"/>
      <c r="D6" s="32"/>
      <c r="E6" s="32"/>
      <c r="F6" s="33"/>
      <c r="G6" s="32"/>
      <c r="H6" s="32"/>
      <c r="I6" s="32"/>
      <c r="J6" s="32"/>
    </row>
    <row r="7" spans="1:10" s="34" customFormat="1" ht="18" customHeight="1">
      <c r="A7" s="64" t="s">
        <v>39</v>
      </c>
      <c r="B7" s="65"/>
      <c r="C7" s="35" t="s">
        <v>40</v>
      </c>
      <c r="D7" s="43">
        <f>D14+D26+D29</f>
        <v>396</v>
      </c>
      <c r="E7" s="44">
        <f>E14+E26+E29</f>
        <v>77201</v>
      </c>
      <c r="F7" s="45">
        <f>F14+F26+F29</f>
        <v>2105878</v>
      </c>
      <c r="G7" s="43">
        <f>G14+G26+G29</f>
        <v>3793235795</v>
      </c>
      <c r="H7" s="43">
        <f>G7/F7</f>
        <v>1801.260944366198</v>
      </c>
      <c r="I7" s="43">
        <f>F7/E7*10</f>
        <v>272.77859095089445</v>
      </c>
      <c r="J7" s="43">
        <f>I7*H7</f>
        <v>491345.422339089</v>
      </c>
    </row>
    <row r="8" spans="1:10" s="34" customFormat="1" ht="18" customHeight="1">
      <c r="A8" s="36"/>
      <c r="B8" s="36"/>
      <c r="C8" s="39"/>
      <c r="D8" s="46"/>
      <c r="E8" s="47"/>
      <c r="F8" s="48"/>
      <c r="G8" s="46"/>
      <c r="H8" s="46"/>
      <c r="I8" s="46"/>
      <c r="J8" s="46"/>
    </row>
    <row r="9" spans="1:10" s="67" customFormat="1" ht="24.75" customHeight="1">
      <c r="A9" s="66" t="s">
        <v>27</v>
      </c>
      <c r="B9" s="40" t="s">
        <v>22</v>
      </c>
      <c r="C9" s="54" t="s">
        <v>30</v>
      </c>
      <c r="D9" s="50">
        <v>95</v>
      </c>
      <c r="E9" s="51">
        <v>25130</v>
      </c>
      <c r="F9" s="52">
        <v>701747.5</v>
      </c>
      <c r="G9" s="50">
        <v>1285884350</v>
      </c>
      <c r="H9" s="50">
        <v>1832</v>
      </c>
      <c r="I9" s="50">
        <v>279</v>
      </c>
      <c r="J9" s="50">
        <v>511693</v>
      </c>
    </row>
    <row r="10" spans="1:10" s="67" customFormat="1" ht="24.75" customHeight="1">
      <c r="A10" s="68"/>
      <c r="B10" s="42" t="s">
        <v>23</v>
      </c>
      <c r="C10" s="41" t="s">
        <v>13</v>
      </c>
      <c r="D10" s="49" t="s">
        <v>36</v>
      </c>
      <c r="E10" s="55" t="s">
        <v>35</v>
      </c>
      <c r="F10" s="49" t="s">
        <v>35</v>
      </c>
      <c r="G10" s="49" t="s">
        <v>35</v>
      </c>
      <c r="H10" s="49" t="s">
        <v>35</v>
      </c>
      <c r="I10" s="49" t="s">
        <v>35</v>
      </c>
      <c r="J10" s="49" t="s">
        <v>35</v>
      </c>
    </row>
    <row r="11" spans="1:10" s="67" customFormat="1" ht="24.75" customHeight="1">
      <c r="A11" s="68"/>
      <c r="B11" s="42" t="s">
        <v>24</v>
      </c>
      <c r="C11" s="41" t="s">
        <v>13</v>
      </c>
      <c r="D11" s="50">
        <v>8</v>
      </c>
      <c r="E11" s="51">
        <v>760</v>
      </c>
      <c r="F11" s="52">
        <v>20092.5</v>
      </c>
      <c r="G11" s="50">
        <v>34721395</v>
      </c>
      <c r="H11" s="50">
        <v>1728</v>
      </c>
      <c r="I11" s="50">
        <v>264</v>
      </c>
      <c r="J11" s="50">
        <v>456860</v>
      </c>
    </row>
    <row r="12" spans="1:10" s="67" customFormat="1" ht="24.75" customHeight="1">
      <c r="A12" s="68"/>
      <c r="B12" s="53" t="s">
        <v>32</v>
      </c>
      <c r="C12" s="41" t="s">
        <v>13</v>
      </c>
      <c r="D12" s="49" t="s">
        <v>35</v>
      </c>
      <c r="E12" s="55" t="s">
        <v>35</v>
      </c>
      <c r="F12" s="49" t="s">
        <v>35</v>
      </c>
      <c r="G12" s="49" t="s">
        <v>35</v>
      </c>
      <c r="H12" s="49" t="s">
        <v>35</v>
      </c>
      <c r="I12" s="49" t="s">
        <v>35</v>
      </c>
      <c r="J12" s="49" t="s">
        <v>35</v>
      </c>
    </row>
    <row r="13" spans="1:10" s="67" customFormat="1" ht="24.75" customHeight="1">
      <c r="A13" s="68"/>
      <c r="B13" s="40" t="s">
        <v>33</v>
      </c>
      <c r="C13" s="41" t="s">
        <v>13</v>
      </c>
      <c r="D13" s="50">
        <v>45</v>
      </c>
      <c r="E13" s="51">
        <v>6988</v>
      </c>
      <c r="F13" s="52">
        <v>207598.5</v>
      </c>
      <c r="G13" s="50">
        <v>393702740</v>
      </c>
      <c r="H13" s="50">
        <v>1896</v>
      </c>
      <c r="I13" s="50">
        <v>297</v>
      </c>
      <c r="J13" s="50">
        <v>563398</v>
      </c>
    </row>
    <row r="14" spans="1:10" s="67" customFormat="1" ht="28.5" customHeight="1">
      <c r="A14" s="68"/>
      <c r="B14" s="53" t="s">
        <v>26</v>
      </c>
      <c r="C14" s="56"/>
      <c r="D14" s="57">
        <f>SUM(D9:D13)+1+1</f>
        <v>150</v>
      </c>
      <c r="E14" s="58">
        <f>SUM(E9:E13)+70+75</f>
        <v>33023</v>
      </c>
      <c r="F14" s="59">
        <f>SUM(F9:F13)+1846.5+1565.5</f>
        <v>932850.5</v>
      </c>
      <c r="G14" s="57">
        <f>SUM(G9:G13)+3051780+2893275</f>
        <v>1720253540</v>
      </c>
      <c r="H14" s="57">
        <v>1844</v>
      </c>
      <c r="I14" s="57">
        <v>282</v>
      </c>
      <c r="J14" s="57">
        <v>520926</v>
      </c>
    </row>
    <row r="15" spans="1:10" s="67" customFormat="1" ht="24.75" customHeight="1">
      <c r="A15" s="66" t="s">
        <v>42</v>
      </c>
      <c r="B15" s="60" t="s">
        <v>12</v>
      </c>
      <c r="C15" s="54" t="s">
        <v>30</v>
      </c>
      <c r="D15" s="50">
        <v>36</v>
      </c>
      <c r="E15" s="51">
        <v>7407</v>
      </c>
      <c r="F15" s="52">
        <v>189346.5</v>
      </c>
      <c r="G15" s="50">
        <v>348565525</v>
      </c>
      <c r="H15" s="50">
        <v>1841</v>
      </c>
      <c r="I15" s="50">
        <v>256</v>
      </c>
      <c r="J15" s="50">
        <v>470589</v>
      </c>
    </row>
    <row r="16" spans="1:10" s="67" customFormat="1" ht="24.75" customHeight="1">
      <c r="A16" s="68"/>
      <c r="B16" s="40" t="s">
        <v>14</v>
      </c>
      <c r="C16" s="41" t="s">
        <v>13</v>
      </c>
      <c r="D16" s="50">
        <v>7</v>
      </c>
      <c r="E16" s="51">
        <v>671</v>
      </c>
      <c r="F16" s="52">
        <v>17678</v>
      </c>
      <c r="G16" s="50">
        <v>29499820</v>
      </c>
      <c r="H16" s="50">
        <v>1669</v>
      </c>
      <c r="I16" s="50">
        <v>263</v>
      </c>
      <c r="J16" s="50">
        <v>439640</v>
      </c>
    </row>
    <row r="17" spans="1:10" s="67" customFormat="1" ht="24.75" customHeight="1">
      <c r="A17" s="68"/>
      <c r="B17" s="40" t="s">
        <v>15</v>
      </c>
      <c r="C17" s="41" t="s">
        <v>13</v>
      </c>
      <c r="D17" s="50">
        <v>4</v>
      </c>
      <c r="E17" s="51">
        <v>400</v>
      </c>
      <c r="F17" s="52">
        <v>9124.5</v>
      </c>
      <c r="G17" s="50">
        <v>16791715</v>
      </c>
      <c r="H17" s="50">
        <v>1840</v>
      </c>
      <c r="I17" s="50">
        <v>228</v>
      </c>
      <c r="J17" s="50">
        <v>419793</v>
      </c>
    </row>
    <row r="18" spans="1:10" s="67" customFormat="1" ht="24.75" customHeight="1">
      <c r="A18" s="68"/>
      <c r="B18" s="40" t="s">
        <v>16</v>
      </c>
      <c r="C18" s="41" t="s">
        <v>13</v>
      </c>
      <c r="D18" s="49">
        <v>7</v>
      </c>
      <c r="E18" s="62">
        <v>621</v>
      </c>
      <c r="F18" s="61">
        <v>15267</v>
      </c>
      <c r="G18" s="49">
        <v>25810890</v>
      </c>
      <c r="H18" s="49">
        <v>1691</v>
      </c>
      <c r="I18" s="49">
        <v>246</v>
      </c>
      <c r="J18" s="49">
        <v>415634</v>
      </c>
    </row>
    <row r="19" spans="1:10" s="67" customFormat="1" ht="24.75" customHeight="1">
      <c r="A19" s="68"/>
      <c r="B19" s="40" t="s">
        <v>17</v>
      </c>
      <c r="C19" s="41" t="s">
        <v>13</v>
      </c>
      <c r="D19" s="50">
        <v>5</v>
      </c>
      <c r="E19" s="51">
        <v>828</v>
      </c>
      <c r="F19" s="52">
        <v>14091</v>
      </c>
      <c r="G19" s="50">
        <v>22678010</v>
      </c>
      <c r="H19" s="50">
        <v>1609</v>
      </c>
      <c r="I19" s="50">
        <v>170</v>
      </c>
      <c r="J19" s="50">
        <v>273889</v>
      </c>
    </row>
    <row r="20" spans="1:10" s="67" customFormat="1" ht="24.75" customHeight="1">
      <c r="A20" s="68"/>
      <c r="B20" s="40" t="s">
        <v>18</v>
      </c>
      <c r="C20" s="41" t="s">
        <v>13</v>
      </c>
      <c r="D20" s="50">
        <v>16</v>
      </c>
      <c r="E20" s="51">
        <v>1431</v>
      </c>
      <c r="F20" s="52">
        <v>40325.5</v>
      </c>
      <c r="G20" s="50">
        <v>77843290</v>
      </c>
      <c r="H20" s="50">
        <v>1930</v>
      </c>
      <c r="I20" s="50">
        <v>282</v>
      </c>
      <c r="J20" s="50">
        <v>543978</v>
      </c>
    </row>
    <row r="21" spans="1:10" s="67" customFormat="1" ht="24.75" customHeight="1">
      <c r="A21" s="68"/>
      <c r="B21" s="40" t="s">
        <v>28</v>
      </c>
      <c r="C21" s="41" t="s">
        <v>13</v>
      </c>
      <c r="D21" s="50">
        <v>13</v>
      </c>
      <c r="E21" s="51">
        <v>1455</v>
      </c>
      <c r="F21" s="52">
        <v>39646.5</v>
      </c>
      <c r="G21" s="50">
        <v>73022600</v>
      </c>
      <c r="H21" s="50">
        <v>1842</v>
      </c>
      <c r="I21" s="50">
        <v>272</v>
      </c>
      <c r="J21" s="50">
        <v>501874</v>
      </c>
    </row>
    <row r="22" spans="1:10" s="67" customFormat="1" ht="24.75" customHeight="1">
      <c r="A22" s="68"/>
      <c r="B22" s="40" t="s">
        <v>29</v>
      </c>
      <c r="C22" s="41" t="s">
        <v>13</v>
      </c>
      <c r="D22" s="49" t="s">
        <v>35</v>
      </c>
      <c r="E22" s="55" t="s">
        <v>35</v>
      </c>
      <c r="F22" s="49" t="s">
        <v>35</v>
      </c>
      <c r="G22" s="49" t="s">
        <v>35</v>
      </c>
      <c r="H22" s="49" t="s">
        <v>35</v>
      </c>
      <c r="I22" s="49" t="s">
        <v>35</v>
      </c>
      <c r="J22" s="49" t="s">
        <v>35</v>
      </c>
    </row>
    <row r="23" spans="1:10" s="67" customFormat="1" ht="24.75" customHeight="1">
      <c r="A23" s="68"/>
      <c r="B23" s="40" t="s">
        <v>19</v>
      </c>
      <c r="C23" s="41" t="s">
        <v>13</v>
      </c>
      <c r="D23" s="50">
        <v>6</v>
      </c>
      <c r="E23" s="51">
        <v>1930</v>
      </c>
      <c r="F23" s="52">
        <v>43608</v>
      </c>
      <c r="G23" s="50">
        <v>85270210</v>
      </c>
      <c r="H23" s="50">
        <v>1955</v>
      </c>
      <c r="I23" s="50">
        <v>226</v>
      </c>
      <c r="J23" s="50">
        <v>441815</v>
      </c>
    </row>
    <row r="24" spans="1:10" s="67" customFormat="1" ht="24.75" customHeight="1">
      <c r="A24" s="68"/>
      <c r="B24" s="40" t="s">
        <v>20</v>
      </c>
      <c r="C24" s="41" t="s">
        <v>13</v>
      </c>
      <c r="D24" s="50">
        <v>5</v>
      </c>
      <c r="E24" s="51">
        <v>560</v>
      </c>
      <c r="F24" s="52">
        <v>12474.5</v>
      </c>
      <c r="G24" s="50">
        <v>19734535</v>
      </c>
      <c r="H24" s="50">
        <v>1582</v>
      </c>
      <c r="I24" s="50">
        <v>223</v>
      </c>
      <c r="J24" s="50">
        <v>352402</v>
      </c>
    </row>
    <row r="25" spans="1:10" s="67" customFormat="1" ht="24.75" customHeight="1">
      <c r="A25" s="68"/>
      <c r="B25" s="40" t="s">
        <v>21</v>
      </c>
      <c r="C25" s="41" t="s">
        <v>13</v>
      </c>
      <c r="D25" s="50">
        <v>24</v>
      </c>
      <c r="E25" s="51">
        <v>5360</v>
      </c>
      <c r="F25" s="52">
        <v>116695</v>
      </c>
      <c r="G25" s="50">
        <v>193573370</v>
      </c>
      <c r="H25" s="50">
        <v>1659</v>
      </c>
      <c r="I25" s="50">
        <v>218</v>
      </c>
      <c r="J25" s="50">
        <v>361144</v>
      </c>
    </row>
    <row r="26" spans="1:10" s="67" customFormat="1" ht="28.5" customHeight="1">
      <c r="A26" s="69"/>
      <c r="B26" s="63" t="s">
        <v>26</v>
      </c>
      <c r="C26" s="56"/>
      <c r="D26" s="57">
        <f>SUM(D15:D25)+1</f>
        <v>124</v>
      </c>
      <c r="E26" s="58">
        <f>SUM(E15:E25)+90</f>
        <v>20753</v>
      </c>
      <c r="F26" s="59">
        <f>SUM(F15:F25)+2316.5</f>
        <v>500573</v>
      </c>
      <c r="G26" s="57">
        <f>SUM(G15:G25)+4309940</f>
        <v>897099905</v>
      </c>
      <c r="H26" s="57">
        <v>1792</v>
      </c>
      <c r="I26" s="57">
        <v>241</v>
      </c>
      <c r="J26" s="57">
        <v>432275</v>
      </c>
    </row>
    <row r="27" spans="1:10" s="67" customFormat="1" ht="24.75" customHeight="1">
      <c r="A27" s="66" t="s">
        <v>43</v>
      </c>
      <c r="B27" s="40" t="s">
        <v>25</v>
      </c>
      <c r="C27" s="54" t="s">
        <v>30</v>
      </c>
      <c r="D27" s="50">
        <v>19</v>
      </c>
      <c r="E27" s="51">
        <v>2200</v>
      </c>
      <c r="F27" s="52">
        <v>59215</v>
      </c>
      <c r="G27" s="50">
        <v>95413045</v>
      </c>
      <c r="H27" s="50">
        <v>1611</v>
      </c>
      <c r="I27" s="50">
        <v>269</v>
      </c>
      <c r="J27" s="50">
        <v>433696</v>
      </c>
    </row>
    <row r="28" spans="1:10" s="67" customFormat="1" ht="24.75" customHeight="1">
      <c r="A28" s="68"/>
      <c r="B28" s="53" t="s">
        <v>34</v>
      </c>
      <c r="C28" s="41" t="s">
        <v>13</v>
      </c>
      <c r="D28" s="50">
        <v>103</v>
      </c>
      <c r="E28" s="51">
        <v>21225</v>
      </c>
      <c r="F28" s="52">
        <v>613239.5</v>
      </c>
      <c r="G28" s="50">
        <v>1080469305</v>
      </c>
      <c r="H28" s="50">
        <v>1762</v>
      </c>
      <c r="I28" s="50">
        <v>289</v>
      </c>
      <c r="J28" s="50">
        <v>509055</v>
      </c>
    </row>
    <row r="29" spans="1:10" s="67" customFormat="1" ht="28.5" customHeight="1">
      <c r="A29" s="69"/>
      <c r="B29" s="63" t="s">
        <v>26</v>
      </c>
      <c r="C29" s="70"/>
      <c r="D29" s="57">
        <f>SUM(D27:D28)</f>
        <v>122</v>
      </c>
      <c r="E29" s="58">
        <f>SUM(E27:E28)</f>
        <v>23425</v>
      </c>
      <c r="F29" s="59">
        <f>SUM(F27:F28)</f>
        <v>672454.5</v>
      </c>
      <c r="G29" s="57">
        <f>SUM(G27:G28)</f>
        <v>1175882350</v>
      </c>
      <c r="H29" s="57">
        <v>1749</v>
      </c>
      <c r="I29" s="57">
        <v>287</v>
      </c>
      <c r="J29" s="57">
        <v>501978</v>
      </c>
    </row>
    <row r="30" ht="21" customHeight="1">
      <c r="A30" s="37" t="s">
        <v>31</v>
      </c>
    </row>
    <row r="31" ht="21" customHeight="1">
      <c r="B31" s="5" t="s">
        <v>41</v>
      </c>
    </row>
  </sheetData>
  <mergeCells count="4">
    <mergeCell ref="A7:B7"/>
    <mergeCell ref="A27:A29"/>
    <mergeCell ref="A9:A14"/>
    <mergeCell ref="A15:A26"/>
  </mergeCells>
  <printOptions horizontalCentered="1" verticalCentered="1"/>
  <pageMargins left="0.3937007874015748" right="0.3937007874015748" top="0.3937007874015748" bottom="2.94" header="0.31496062992125984" footer="0.82677165354330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2006-06-13T07:48:08Z</cp:lastPrinted>
  <dcterms:created xsi:type="dcterms:W3CDTF">2002-02-01T06:25:17Z</dcterms:created>
  <dcterms:modified xsi:type="dcterms:W3CDTF">2006-06-13T07:49:05Z</dcterms:modified>
  <cp:category/>
  <cp:version/>
  <cp:contentType/>
  <cp:contentStatus/>
</cp:coreProperties>
</file>