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00" sheetId="1" r:id="rId1"/>
  </sheets>
  <definedNames>
    <definedName name="_xlnm.Print_Area" localSheetId="0">'200'!$A$1:$AA$36</definedName>
  </definedNames>
  <calcPr fullCalcOnLoad="1"/>
</workbook>
</file>

<file path=xl/sharedStrings.xml><?xml version="1.0" encoding="utf-8"?>
<sst xmlns="http://schemas.openxmlformats.org/spreadsheetml/2006/main" count="153" uniqueCount="128">
  <si>
    <t>(単位 人､件､千円)</t>
  </si>
  <si>
    <t>被保険者数</t>
  </si>
  <si>
    <t xml:space="preserve">    保    険    給    付</t>
  </si>
  <si>
    <t>国庫支出金</t>
  </si>
  <si>
    <t>事務費</t>
  </si>
  <si>
    <t>普通調整</t>
  </si>
  <si>
    <t>特別調整</t>
  </si>
  <si>
    <t>特別対策費</t>
  </si>
  <si>
    <t xml:space="preserve">      総    数</t>
  </si>
  <si>
    <t xml:space="preserve">  育児給付</t>
  </si>
  <si>
    <t>保険税</t>
  </si>
  <si>
    <t>総額</t>
  </si>
  <si>
    <t>療給等</t>
  </si>
  <si>
    <t>普調</t>
  </si>
  <si>
    <t>特調</t>
  </si>
  <si>
    <t>特別対策</t>
  </si>
  <si>
    <t xml:space="preserve">   療 養 給 付 費</t>
  </si>
  <si>
    <t xml:space="preserve">    療  養  費</t>
  </si>
  <si>
    <t xml:space="preserve">    葬 祭 給 付</t>
  </si>
  <si>
    <t>負担金</t>
  </si>
  <si>
    <t>件数</t>
  </si>
  <si>
    <t>費用額</t>
  </si>
  <si>
    <t>給付額</t>
  </si>
  <si>
    <t>年間平均</t>
  </si>
  <si>
    <t>A#62</t>
  </si>
  <si>
    <t>B1#23</t>
  </si>
  <si>
    <t>B1#30</t>
  </si>
  <si>
    <t>B1#24</t>
  </si>
  <si>
    <t>B1#25</t>
  </si>
  <si>
    <t>B1#205</t>
  </si>
  <si>
    <t>B1#26</t>
  </si>
  <si>
    <t>B1#27</t>
  </si>
  <si>
    <t>B1#28</t>
  </si>
  <si>
    <t>B1#29</t>
  </si>
  <si>
    <t>C#1</t>
  </si>
  <si>
    <t>C#2</t>
  </si>
  <si>
    <t>C#19</t>
  </si>
  <si>
    <t>C#20</t>
  </si>
  <si>
    <t>C2#36</t>
  </si>
  <si>
    <t>C2#48</t>
  </si>
  <si>
    <t>C2#105</t>
  </si>
  <si>
    <t>C2#106</t>
  </si>
  <si>
    <t>C2#66</t>
  </si>
  <si>
    <t>C2#71</t>
  </si>
  <si>
    <t xml:space="preserve"> 大分市</t>
  </si>
  <si>
    <t xml:space="preserve"> 別府市</t>
  </si>
  <si>
    <t xml:space="preserve"> 中津市</t>
  </si>
  <si>
    <t xml:space="preserve"> 日田市</t>
  </si>
  <si>
    <t xml:space="preserve"> 佐伯市</t>
  </si>
  <si>
    <t xml:space="preserve"> 臼杵市</t>
  </si>
  <si>
    <t xml:space="preserve"> 津久見市</t>
  </si>
  <si>
    <t xml:space="preserve"> 竹田市</t>
  </si>
  <si>
    <t xml:space="preserve"> 豊後高田市</t>
  </si>
  <si>
    <t xml:space="preserve"> 杵築市</t>
  </si>
  <si>
    <t xml:space="preserve"> 宇佐市</t>
  </si>
  <si>
    <t xml:space="preserve"> 姫島村</t>
  </si>
  <si>
    <t xml:space="preserve"> 日出町</t>
  </si>
  <si>
    <t xml:space="preserve"> 九重町</t>
  </si>
  <si>
    <t xml:space="preserve"> 玖珠町</t>
  </si>
  <si>
    <t xml:space="preserve"> 豊後大野市</t>
  </si>
  <si>
    <t xml:space="preserve"> 由布市</t>
  </si>
  <si>
    <t xml:space="preserve"> 国東市</t>
  </si>
  <si>
    <t xml:space="preserve"> 歯科医師</t>
  </si>
  <si>
    <t xml:space="preserve"> 医師</t>
  </si>
  <si>
    <t xml:space="preserve"> 市町村計</t>
  </si>
  <si>
    <t>組</t>
  </si>
  <si>
    <t xml:space="preserve"> 組合計</t>
  </si>
  <si>
    <t xml:space="preserve"> 都道府県計</t>
  </si>
  <si>
    <t xml:space="preserve">200．　国 　 　民　  　健      　康　  　保　  　険      </t>
  </si>
  <si>
    <t>高額</t>
  </si>
  <si>
    <t>出産</t>
  </si>
  <si>
    <t xml:space="preserve">   高  額  療  養  費</t>
  </si>
  <si>
    <t xml:space="preserve">    出 産 育 児</t>
  </si>
  <si>
    <t>共同事業負担金</t>
  </si>
  <si>
    <t>平成13年度</t>
  </si>
  <si>
    <t>資料:県国保医療室｢国民健康保険事業状況｣</t>
  </si>
  <si>
    <t>高 額 医 療 費</t>
  </si>
  <si>
    <t>交 付 金</t>
  </si>
  <si>
    <t>被保険者数(年間平均)</t>
  </si>
  <si>
    <t>組合計</t>
  </si>
  <si>
    <t>大分市</t>
  </si>
  <si>
    <t>別府市</t>
  </si>
  <si>
    <t>中津市</t>
  </si>
  <si>
    <t>佐伯市</t>
  </si>
  <si>
    <t>日田市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</si>
  <si>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</si>
  <si>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</si>
  <si>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</si>
  <si>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</si>
  <si>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</si>
  <si>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</si>
  <si>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</si>
  <si>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</si>
  <si>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</si>
  <si>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</si>
  <si>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</si>
  <si>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</si>
  <si>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</si>
  <si>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歯科医師</t>
  </si>
  <si>
    <t>医師国保</t>
  </si>
  <si>
    <t>総  額</t>
  </si>
  <si>
    <t>年次および        保  険  者</t>
  </si>
  <si>
    <t>療養給付費等</t>
  </si>
  <si>
    <t>負   担   金</t>
  </si>
  <si>
    <t>出産育児一時金等</t>
  </si>
  <si>
    <t>補     助     金</t>
  </si>
  <si>
    <t>補  助  金</t>
  </si>
  <si>
    <t>国   庫   支   出   金</t>
  </si>
  <si>
    <t>保    険    給    付</t>
  </si>
  <si>
    <t>総    数</t>
  </si>
  <si>
    <t>療 養 給 付 費</t>
  </si>
  <si>
    <t>療 養 費</t>
  </si>
  <si>
    <t>高 額 療 養 費</t>
  </si>
  <si>
    <t>出産育児一時金</t>
  </si>
  <si>
    <t xml:space="preserve"> 葬 祭 給 付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</si>
  <si>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</si>
  <si>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</si>
  <si>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</si>
  <si>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</si>
  <si>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</si>
  <si>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</si>
  <si>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</si>
  <si>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</si>
  <si>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</si>
  <si>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標示番号</t>
  </si>
  <si>
    <t>保 険 料
(税)</t>
  </si>
  <si>
    <t>市</t>
  </si>
  <si>
    <t>市町村計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</si>
</sst>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\-#,##0;_ * &quot;-&quot;_ ;_ @_ "/>
    <numFmt numFmtId="178" formatCode="###,###,###,##0"/>
    <numFmt numFmtId="179" formatCode="000"/>
    <numFmt numFmtId="180" formatCode="#,###,##0"/>
    <numFmt numFmtId="181" formatCode="#,###,###,###,##0"/>
    <numFmt numFmtId="182" formatCode="###,###,##0"/>
    <numFmt numFmtId="183" formatCode="#,##0_ "/>
  </numFmts>
  <fonts count="1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37" fontId="6" fillId="0" borderId="0">
      <alignment/>
      <protection/>
    </xf>
  </cellStyleXfs>
  <cellXfs count="111">
    <xf numFmtId="3" fontId="0" fillId="0" borderId="0" xfId="0" applyAlignment="1">
      <alignment horizontal="center"/>
    </xf>
    <xf numFmtId="3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1" xfId="0" applyFont="1" applyBorder="1" applyAlignment="1">
      <alignment/>
    </xf>
    <xf numFmtId="3" fontId="8" fillId="0" borderId="1" xfId="0" applyFont="1" applyBorder="1" applyAlignment="1">
      <alignment horizontal="distributed"/>
    </xf>
    <xf numFmtId="3" fontId="8" fillId="0" borderId="1" xfId="0" applyFont="1" applyBorder="1" applyAlignment="1">
      <alignment/>
    </xf>
    <xf numFmtId="3" fontId="8" fillId="0" borderId="0" xfId="0" applyFont="1" applyAlignment="1">
      <alignment horizontal="center"/>
    </xf>
    <xf numFmtId="3" fontId="8" fillId="0" borderId="2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3" xfId="0" applyFont="1" applyBorder="1" applyAlignment="1">
      <alignment horizontal="center"/>
    </xf>
    <xf numFmtId="3" fontId="8" fillId="0" borderId="3" xfId="0" applyFont="1" applyBorder="1" applyAlignment="1">
      <alignment horizontal="centerContinuous"/>
    </xf>
    <xf numFmtId="3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Font="1" applyBorder="1" applyAlignment="1">
      <alignment horizontal="center"/>
    </xf>
    <xf numFmtId="3" fontId="8" fillId="0" borderId="0" xfId="0" applyNumberFormat="1" applyFont="1" applyAlignment="1">
      <alignment/>
    </xf>
    <xf numFmtId="3" fontId="8" fillId="0" borderId="7" xfId="0" applyFont="1" applyBorder="1" applyAlignment="1">
      <alignment horizontal="center"/>
    </xf>
    <xf numFmtId="3" fontId="8" fillId="0" borderId="7" xfId="0" applyFont="1" applyBorder="1" applyAlignment="1">
      <alignment horizontal="centerContinuous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Continuous"/>
    </xf>
    <xf numFmtId="3" fontId="9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3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Continuous"/>
    </xf>
    <xf numFmtId="3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179" fontId="8" fillId="0" borderId="9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left"/>
    </xf>
    <xf numFmtId="180" fontId="8" fillId="0" borderId="9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81" fontId="8" fillId="0" borderId="9" xfId="0" applyNumberFormat="1" applyFont="1" applyFill="1" applyBorder="1" applyAlignment="1">
      <alignment horizontal="right"/>
    </xf>
    <xf numFmtId="182" fontId="8" fillId="0" borderId="9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center"/>
    </xf>
    <xf numFmtId="179" fontId="10" fillId="0" borderId="9" xfId="0" applyNumberFormat="1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left"/>
    </xf>
    <xf numFmtId="180" fontId="10" fillId="0" borderId="9" xfId="0" applyNumberFormat="1" applyFont="1" applyFill="1" applyBorder="1" applyAlignment="1">
      <alignment horizontal="right"/>
    </xf>
    <xf numFmtId="178" fontId="10" fillId="0" borderId="9" xfId="0" applyNumberFormat="1" applyFont="1" applyFill="1" applyBorder="1" applyAlignment="1">
      <alignment horizontal="right"/>
    </xf>
    <xf numFmtId="181" fontId="10" fillId="0" borderId="9" xfId="0" applyNumberFormat="1" applyFont="1" applyFill="1" applyBorder="1" applyAlignment="1">
      <alignment horizontal="right"/>
    </xf>
    <xf numFmtId="182" fontId="10" fillId="0" borderId="9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38" fontId="8" fillId="0" borderId="9" xfId="15" applyFont="1" applyBorder="1" applyAlignment="1">
      <alignment/>
    </xf>
    <xf numFmtId="3" fontId="10" fillId="0" borderId="10" xfId="0" applyNumberFormat="1" applyFont="1" applyBorder="1" applyAlignment="1">
      <alignment horizontal="center"/>
    </xf>
    <xf numFmtId="38" fontId="10" fillId="0" borderId="9" xfId="15" applyFont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Continuous"/>
    </xf>
    <xf numFmtId="3" fontId="12" fillId="0" borderId="12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8" fillId="0" borderId="0" xfId="0" applyFont="1" applyAlignment="1">
      <alignment/>
    </xf>
    <xf numFmtId="177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Font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3" fontId="8" fillId="0" borderId="0" xfId="0" applyFont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distributed"/>
    </xf>
    <xf numFmtId="3" fontId="10" fillId="0" borderId="3" xfId="0" applyNumberFormat="1" applyFont="1" applyBorder="1" applyAlignment="1">
      <alignment horizontal="distributed"/>
    </xf>
    <xf numFmtId="3" fontId="8" fillId="0" borderId="7" xfId="0" applyNumberFormat="1" applyFont="1" applyBorder="1" applyAlignment="1">
      <alignment horizontal="distributed"/>
    </xf>
    <xf numFmtId="41" fontId="8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2" fillId="0" borderId="0" xfId="0" applyNumberFormat="1" applyFont="1" applyAlignment="1">
      <alignment/>
    </xf>
    <xf numFmtId="41" fontId="12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49" fontId="13" fillId="0" borderId="0" xfId="16" applyNumberFormat="1" applyFont="1" applyBorder="1" applyAlignment="1" applyProtection="1">
      <alignment horizontal="center"/>
      <protection/>
    </xf>
    <xf numFmtId="0" fontId="13" fillId="0" borderId="0" xfId="16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/>
    </xf>
    <xf numFmtId="3" fontId="8" fillId="0" borderId="0" xfId="0" applyFont="1" applyBorder="1" applyAlignment="1">
      <alignment horizontal="centerContinuous"/>
    </xf>
    <xf numFmtId="0" fontId="10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6" fillId="0" borderId="0" xfId="0" applyFont="1" applyAlignment="1">
      <alignment horizontal="center"/>
    </xf>
    <xf numFmtId="3" fontId="8" fillId="0" borderId="13" xfId="0" applyFont="1" applyBorder="1" applyAlignment="1">
      <alignment horizontal="center" vertical="center" wrapText="1"/>
    </xf>
    <xf numFmtId="3" fontId="8" fillId="0" borderId="14" xfId="0" applyFont="1" applyBorder="1" applyAlignment="1">
      <alignment horizontal="center" vertical="center" wrapText="1"/>
    </xf>
    <xf numFmtId="3" fontId="8" fillId="0" borderId="8" xfId="0" applyFont="1" applyBorder="1" applyAlignment="1">
      <alignment horizontal="center" vertical="center" wrapText="1"/>
    </xf>
    <xf numFmtId="3" fontId="8" fillId="0" borderId="15" xfId="0" applyFont="1" applyBorder="1" applyAlignment="1">
      <alignment horizontal="center" vertical="center" wrapText="1"/>
    </xf>
    <xf numFmtId="3" fontId="8" fillId="0" borderId="2" xfId="0" applyFont="1" applyBorder="1" applyAlignment="1">
      <alignment horizontal="center" vertical="center" wrapText="1"/>
    </xf>
    <xf numFmtId="3" fontId="8" fillId="0" borderId="0" xfId="0" applyFont="1" applyBorder="1" applyAlignment="1">
      <alignment horizontal="center" vertical="center" wrapText="1"/>
    </xf>
    <xf numFmtId="3" fontId="8" fillId="0" borderId="3" xfId="0" applyFont="1" applyBorder="1" applyAlignment="1">
      <alignment horizontal="center" vertical="center" wrapText="1"/>
    </xf>
    <xf numFmtId="3" fontId="8" fillId="0" borderId="11" xfId="0" applyFont="1" applyBorder="1" applyAlignment="1">
      <alignment horizontal="center" vertical="center" wrapText="1"/>
    </xf>
    <xf numFmtId="3" fontId="8" fillId="0" borderId="7" xfId="0" applyFont="1" applyBorder="1" applyAlignment="1">
      <alignment horizontal="center" vertical="center" wrapText="1"/>
    </xf>
    <xf numFmtId="3" fontId="8" fillId="0" borderId="4" xfId="0" applyFont="1" applyBorder="1" applyAlignment="1">
      <alignment horizontal="center" vertical="center"/>
    </xf>
    <xf numFmtId="3" fontId="8" fillId="0" borderId="8" xfId="0" applyFont="1" applyBorder="1" applyAlignment="1">
      <alignment horizontal="center" vertical="center"/>
    </xf>
    <xf numFmtId="3" fontId="8" fillId="0" borderId="16" xfId="0" applyFont="1" applyBorder="1" applyAlignment="1">
      <alignment horizontal="center"/>
    </xf>
    <xf numFmtId="3" fontId="8" fillId="0" borderId="17" xfId="0" applyFont="1" applyBorder="1" applyAlignment="1">
      <alignment horizontal="center"/>
    </xf>
    <xf numFmtId="3" fontId="8" fillId="0" borderId="18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9" xfId="0" applyFont="1" applyBorder="1" applyAlignment="1">
      <alignment horizontal="center" vertical="center" wrapText="1"/>
    </xf>
    <xf numFmtId="3" fontId="8" fillId="0" borderId="10" xfId="0" applyFont="1" applyBorder="1" applyAlignment="1">
      <alignment horizontal="center" vertical="center" wrapText="1"/>
    </xf>
    <xf numFmtId="3" fontId="8" fillId="0" borderId="12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3" fontId="10" fillId="0" borderId="3" xfId="0" applyNumberFormat="1" applyFont="1" applyBorder="1" applyAlignment="1">
      <alignment horizontal="center"/>
    </xf>
    <xf numFmtId="3" fontId="14" fillId="0" borderId="0" xfId="0" applyNumberFormat="1" applyFont="1" applyAlignment="1">
      <alignment/>
    </xf>
    <xf numFmtId="3" fontId="14" fillId="0" borderId="3" xfId="0" applyNumberFormat="1" applyFont="1" applyBorder="1" applyAlignment="1">
      <alignment/>
    </xf>
  </cellXfs>
  <cellStyles count="3">
    <cellStyle name="Normal" xfId="0"/>
    <cellStyle name="Comma [0]" xfId="15"/>
    <cellStyle name="標準_47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4"/>
  <sheetViews>
    <sheetView tabSelected="1" showOutlineSymbols="0" view="pageBreakPreview" zoomScaleNormal="75" zoomScaleSheetLayoutView="100" workbookViewId="0" topLeftCell="A1">
      <selection activeCell="H25" sqref="H25"/>
    </sheetView>
  </sheetViews>
  <sheetFormatPr defaultColWidth="11.75390625" defaultRowHeight="14.25"/>
  <cols>
    <col min="1" max="1" width="4.25390625" style="81" customWidth="1"/>
    <col min="2" max="2" width="11.875" style="7" bestFit="1" customWidth="1"/>
    <col min="3" max="3" width="10.875" style="7" customWidth="1"/>
    <col min="4" max="5" width="12.625" style="7" bestFit="1" customWidth="1"/>
    <col min="6" max="6" width="11.25390625" style="7" bestFit="1" customWidth="1"/>
    <col min="7" max="7" width="12.625" style="7" bestFit="1" customWidth="1"/>
    <col min="8" max="8" width="16.75390625" style="7" bestFit="1" customWidth="1"/>
    <col min="9" max="9" width="12.625" style="7" bestFit="1" customWidth="1"/>
    <col min="10" max="10" width="11.50390625" style="7" bestFit="1" customWidth="1"/>
    <col min="11" max="11" width="14.50390625" style="7" bestFit="1" customWidth="1"/>
    <col min="12" max="12" width="12.125" style="7" bestFit="1" customWidth="1"/>
    <col min="13" max="13" width="14.50390625" style="7" customWidth="1"/>
    <col min="14" max="14" width="12.625" style="7" bestFit="1" customWidth="1"/>
    <col min="15" max="15" width="11.25390625" style="7" customWidth="1"/>
    <col min="16" max="16" width="12.625" style="7" bestFit="1" customWidth="1"/>
    <col min="17" max="17" width="9.00390625" style="7" customWidth="1"/>
    <col min="18" max="18" width="10.00390625" style="7" bestFit="1" customWidth="1"/>
    <col min="19" max="19" width="9.00390625" style="7" customWidth="1"/>
    <col min="20" max="20" width="11.50390625" style="7" bestFit="1" customWidth="1"/>
    <col min="21" max="21" width="9.00390625" style="7" customWidth="1"/>
    <col min="22" max="22" width="10.00390625" style="7" bestFit="1" customWidth="1"/>
    <col min="23" max="23" width="8.875" style="7" customWidth="1"/>
    <col min="24" max="24" width="10.00390625" style="7" bestFit="1" customWidth="1"/>
    <col min="25" max="26" width="0" style="7" hidden="1" customWidth="1"/>
    <col min="27" max="27" width="4.375" style="59" customWidth="1"/>
    <col min="28" max="30" width="11.75390625" style="7" customWidth="1"/>
    <col min="31" max="31" width="16.125" style="7" customWidth="1"/>
    <col min="32" max="32" width="17.75390625" style="7" customWidth="1"/>
    <col min="33" max="33" width="11.75390625" style="7" customWidth="1"/>
    <col min="34" max="34" width="15.375" style="7" customWidth="1"/>
    <col min="35" max="35" width="13.00390625" style="7" bestFit="1" customWidth="1"/>
    <col min="36" max="36" width="15.875" style="7" customWidth="1"/>
    <col min="37" max="40" width="11.75390625" style="7" customWidth="1"/>
    <col min="41" max="41" width="14.125" style="7" bestFit="1" customWidth="1"/>
    <col min="42" max="42" width="11.75390625" style="7" customWidth="1"/>
    <col min="43" max="43" width="15.75390625" style="7" customWidth="1"/>
    <col min="44" max="46" width="11.75390625" style="7" customWidth="1"/>
    <col min="47" max="47" width="14.625" style="7" customWidth="1"/>
    <col min="48" max="48" width="13.75390625" style="7" bestFit="1" customWidth="1"/>
    <col min="49" max="16384" width="11.75390625" style="7" customWidth="1"/>
  </cols>
  <sheetData>
    <row r="1" spans="1:53" s="1" customFormat="1" ht="17.25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2"/>
      <c r="AC1" s="2"/>
      <c r="AD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27" ht="12.75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7"/>
    </row>
    <row r="3" spans="1:53" ht="15" customHeight="1" thickTop="1">
      <c r="A3" s="91" t="s">
        <v>101</v>
      </c>
      <c r="B3" s="92"/>
      <c r="C3" s="88" t="s">
        <v>78</v>
      </c>
      <c r="D3" s="88" t="s">
        <v>125</v>
      </c>
      <c r="E3" s="99" t="s">
        <v>107</v>
      </c>
      <c r="F3" s="100"/>
      <c r="G3" s="100"/>
      <c r="H3" s="100"/>
      <c r="I3" s="100"/>
      <c r="J3" s="100"/>
      <c r="K3" s="100"/>
      <c r="L3" s="101"/>
      <c r="M3" s="102" t="s">
        <v>108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Z3" s="8"/>
      <c r="AA3" s="104" t="s">
        <v>124</v>
      </c>
      <c r="AF3" s="9" t="s">
        <v>3</v>
      </c>
      <c r="AN3" s="9" t="s">
        <v>2</v>
      </c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</row>
    <row r="4" spans="1:53" ht="12">
      <c r="A4" s="93"/>
      <c r="B4" s="94"/>
      <c r="C4" s="89"/>
      <c r="D4" s="89"/>
      <c r="E4" s="97" t="s">
        <v>100</v>
      </c>
      <c r="F4" s="12" t="s">
        <v>4</v>
      </c>
      <c r="G4" s="11" t="s">
        <v>102</v>
      </c>
      <c r="H4" s="13" t="s">
        <v>76</v>
      </c>
      <c r="I4" s="14" t="s">
        <v>5</v>
      </c>
      <c r="J4" s="14" t="s">
        <v>6</v>
      </c>
      <c r="K4" s="14" t="s">
        <v>104</v>
      </c>
      <c r="L4" s="14" t="s">
        <v>7</v>
      </c>
      <c r="M4" s="85" t="s">
        <v>109</v>
      </c>
      <c r="N4" s="86"/>
      <c r="O4" s="85" t="s">
        <v>110</v>
      </c>
      <c r="P4" s="86"/>
      <c r="Q4" s="85" t="s">
        <v>111</v>
      </c>
      <c r="R4" s="86"/>
      <c r="S4" s="85" t="s">
        <v>112</v>
      </c>
      <c r="T4" s="86"/>
      <c r="U4" s="85" t="s">
        <v>113</v>
      </c>
      <c r="V4" s="86"/>
      <c r="W4" s="85" t="s">
        <v>114</v>
      </c>
      <c r="X4" s="86"/>
      <c r="Y4" s="15" t="s">
        <v>9</v>
      </c>
      <c r="Z4" s="16"/>
      <c r="AA4" s="105"/>
      <c r="AD4" s="9" t="s">
        <v>1</v>
      </c>
      <c r="AE4" s="9" t="s">
        <v>10</v>
      </c>
      <c r="AF4" s="9" t="s">
        <v>11</v>
      </c>
      <c r="AG4" s="9" t="s">
        <v>4</v>
      </c>
      <c r="AH4" s="9" t="s">
        <v>12</v>
      </c>
      <c r="AI4" s="9" t="s">
        <v>69</v>
      </c>
      <c r="AJ4" s="9" t="s">
        <v>13</v>
      </c>
      <c r="AK4" s="9" t="s">
        <v>14</v>
      </c>
      <c r="AL4" s="9" t="s">
        <v>70</v>
      </c>
      <c r="AM4" s="9" t="s">
        <v>15</v>
      </c>
      <c r="AN4" s="9" t="s">
        <v>8</v>
      </c>
      <c r="AO4" s="10"/>
      <c r="AP4" s="9" t="s">
        <v>16</v>
      </c>
      <c r="AQ4" s="10"/>
      <c r="AR4" s="9" t="s">
        <v>17</v>
      </c>
      <c r="AS4" s="10"/>
      <c r="AT4" s="9" t="s">
        <v>71</v>
      </c>
      <c r="AU4" s="10"/>
      <c r="AV4" s="17" t="s">
        <v>72</v>
      </c>
      <c r="AW4" s="10"/>
      <c r="AX4" s="17" t="s">
        <v>18</v>
      </c>
      <c r="AY4" s="10"/>
      <c r="AZ4" s="10"/>
      <c r="BA4" s="10"/>
    </row>
    <row r="5" spans="1:53" ht="12">
      <c r="A5" s="95"/>
      <c r="B5" s="96"/>
      <c r="C5" s="90"/>
      <c r="D5" s="90"/>
      <c r="E5" s="98"/>
      <c r="F5" s="19" t="s">
        <v>19</v>
      </c>
      <c r="G5" s="18" t="s">
        <v>103</v>
      </c>
      <c r="H5" s="18" t="s">
        <v>73</v>
      </c>
      <c r="I5" s="20" t="s">
        <v>77</v>
      </c>
      <c r="J5" s="20" t="s">
        <v>77</v>
      </c>
      <c r="K5" s="20" t="s">
        <v>105</v>
      </c>
      <c r="L5" s="20" t="s">
        <v>106</v>
      </c>
      <c r="M5" s="21" t="s">
        <v>20</v>
      </c>
      <c r="N5" s="21" t="s">
        <v>21</v>
      </c>
      <c r="O5" s="21" t="s">
        <v>20</v>
      </c>
      <c r="P5" s="21" t="s">
        <v>21</v>
      </c>
      <c r="Q5" s="21" t="s">
        <v>20</v>
      </c>
      <c r="R5" s="21" t="s">
        <v>21</v>
      </c>
      <c r="S5" s="21" t="s">
        <v>20</v>
      </c>
      <c r="T5" s="21" t="s">
        <v>21</v>
      </c>
      <c r="U5" s="21" t="s">
        <v>20</v>
      </c>
      <c r="V5" s="21" t="s">
        <v>22</v>
      </c>
      <c r="W5" s="21" t="s">
        <v>20</v>
      </c>
      <c r="X5" s="21" t="s">
        <v>22</v>
      </c>
      <c r="Y5" s="21" t="s">
        <v>20</v>
      </c>
      <c r="Z5" s="21" t="s">
        <v>22</v>
      </c>
      <c r="AA5" s="106"/>
      <c r="AC5" s="9"/>
      <c r="AD5" s="9" t="s">
        <v>23</v>
      </c>
      <c r="AN5" s="9" t="s">
        <v>20</v>
      </c>
      <c r="AO5" s="9" t="s">
        <v>21</v>
      </c>
      <c r="AP5" s="9" t="s">
        <v>20</v>
      </c>
      <c r="AQ5" s="9" t="s">
        <v>21</v>
      </c>
      <c r="AR5" s="9" t="s">
        <v>20</v>
      </c>
      <c r="AS5" s="9" t="s">
        <v>21</v>
      </c>
      <c r="AT5" s="9" t="s">
        <v>20</v>
      </c>
      <c r="AU5" s="9" t="s">
        <v>21</v>
      </c>
      <c r="AV5" s="9" t="s">
        <v>20</v>
      </c>
      <c r="AW5" s="9" t="s">
        <v>22</v>
      </c>
      <c r="AX5" s="9" t="s">
        <v>20</v>
      </c>
      <c r="AY5" s="9" t="s">
        <v>22</v>
      </c>
      <c r="AZ5" s="10"/>
      <c r="BA5" s="10"/>
    </row>
    <row r="6" spans="1:27" ht="12">
      <c r="A6" s="76"/>
      <c r="B6" s="22" t="s">
        <v>74</v>
      </c>
      <c r="C6" s="17">
        <v>438630</v>
      </c>
      <c r="D6" s="17">
        <v>31626379</v>
      </c>
      <c r="E6" s="17">
        <v>43921279</v>
      </c>
      <c r="F6" s="17">
        <v>19782</v>
      </c>
      <c r="G6" s="17">
        <v>29805188</v>
      </c>
      <c r="H6" s="71">
        <v>0</v>
      </c>
      <c r="I6" s="17">
        <v>11271410</v>
      </c>
      <c r="J6" s="17">
        <v>2786210</v>
      </c>
      <c r="K6" s="17">
        <v>3900</v>
      </c>
      <c r="L6" s="17">
        <v>34787</v>
      </c>
      <c r="M6" s="17">
        <v>2313740</v>
      </c>
      <c r="N6" s="17">
        <v>61071100</v>
      </c>
      <c r="O6" s="17">
        <v>2198466</v>
      </c>
      <c r="P6" s="17">
        <v>54481374</v>
      </c>
      <c r="Q6" s="17">
        <v>46993</v>
      </c>
      <c r="R6" s="17">
        <v>360133</v>
      </c>
      <c r="S6" s="17">
        <v>59332</v>
      </c>
      <c r="T6" s="17">
        <v>5561177</v>
      </c>
      <c r="U6" s="17">
        <v>1561</v>
      </c>
      <c r="V6" s="17">
        <v>469800</v>
      </c>
      <c r="W6" s="17">
        <v>7388</v>
      </c>
      <c r="X6" s="17">
        <v>198616</v>
      </c>
      <c r="Y6" s="17">
        <v>0</v>
      </c>
      <c r="Z6" s="23">
        <v>0</v>
      </c>
      <c r="AA6" s="24">
        <v>13</v>
      </c>
    </row>
    <row r="7" spans="1:27" ht="12">
      <c r="A7" s="76"/>
      <c r="B7" s="22">
        <v>14</v>
      </c>
      <c r="C7" s="17">
        <v>450621</v>
      </c>
      <c r="D7" s="17">
        <v>31963819</v>
      </c>
      <c r="E7" s="17">
        <v>41732516</v>
      </c>
      <c r="F7" s="17">
        <v>21359</v>
      </c>
      <c r="G7" s="17">
        <v>28329078</v>
      </c>
      <c r="H7" s="71">
        <v>0</v>
      </c>
      <c r="I7" s="17">
        <v>10819012</v>
      </c>
      <c r="J7" s="17">
        <v>2525279</v>
      </c>
      <c r="K7" s="17">
        <v>4575</v>
      </c>
      <c r="L7" s="17">
        <v>33214</v>
      </c>
      <c r="M7" s="17">
        <v>2170282</v>
      </c>
      <c r="N7" s="17">
        <v>56068394</v>
      </c>
      <c r="O7" s="17">
        <v>2061564</v>
      </c>
      <c r="P7" s="17">
        <v>49527575</v>
      </c>
      <c r="Q7" s="17">
        <v>41451</v>
      </c>
      <c r="R7" s="17">
        <v>366793</v>
      </c>
      <c r="S7" s="17">
        <v>58010</v>
      </c>
      <c r="T7" s="17">
        <v>5491745</v>
      </c>
      <c r="U7" s="17">
        <v>1587</v>
      </c>
      <c r="V7" s="17">
        <v>478800</v>
      </c>
      <c r="W7" s="17">
        <v>7670</v>
      </c>
      <c r="X7" s="17">
        <v>203481</v>
      </c>
      <c r="Y7" s="17">
        <v>0</v>
      </c>
      <c r="Z7" s="23">
        <v>0</v>
      </c>
      <c r="AA7" s="24">
        <v>14</v>
      </c>
    </row>
    <row r="8" spans="1:27" ht="12">
      <c r="A8" s="76"/>
      <c r="B8" s="22">
        <v>15</v>
      </c>
      <c r="C8" s="17">
        <v>462169</v>
      </c>
      <c r="D8" s="17">
        <v>31966237</v>
      </c>
      <c r="E8" s="17">
        <v>43155271</v>
      </c>
      <c r="F8" s="17">
        <v>21661</v>
      </c>
      <c r="G8" s="17">
        <v>29392027</v>
      </c>
      <c r="H8" s="17">
        <v>360132</v>
      </c>
      <c r="I8" s="17">
        <v>11100424</v>
      </c>
      <c r="J8" s="17">
        <v>2254101</v>
      </c>
      <c r="K8" s="17">
        <v>4425</v>
      </c>
      <c r="L8" s="17">
        <v>22502</v>
      </c>
      <c r="M8" s="17">
        <v>2514286</v>
      </c>
      <c r="N8" s="17">
        <v>64959543</v>
      </c>
      <c r="O8" s="17">
        <v>2400985</v>
      </c>
      <c r="P8" s="17">
        <v>58249578</v>
      </c>
      <c r="Q8" s="17">
        <v>42673</v>
      </c>
      <c r="R8" s="17">
        <v>386393</v>
      </c>
      <c r="S8" s="17">
        <v>61315</v>
      </c>
      <c r="T8" s="17">
        <v>5630426</v>
      </c>
      <c r="U8" s="17">
        <v>1618</v>
      </c>
      <c r="V8" s="17">
        <v>487100</v>
      </c>
      <c r="W8" s="17">
        <v>7695</v>
      </c>
      <c r="X8" s="17">
        <v>206046</v>
      </c>
      <c r="Y8" s="17">
        <v>0</v>
      </c>
      <c r="Z8" s="23">
        <v>0</v>
      </c>
      <c r="AA8" s="24">
        <v>15</v>
      </c>
    </row>
    <row r="9" spans="1:27" ht="12">
      <c r="A9" s="76"/>
      <c r="B9" s="22">
        <v>16</v>
      </c>
      <c r="C9" s="17">
        <v>468977</v>
      </c>
      <c r="D9" s="17">
        <v>32472423</v>
      </c>
      <c r="E9" s="17">
        <v>44170836</v>
      </c>
      <c r="F9" s="17">
        <v>8714</v>
      </c>
      <c r="G9" s="17">
        <v>30246435</v>
      </c>
      <c r="H9" s="17">
        <v>394734</v>
      </c>
      <c r="I9" s="17">
        <v>11475135</v>
      </c>
      <c r="J9" s="17">
        <v>2013477</v>
      </c>
      <c r="K9" s="17">
        <v>6696</v>
      </c>
      <c r="L9" s="17">
        <v>25644</v>
      </c>
      <c r="M9" s="17">
        <v>2669404</v>
      </c>
      <c r="N9" s="17">
        <v>67566602</v>
      </c>
      <c r="O9" s="17">
        <v>2550659</v>
      </c>
      <c r="P9" s="17">
        <v>60697047</v>
      </c>
      <c r="Q9" s="17">
        <v>45026</v>
      </c>
      <c r="R9" s="17">
        <v>402612</v>
      </c>
      <c r="S9" s="17">
        <v>63937</v>
      </c>
      <c r="T9" s="17">
        <v>5760546</v>
      </c>
      <c r="U9" s="17">
        <v>1599</v>
      </c>
      <c r="V9" s="17">
        <v>481500</v>
      </c>
      <c r="W9" s="17">
        <v>8183</v>
      </c>
      <c r="X9" s="17">
        <v>224904</v>
      </c>
      <c r="Y9" s="17">
        <v>0</v>
      </c>
      <c r="Z9" s="23">
        <v>0</v>
      </c>
      <c r="AA9" s="24">
        <v>16</v>
      </c>
    </row>
    <row r="10" spans="1:53" ht="12">
      <c r="A10" s="76"/>
      <c r="B10" s="22">
        <v>17</v>
      </c>
      <c r="C10" s="17">
        <v>470516</v>
      </c>
      <c r="D10" s="17">
        <v>32619192</v>
      </c>
      <c r="E10" s="17">
        <v>41253845</v>
      </c>
      <c r="F10" s="17">
        <v>8617</v>
      </c>
      <c r="G10" s="17">
        <v>27790703</v>
      </c>
      <c r="H10" s="17">
        <v>432078</v>
      </c>
      <c r="I10" s="17">
        <v>11266360</v>
      </c>
      <c r="J10" s="17">
        <v>1746508</v>
      </c>
      <c r="K10" s="17">
        <v>7005</v>
      </c>
      <c r="L10" s="17">
        <v>2577</v>
      </c>
      <c r="M10" s="17">
        <v>2833981</v>
      </c>
      <c r="N10" s="17">
        <v>71061590</v>
      </c>
      <c r="O10" s="17">
        <v>2710103</v>
      </c>
      <c r="P10" s="17">
        <v>64126013</v>
      </c>
      <c r="Q10" s="17">
        <v>48529</v>
      </c>
      <c r="R10" s="17">
        <v>444564</v>
      </c>
      <c r="S10" s="17">
        <v>65552</v>
      </c>
      <c r="T10" s="17">
        <v>5816940</v>
      </c>
      <c r="U10" s="17">
        <v>1560</v>
      </c>
      <c r="V10" s="17">
        <v>468700</v>
      </c>
      <c r="W10" s="17">
        <v>8237</v>
      </c>
      <c r="X10" s="17">
        <v>205371</v>
      </c>
      <c r="Y10" s="25" t="e">
        <f>SUM(Y14:Y24)+Y25+#REF!+#REF!+#REF!+#REF!+#REF!+#REF!+#REF!+#REF!+Y32+#REF!+#REF!+#REF!</f>
        <v>#REF!</v>
      </c>
      <c r="Z10" s="26" t="e">
        <f>SUM(Z14:Z24)+Z25+#REF!+#REF!+#REF!+#REF!+#REF!+#REF!+#REF!+#REF!+Z32+#REF!+#REF!+#REF!</f>
        <v>#REF!</v>
      </c>
      <c r="AA10" s="24">
        <v>17</v>
      </c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BA10" s="10"/>
    </row>
    <row r="11" spans="1:53" ht="12">
      <c r="A11" s="76"/>
      <c r="B11" s="2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5"/>
      <c r="Z11" s="26"/>
      <c r="AA11" s="24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BA11" s="10"/>
    </row>
    <row r="12" spans="1:53" s="31" customFormat="1" ht="12">
      <c r="A12" s="77"/>
      <c r="B12" s="27">
        <v>18</v>
      </c>
      <c r="C12" s="28">
        <f>SUM(C14,C33)</f>
        <v>468376</v>
      </c>
      <c r="D12" s="28">
        <f aca="true" t="shared" si="0" ref="D12:X12">SUM(D14,D33)</f>
        <v>34067253</v>
      </c>
      <c r="E12" s="28">
        <f t="shared" si="0"/>
        <v>39935479</v>
      </c>
      <c r="F12" s="28">
        <f t="shared" si="0"/>
        <v>8617</v>
      </c>
      <c r="G12" s="28">
        <f t="shared" si="0"/>
        <v>26525246</v>
      </c>
      <c r="H12" s="28">
        <f t="shared" si="0"/>
        <v>430543</v>
      </c>
      <c r="I12" s="28">
        <f t="shared" si="0"/>
        <v>11243990</v>
      </c>
      <c r="J12" s="28">
        <f t="shared" si="0"/>
        <v>1717481</v>
      </c>
      <c r="K12" s="28">
        <f t="shared" si="0"/>
        <v>6438</v>
      </c>
      <c r="L12" s="28">
        <f t="shared" si="0"/>
        <v>3166</v>
      </c>
      <c r="M12" s="28">
        <f t="shared" si="0"/>
        <v>2907934</v>
      </c>
      <c r="N12" s="28">
        <f t="shared" si="0"/>
        <v>72177656</v>
      </c>
      <c r="O12" s="28">
        <f t="shared" si="0"/>
        <v>2776583</v>
      </c>
      <c r="P12" s="28">
        <f t="shared" si="0"/>
        <v>65168789</v>
      </c>
      <c r="Q12" s="28">
        <f t="shared" si="0"/>
        <v>51184</v>
      </c>
      <c r="R12" s="28">
        <f t="shared" si="0"/>
        <v>459185</v>
      </c>
      <c r="S12" s="28">
        <f t="shared" si="0"/>
        <v>70284</v>
      </c>
      <c r="T12" s="28">
        <f t="shared" si="0"/>
        <v>5835284</v>
      </c>
      <c r="U12" s="28">
        <f t="shared" si="0"/>
        <v>1552</v>
      </c>
      <c r="V12" s="28">
        <f t="shared" si="0"/>
        <v>503250</v>
      </c>
      <c r="W12" s="28">
        <f t="shared" si="0"/>
        <v>8331</v>
      </c>
      <c r="X12" s="28">
        <f t="shared" si="0"/>
        <v>211146</v>
      </c>
      <c r="Y12" s="28" t="e">
        <f>SUM(Y15:Y25)+#REF!+#REF!+#REF!+#REF!+#REF!+#REF!+#REF!+#REF!+#REF!+#REF!+#REF!+#REF!+Y33</f>
        <v>#REF!</v>
      </c>
      <c r="Z12" s="29" t="e">
        <f>SUM(Z15:Z25)+#REF!+#REF!+#REF!+#REF!+#REF!+#REF!+#REF!+#REF!+#REF!+#REF!+#REF!+#REF!+Z33</f>
        <v>#REF!</v>
      </c>
      <c r="AA12" s="30">
        <v>18</v>
      </c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BA12" s="32"/>
    </row>
    <row r="13" spans="1:53" s="31" customFormat="1" ht="12">
      <c r="A13" s="77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  <c r="AA13" s="30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BA13" s="32"/>
    </row>
    <row r="14" spans="1:53" s="31" customFormat="1" ht="12">
      <c r="A14" s="107" t="s">
        <v>127</v>
      </c>
      <c r="B14" s="108"/>
      <c r="C14" s="28">
        <f>SUM(C15:C32)</f>
        <v>459924</v>
      </c>
      <c r="D14" s="28">
        <f aca="true" t="shared" si="1" ref="D14:X14">SUM(D15:D32)</f>
        <v>32799386</v>
      </c>
      <c r="E14" s="28">
        <f t="shared" si="1"/>
        <v>39440712</v>
      </c>
      <c r="F14" s="72">
        <f t="shared" si="1"/>
        <v>0</v>
      </c>
      <c r="G14" s="28">
        <f t="shared" si="1"/>
        <v>26048700</v>
      </c>
      <c r="H14" s="28">
        <f t="shared" si="1"/>
        <v>430543</v>
      </c>
      <c r="I14" s="28">
        <f t="shared" si="1"/>
        <v>11243990</v>
      </c>
      <c r="J14" s="28">
        <f t="shared" si="1"/>
        <v>1717481</v>
      </c>
      <c r="K14" s="72">
        <f t="shared" si="1"/>
        <v>0</v>
      </c>
      <c r="L14" s="72">
        <f t="shared" si="1"/>
        <v>0</v>
      </c>
      <c r="M14" s="28">
        <f t="shared" si="1"/>
        <v>2838421</v>
      </c>
      <c r="N14" s="28">
        <f t="shared" si="1"/>
        <v>71064276</v>
      </c>
      <c r="O14" s="28">
        <f t="shared" si="1"/>
        <v>2708934</v>
      </c>
      <c r="P14" s="28">
        <f t="shared" si="1"/>
        <v>64156373</v>
      </c>
      <c r="Q14" s="28">
        <f t="shared" si="1"/>
        <v>49906</v>
      </c>
      <c r="R14" s="28">
        <f t="shared" si="1"/>
        <v>451457</v>
      </c>
      <c r="S14" s="28">
        <f t="shared" si="1"/>
        <v>69813</v>
      </c>
      <c r="T14" s="28">
        <f t="shared" si="1"/>
        <v>5781997</v>
      </c>
      <c r="U14" s="28">
        <f t="shared" si="1"/>
        <v>1492</v>
      </c>
      <c r="V14" s="28">
        <f t="shared" si="1"/>
        <v>480350</v>
      </c>
      <c r="W14" s="28">
        <f t="shared" si="1"/>
        <v>8276</v>
      </c>
      <c r="X14" s="28">
        <f t="shared" si="1"/>
        <v>194096</v>
      </c>
      <c r="Y14" s="109"/>
      <c r="Z14" s="110"/>
      <c r="AA14" s="30" t="s">
        <v>126</v>
      </c>
      <c r="AB14" s="82"/>
      <c r="AC14" s="82"/>
      <c r="AD14" s="83" t="s">
        <v>24</v>
      </c>
      <c r="AE14" s="83" t="s">
        <v>25</v>
      </c>
      <c r="AF14" s="83" t="s">
        <v>26</v>
      </c>
      <c r="AG14" s="83" t="s">
        <v>27</v>
      </c>
      <c r="AH14" s="83" t="s">
        <v>28</v>
      </c>
      <c r="AI14" s="83" t="s">
        <v>29</v>
      </c>
      <c r="AJ14" s="83" t="s">
        <v>30</v>
      </c>
      <c r="AK14" s="83" t="s">
        <v>31</v>
      </c>
      <c r="AL14" s="83" t="s">
        <v>32</v>
      </c>
      <c r="AM14" s="83" t="s">
        <v>33</v>
      </c>
      <c r="AN14" s="84"/>
      <c r="AO14" s="84"/>
      <c r="AP14" s="83" t="s">
        <v>34</v>
      </c>
      <c r="AQ14" s="83" t="s">
        <v>35</v>
      </c>
      <c r="AR14" s="83" t="s">
        <v>36</v>
      </c>
      <c r="AS14" s="83" t="s">
        <v>37</v>
      </c>
      <c r="AT14" s="83" t="s">
        <v>38</v>
      </c>
      <c r="AU14" s="83" t="s">
        <v>39</v>
      </c>
      <c r="AV14" s="83" t="s">
        <v>40</v>
      </c>
      <c r="AW14" s="83" t="s">
        <v>41</v>
      </c>
      <c r="AX14" s="83" t="s">
        <v>42</v>
      </c>
      <c r="AY14" s="83" t="s">
        <v>43</v>
      </c>
      <c r="BA14" s="84"/>
    </row>
    <row r="15" spans="1:53" ht="12">
      <c r="A15" s="78" t="s">
        <v>115</v>
      </c>
      <c r="B15" s="68" t="s">
        <v>80</v>
      </c>
      <c r="C15" s="33">
        <f aca="true" t="shared" si="2" ref="C15:C25">AD15</f>
        <v>137524</v>
      </c>
      <c r="D15" s="33">
        <f aca="true" t="shared" si="3" ref="D15:D25">ROUND(AE15/1000,0)</f>
        <v>11776986</v>
      </c>
      <c r="E15" s="17">
        <f aca="true" t="shared" si="4" ref="E15:E25">ROUND(AF15/1000,0)</f>
        <v>11373793</v>
      </c>
      <c r="F15" s="73">
        <f aca="true" t="shared" si="5" ref="F15:F25">ROUND(AG15/1000,0)</f>
        <v>0</v>
      </c>
      <c r="G15" s="33">
        <f aca="true" t="shared" si="6" ref="G15:G25">ROUND(AH15/1000,0)</f>
        <v>7835720</v>
      </c>
      <c r="H15" s="33">
        <f aca="true" t="shared" si="7" ref="H15:H25">ROUND(AI15/1000,0)</f>
        <v>119797</v>
      </c>
      <c r="I15" s="33">
        <f aca="true" t="shared" si="8" ref="I15:I25">ROUND(AJ15/1000,0)</f>
        <v>2626740</v>
      </c>
      <c r="J15" s="33">
        <f aca="true" t="shared" si="9" ref="J15:J25">ROUND(AK15/1000,0)</f>
        <v>791537</v>
      </c>
      <c r="K15" s="73">
        <f aca="true" t="shared" si="10" ref="K15:K25">ROUND(AL15/1000,0)</f>
        <v>0</v>
      </c>
      <c r="L15" s="73">
        <f aca="true" t="shared" si="11" ref="L15:L25">ROUND(AM15/1000,0)</f>
        <v>0</v>
      </c>
      <c r="M15" s="17">
        <f aca="true" t="shared" si="12" ref="M15:M25">AN15</f>
        <v>844661</v>
      </c>
      <c r="N15" s="17">
        <f aca="true" t="shared" si="13" ref="N15:N25">ROUND(AO15/1000,0)</f>
        <v>21059332</v>
      </c>
      <c r="O15" s="33">
        <f aca="true" t="shared" si="14" ref="O15:O25">AP15</f>
        <v>807474</v>
      </c>
      <c r="P15" s="33">
        <f aca="true" t="shared" si="15" ref="P15:P25">ROUND(AQ15/1000,0)</f>
        <v>18910214</v>
      </c>
      <c r="Q15" s="33">
        <f aca="true" t="shared" si="16" ref="Q15:Q25">AR15</f>
        <v>13910</v>
      </c>
      <c r="R15" s="33">
        <f aca="true" t="shared" si="17" ref="R15:R25">ROUND(AS15/1000,0)</f>
        <v>128958</v>
      </c>
      <c r="S15" s="33">
        <f aca="true" t="shared" si="18" ref="S15:S25">AT15</f>
        <v>20530</v>
      </c>
      <c r="T15" s="33">
        <f aca="true" t="shared" si="19" ref="T15:T25">ROUND(AU15/1000,0)</f>
        <v>1792360</v>
      </c>
      <c r="U15" s="33">
        <f aca="true" t="shared" si="20" ref="U15:U25">AV15</f>
        <v>572</v>
      </c>
      <c r="V15" s="33">
        <f aca="true" t="shared" si="21" ref="V15:V25">ROUND(AW15/1000,0)</f>
        <v>184300</v>
      </c>
      <c r="W15" s="33">
        <f aca="true" t="shared" si="22" ref="W15:W25">AX15</f>
        <v>2175</v>
      </c>
      <c r="X15" s="33">
        <f aca="true" t="shared" si="23" ref="X15:X25">ROUND(AY15/1000,0)</f>
        <v>43500</v>
      </c>
      <c r="Y15" s="17" t="e">
        <f>#REF!</f>
        <v>#REF!</v>
      </c>
      <c r="Z15" s="23" t="e">
        <f>ROUND(#REF!/1000,0)</f>
        <v>#REF!</v>
      </c>
      <c r="AA15" s="75" t="str">
        <f aca="true" t="shared" si="24" ref="AA15:AA28">A15</f>
        <v> 1</v>
      </c>
      <c r="AB15" s="34">
        <v>1</v>
      </c>
      <c r="AC15" s="35" t="s">
        <v>44</v>
      </c>
      <c r="AD15" s="36">
        <v>137524</v>
      </c>
      <c r="AE15" s="37">
        <v>11776986453</v>
      </c>
      <c r="AF15" s="37">
        <v>11373793366</v>
      </c>
      <c r="AG15" s="37">
        <v>0</v>
      </c>
      <c r="AH15" s="37">
        <v>7835719860</v>
      </c>
      <c r="AI15" s="38">
        <v>119796506</v>
      </c>
      <c r="AJ15" s="37">
        <v>2626740000</v>
      </c>
      <c r="AK15" s="37">
        <v>791537000</v>
      </c>
      <c r="AL15" s="37">
        <v>0</v>
      </c>
      <c r="AM15" s="37">
        <v>0</v>
      </c>
      <c r="AN15" s="17">
        <f aca="true" t="shared" si="25" ref="AN15:AN37">AP15+AR15+AV15+AX15+AT15</f>
        <v>844661</v>
      </c>
      <c r="AO15" s="17">
        <f aca="true" t="shared" si="26" ref="AO15:AO37">AQ15+AS15+AW15+AY15+AU15</f>
        <v>21059332019</v>
      </c>
      <c r="AP15" s="39">
        <v>807474</v>
      </c>
      <c r="AQ15" s="37">
        <v>18910214042</v>
      </c>
      <c r="AR15" s="39">
        <v>13910</v>
      </c>
      <c r="AS15" s="37">
        <v>128957507</v>
      </c>
      <c r="AT15" s="37">
        <v>20530</v>
      </c>
      <c r="AU15" s="37">
        <v>1792360470</v>
      </c>
      <c r="AV15" s="37">
        <v>572</v>
      </c>
      <c r="AW15" s="37">
        <v>184300000</v>
      </c>
      <c r="AX15" s="37">
        <v>2175</v>
      </c>
      <c r="AY15" s="37">
        <v>43500000</v>
      </c>
      <c r="BA15" s="10"/>
    </row>
    <row r="16" spans="1:53" ht="12">
      <c r="A16" s="78" t="s">
        <v>116</v>
      </c>
      <c r="B16" s="68" t="s">
        <v>81</v>
      </c>
      <c r="C16" s="33">
        <f t="shared" si="2"/>
        <v>49718</v>
      </c>
      <c r="D16" s="33">
        <f t="shared" si="3"/>
        <v>3130492</v>
      </c>
      <c r="E16" s="17">
        <f t="shared" si="4"/>
        <v>4172056</v>
      </c>
      <c r="F16" s="73">
        <f t="shared" si="5"/>
        <v>0</v>
      </c>
      <c r="G16" s="33">
        <f t="shared" si="6"/>
        <v>2735137</v>
      </c>
      <c r="H16" s="33">
        <f t="shared" si="7"/>
        <v>41957</v>
      </c>
      <c r="I16" s="33">
        <f t="shared" si="8"/>
        <v>1259277</v>
      </c>
      <c r="J16" s="33">
        <f t="shared" si="9"/>
        <v>135685</v>
      </c>
      <c r="K16" s="73">
        <f t="shared" si="10"/>
        <v>0</v>
      </c>
      <c r="L16" s="73">
        <f t="shared" si="11"/>
        <v>0</v>
      </c>
      <c r="M16" s="17">
        <f t="shared" si="12"/>
        <v>270935</v>
      </c>
      <c r="N16" s="17">
        <f t="shared" si="13"/>
        <v>7278484</v>
      </c>
      <c r="O16" s="33">
        <f t="shared" si="14"/>
        <v>255221</v>
      </c>
      <c r="P16" s="33">
        <f t="shared" si="15"/>
        <v>6577187</v>
      </c>
      <c r="Q16" s="33">
        <f t="shared" si="16"/>
        <v>8083</v>
      </c>
      <c r="R16" s="33">
        <f t="shared" si="17"/>
        <v>68149</v>
      </c>
      <c r="S16" s="33">
        <f t="shared" si="18"/>
        <v>6590</v>
      </c>
      <c r="T16" s="33">
        <f t="shared" si="19"/>
        <v>563528</v>
      </c>
      <c r="U16" s="33">
        <f t="shared" si="20"/>
        <v>160</v>
      </c>
      <c r="V16" s="33">
        <f t="shared" si="21"/>
        <v>52000</v>
      </c>
      <c r="W16" s="33">
        <f t="shared" si="22"/>
        <v>881</v>
      </c>
      <c r="X16" s="33">
        <f t="shared" si="23"/>
        <v>17620</v>
      </c>
      <c r="Y16" s="17" t="e">
        <f>#REF!</f>
        <v>#REF!</v>
      </c>
      <c r="Z16" s="23" t="e">
        <f>ROUND(#REF!/1000,0)</f>
        <v>#REF!</v>
      </c>
      <c r="AA16" s="75" t="str">
        <f t="shared" si="24"/>
        <v> 2</v>
      </c>
      <c r="AB16" s="34">
        <v>2</v>
      </c>
      <c r="AC16" s="35" t="s">
        <v>45</v>
      </c>
      <c r="AD16" s="36">
        <v>49718</v>
      </c>
      <c r="AE16" s="37">
        <v>3130492273</v>
      </c>
      <c r="AF16" s="37">
        <v>4172056233</v>
      </c>
      <c r="AG16" s="37">
        <v>0</v>
      </c>
      <c r="AH16" s="37">
        <v>2735136794</v>
      </c>
      <c r="AI16" s="38">
        <v>41957439</v>
      </c>
      <c r="AJ16" s="37">
        <v>1259277000</v>
      </c>
      <c r="AK16" s="37">
        <v>135685000</v>
      </c>
      <c r="AL16" s="37">
        <v>0</v>
      </c>
      <c r="AM16" s="37">
        <v>0</v>
      </c>
      <c r="AN16" s="17">
        <f t="shared" si="25"/>
        <v>270935</v>
      </c>
      <c r="AO16" s="17">
        <f t="shared" si="26"/>
        <v>7278483714</v>
      </c>
      <c r="AP16" s="39">
        <v>255221</v>
      </c>
      <c r="AQ16" s="37">
        <v>6577186836</v>
      </c>
      <c r="AR16" s="39">
        <v>8083</v>
      </c>
      <c r="AS16" s="37">
        <v>68148998</v>
      </c>
      <c r="AT16" s="37">
        <v>6590</v>
      </c>
      <c r="AU16" s="37">
        <v>563527880</v>
      </c>
      <c r="AV16" s="37">
        <v>160</v>
      </c>
      <c r="AW16" s="37">
        <v>52000000</v>
      </c>
      <c r="AX16" s="37">
        <v>881</v>
      </c>
      <c r="AY16" s="37">
        <v>17620000</v>
      </c>
      <c r="BA16" s="10"/>
    </row>
    <row r="17" spans="1:89" ht="12">
      <c r="A17" s="78" t="s">
        <v>117</v>
      </c>
      <c r="B17" s="68" t="s">
        <v>82</v>
      </c>
      <c r="C17" s="33">
        <f t="shared" si="2"/>
        <v>32553</v>
      </c>
      <c r="D17" s="33">
        <f t="shared" si="3"/>
        <v>2132952</v>
      </c>
      <c r="E17" s="17">
        <f t="shared" si="4"/>
        <v>2515174</v>
      </c>
      <c r="F17" s="73">
        <f t="shared" si="5"/>
        <v>0</v>
      </c>
      <c r="G17" s="33">
        <f t="shared" si="6"/>
        <v>1713485</v>
      </c>
      <c r="H17" s="33">
        <f t="shared" si="7"/>
        <v>25037</v>
      </c>
      <c r="I17" s="33">
        <f t="shared" si="8"/>
        <v>764817</v>
      </c>
      <c r="J17" s="33">
        <f t="shared" si="9"/>
        <v>11835</v>
      </c>
      <c r="K17" s="73">
        <f t="shared" si="10"/>
        <v>0</v>
      </c>
      <c r="L17" s="73">
        <f t="shared" si="11"/>
        <v>0</v>
      </c>
      <c r="M17" s="17">
        <f t="shared" si="12"/>
        <v>192637</v>
      </c>
      <c r="N17" s="17">
        <f t="shared" si="13"/>
        <v>4879227</v>
      </c>
      <c r="O17" s="33">
        <f t="shared" si="14"/>
        <v>183770</v>
      </c>
      <c r="P17" s="33">
        <f t="shared" si="15"/>
        <v>4402223</v>
      </c>
      <c r="Q17" s="33">
        <f t="shared" si="16"/>
        <v>3532</v>
      </c>
      <c r="R17" s="33">
        <f t="shared" si="17"/>
        <v>33755</v>
      </c>
      <c r="S17" s="33">
        <f t="shared" si="18"/>
        <v>4606</v>
      </c>
      <c r="T17" s="33">
        <f t="shared" si="19"/>
        <v>387169</v>
      </c>
      <c r="U17" s="33">
        <f t="shared" si="20"/>
        <v>118</v>
      </c>
      <c r="V17" s="33">
        <f t="shared" si="21"/>
        <v>37750</v>
      </c>
      <c r="W17" s="33">
        <f t="shared" si="22"/>
        <v>611</v>
      </c>
      <c r="X17" s="33">
        <f t="shared" si="23"/>
        <v>18330</v>
      </c>
      <c r="Y17" s="17" t="e">
        <f>#REF!</f>
        <v>#REF!</v>
      </c>
      <c r="Z17" s="23" t="e">
        <f>ROUND(#REF!/1000,0)</f>
        <v>#REF!</v>
      </c>
      <c r="AA17" s="75" t="str">
        <f t="shared" si="24"/>
        <v> 3</v>
      </c>
      <c r="AB17" s="34">
        <v>3</v>
      </c>
      <c r="AC17" s="35" t="s">
        <v>46</v>
      </c>
      <c r="AD17" s="36">
        <v>32553</v>
      </c>
      <c r="AE17" s="37">
        <v>2132952149</v>
      </c>
      <c r="AF17" s="37">
        <v>2515174473</v>
      </c>
      <c r="AG17" s="37">
        <v>0</v>
      </c>
      <c r="AH17" s="37">
        <v>1713485306</v>
      </c>
      <c r="AI17" s="38">
        <v>25037167</v>
      </c>
      <c r="AJ17" s="37">
        <v>764817000</v>
      </c>
      <c r="AK17" s="37">
        <v>11835000</v>
      </c>
      <c r="AL17" s="37">
        <v>0</v>
      </c>
      <c r="AM17" s="37">
        <v>0</v>
      </c>
      <c r="AN17" s="17">
        <f t="shared" si="25"/>
        <v>192637</v>
      </c>
      <c r="AO17" s="17">
        <f t="shared" si="26"/>
        <v>4879226879</v>
      </c>
      <c r="AP17" s="39">
        <v>183770</v>
      </c>
      <c r="AQ17" s="37">
        <v>4402223211</v>
      </c>
      <c r="AR17" s="39">
        <v>3532</v>
      </c>
      <c r="AS17" s="37">
        <v>33754723</v>
      </c>
      <c r="AT17" s="37">
        <v>4606</v>
      </c>
      <c r="AU17" s="37">
        <v>387168945</v>
      </c>
      <c r="AV17" s="37">
        <v>118</v>
      </c>
      <c r="AW17" s="37">
        <v>37750000</v>
      </c>
      <c r="AX17" s="37">
        <v>611</v>
      </c>
      <c r="AY17" s="37">
        <v>18330000</v>
      </c>
      <c r="BA17" s="10"/>
      <c r="CJ17" s="40"/>
      <c r="CK17" s="40"/>
    </row>
    <row r="18" spans="1:89" ht="12">
      <c r="A18" s="78" t="s">
        <v>118</v>
      </c>
      <c r="B18" s="68" t="s">
        <v>84</v>
      </c>
      <c r="C18" s="33">
        <f t="shared" si="2"/>
        <v>32730</v>
      </c>
      <c r="D18" s="33">
        <f t="shared" si="3"/>
        <v>2405213</v>
      </c>
      <c r="E18" s="17">
        <f t="shared" si="4"/>
        <v>2913101</v>
      </c>
      <c r="F18" s="73">
        <f t="shared" si="5"/>
        <v>0</v>
      </c>
      <c r="G18" s="33">
        <f t="shared" si="6"/>
        <v>1915818</v>
      </c>
      <c r="H18" s="33">
        <f t="shared" si="7"/>
        <v>33895</v>
      </c>
      <c r="I18" s="33">
        <f t="shared" si="8"/>
        <v>786888</v>
      </c>
      <c r="J18" s="33">
        <f t="shared" si="9"/>
        <v>176500</v>
      </c>
      <c r="K18" s="73">
        <f t="shared" si="10"/>
        <v>0</v>
      </c>
      <c r="L18" s="73">
        <f t="shared" si="11"/>
        <v>0</v>
      </c>
      <c r="M18" s="17">
        <f t="shared" si="12"/>
        <v>214177</v>
      </c>
      <c r="N18" s="17">
        <f t="shared" si="13"/>
        <v>5112926</v>
      </c>
      <c r="O18" s="33">
        <f t="shared" si="14"/>
        <v>204986</v>
      </c>
      <c r="P18" s="33">
        <f t="shared" si="15"/>
        <v>4623787</v>
      </c>
      <c r="Q18" s="33">
        <f t="shared" si="16"/>
        <v>3949</v>
      </c>
      <c r="R18" s="33">
        <f t="shared" si="17"/>
        <v>35244</v>
      </c>
      <c r="S18" s="33">
        <f t="shared" si="18"/>
        <v>4550</v>
      </c>
      <c r="T18" s="33">
        <f t="shared" si="19"/>
        <v>397129</v>
      </c>
      <c r="U18" s="33">
        <f t="shared" si="20"/>
        <v>113</v>
      </c>
      <c r="V18" s="33">
        <f t="shared" si="21"/>
        <v>36500</v>
      </c>
      <c r="W18" s="33">
        <f t="shared" si="22"/>
        <v>579</v>
      </c>
      <c r="X18" s="33">
        <f t="shared" si="23"/>
        <v>20265</v>
      </c>
      <c r="Y18" s="17" t="e">
        <f>#REF!</f>
        <v>#REF!</v>
      </c>
      <c r="Z18" s="23" t="e">
        <f>ROUND(#REF!/1000,0)</f>
        <v>#REF!</v>
      </c>
      <c r="AA18" s="75" t="str">
        <f t="shared" si="24"/>
        <v> 4</v>
      </c>
      <c r="AB18" s="34">
        <v>4</v>
      </c>
      <c r="AC18" s="35" t="s">
        <v>47</v>
      </c>
      <c r="AD18" s="36">
        <v>32730</v>
      </c>
      <c r="AE18" s="37">
        <v>2405212948</v>
      </c>
      <c r="AF18" s="37">
        <v>2913100614</v>
      </c>
      <c r="AG18" s="37">
        <v>0</v>
      </c>
      <c r="AH18" s="37">
        <v>1915817819</v>
      </c>
      <c r="AI18" s="38">
        <v>33894795</v>
      </c>
      <c r="AJ18" s="37">
        <v>786888000</v>
      </c>
      <c r="AK18" s="37">
        <v>176500000</v>
      </c>
      <c r="AL18" s="37">
        <v>0</v>
      </c>
      <c r="AM18" s="37">
        <v>0</v>
      </c>
      <c r="AN18" s="17">
        <f t="shared" si="25"/>
        <v>214177</v>
      </c>
      <c r="AO18" s="17">
        <f t="shared" si="26"/>
        <v>5112925511</v>
      </c>
      <c r="AP18" s="39">
        <v>204986</v>
      </c>
      <c r="AQ18" s="37">
        <v>4623787249</v>
      </c>
      <c r="AR18" s="39">
        <v>3949</v>
      </c>
      <c r="AS18" s="37">
        <v>35243902</v>
      </c>
      <c r="AT18" s="37">
        <v>4550</v>
      </c>
      <c r="AU18" s="37">
        <v>397129360</v>
      </c>
      <c r="AV18" s="37">
        <v>113</v>
      </c>
      <c r="AW18" s="37">
        <v>36500000</v>
      </c>
      <c r="AX18" s="37">
        <v>579</v>
      </c>
      <c r="AY18" s="37">
        <v>20265000</v>
      </c>
      <c r="BA18" s="10"/>
      <c r="BB18" s="10"/>
      <c r="BC18" s="10"/>
      <c r="CJ18" s="40"/>
      <c r="CK18" s="40"/>
    </row>
    <row r="19" spans="1:89" ht="12">
      <c r="A19" s="78" t="s">
        <v>119</v>
      </c>
      <c r="B19" s="68" t="s">
        <v>83</v>
      </c>
      <c r="C19" s="33">
        <f t="shared" si="2"/>
        <v>40657</v>
      </c>
      <c r="D19" s="33">
        <f t="shared" si="3"/>
        <v>2720628</v>
      </c>
      <c r="E19" s="17">
        <f t="shared" si="4"/>
        <v>3625518</v>
      </c>
      <c r="F19" s="73">
        <f t="shared" si="5"/>
        <v>0</v>
      </c>
      <c r="G19" s="33">
        <f t="shared" si="6"/>
        <v>2401151</v>
      </c>
      <c r="H19" s="33">
        <f t="shared" si="7"/>
        <v>48034</v>
      </c>
      <c r="I19" s="33">
        <f t="shared" si="8"/>
        <v>1055939</v>
      </c>
      <c r="J19" s="33">
        <f t="shared" si="9"/>
        <v>120395</v>
      </c>
      <c r="K19" s="73">
        <f t="shared" si="10"/>
        <v>0</v>
      </c>
      <c r="L19" s="73">
        <f t="shared" si="11"/>
        <v>0</v>
      </c>
      <c r="M19" s="17">
        <f t="shared" si="12"/>
        <v>284078</v>
      </c>
      <c r="N19" s="17">
        <f t="shared" si="13"/>
        <v>6549878</v>
      </c>
      <c r="O19" s="33">
        <f t="shared" si="14"/>
        <v>273188</v>
      </c>
      <c r="P19" s="33">
        <f t="shared" si="15"/>
        <v>5942121</v>
      </c>
      <c r="Q19" s="33">
        <f t="shared" si="16"/>
        <v>3489</v>
      </c>
      <c r="R19" s="33">
        <f t="shared" si="17"/>
        <v>34314</v>
      </c>
      <c r="S19" s="33">
        <f t="shared" si="18"/>
        <v>6595</v>
      </c>
      <c r="T19" s="33">
        <f t="shared" si="19"/>
        <v>513058</v>
      </c>
      <c r="U19" s="33">
        <f t="shared" si="20"/>
        <v>125</v>
      </c>
      <c r="V19" s="33">
        <f t="shared" si="21"/>
        <v>39950</v>
      </c>
      <c r="W19" s="33">
        <f t="shared" si="22"/>
        <v>681</v>
      </c>
      <c r="X19" s="33">
        <f t="shared" si="23"/>
        <v>20435</v>
      </c>
      <c r="Y19" s="17" t="e">
        <f>#REF!</f>
        <v>#REF!</v>
      </c>
      <c r="Z19" s="23" t="e">
        <f>ROUND(#REF!/1000,0)</f>
        <v>#REF!</v>
      </c>
      <c r="AA19" s="75" t="str">
        <f t="shared" si="24"/>
        <v> 5</v>
      </c>
      <c r="AB19" s="34">
        <v>5</v>
      </c>
      <c r="AC19" s="35" t="s">
        <v>48</v>
      </c>
      <c r="AD19" s="36">
        <v>40657</v>
      </c>
      <c r="AE19" s="37">
        <v>2720628346</v>
      </c>
      <c r="AF19" s="37">
        <v>3625518045</v>
      </c>
      <c r="AG19" s="37">
        <v>0</v>
      </c>
      <c r="AH19" s="37">
        <v>2401150505</v>
      </c>
      <c r="AI19" s="38">
        <v>48033540</v>
      </c>
      <c r="AJ19" s="37">
        <v>1055939000</v>
      </c>
      <c r="AK19" s="37">
        <v>120395000</v>
      </c>
      <c r="AL19" s="37">
        <v>0</v>
      </c>
      <c r="AM19" s="37">
        <v>0</v>
      </c>
      <c r="AN19" s="17">
        <f t="shared" si="25"/>
        <v>284078</v>
      </c>
      <c r="AO19" s="17">
        <f t="shared" si="26"/>
        <v>6549877517</v>
      </c>
      <c r="AP19" s="39">
        <v>273188</v>
      </c>
      <c r="AQ19" s="37">
        <v>5942120555</v>
      </c>
      <c r="AR19" s="39">
        <v>3489</v>
      </c>
      <c r="AS19" s="37">
        <v>34314001</v>
      </c>
      <c r="AT19" s="37">
        <v>6595</v>
      </c>
      <c r="AU19" s="37">
        <v>513057961</v>
      </c>
      <c r="AV19" s="37">
        <v>125</v>
      </c>
      <c r="AW19" s="37">
        <v>39950000</v>
      </c>
      <c r="AX19" s="37">
        <v>681</v>
      </c>
      <c r="AY19" s="37">
        <v>20435000</v>
      </c>
      <c r="BA19" s="10"/>
      <c r="BB19" s="10"/>
      <c r="BC19" s="10"/>
      <c r="CJ19" s="40"/>
      <c r="CK19" s="40"/>
    </row>
    <row r="20" spans="1:89" ht="12">
      <c r="A20" s="78" t="s">
        <v>120</v>
      </c>
      <c r="B20" s="68" t="s">
        <v>85</v>
      </c>
      <c r="C20" s="33">
        <f t="shared" si="2"/>
        <v>18330</v>
      </c>
      <c r="D20" s="33">
        <f t="shared" si="3"/>
        <v>1345980</v>
      </c>
      <c r="E20" s="17">
        <f t="shared" si="4"/>
        <v>1543109</v>
      </c>
      <c r="F20" s="73">
        <f t="shared" si="5"/>
        <v>0</v>
      </c>
      <c r="G20" s="33">
        <f t="shared" si="6"/>
        <v>1019757</v>
      </c>
      <c r="H20" s="33">
        <f t="shared" si="7"/>
        <v>17691</v>
      </c>
      <c r="I20" s="33">
        <f t="shared" si="8"/>
        <v>433160</v>
      </c>
      <c r="J20" s="33">
        <f t="shared" si="9"/>
        <v>72500</v>
      </c>
      <c r="K20" s="73">
        <f t="shared" si="10"/>
        <v>0</v>
      </c>
      <c r="L20" s="73">
        <f t="shared" si="11"/>
        <v>0</v>
      </c>
      <c r="M20" s="17">
        <f t="shared" si="12"/>
        <v>112226</v>
      </c>
      <c r="N20" s="17">
        <f t="shared" si="13"/>
        <v>2860096</v>
      </c>
      <c r="O20" s="33">
        <f t="shared" si="14"/>
        <v>107027</v>
      </c>
      <c r="P20" s="33">
        <f t="shared" si="15"/>
        <v>2586487</v>
      </c>
      <c r="Q20" s="33">
        <f t="shared" si="16"/>
        <v>1994</v>
      </c>
      <c r="R20" s="33">
        <f t="shared" si="17"/>
        <v>20834</v>
      </c>
      <c r="S20" s="33">
        <f t="shared" si="18"/>
        <v>2769</v>
      </c>
      <c r="T20" s="33">
        <f t="shared" si="19"/>
        <v>229665</v>
      </c>
      <c r="U20" s="33">
        <f t="shared" si="20"/>
        <v>48</v>
      </c>
      <c r="V20" s="33">
        <f t="shared" si="21"/>
        <v>15350</v>
      </c>
      <c r="W20" s="33">
        <f t="shared" si="22"/>
        <v>388</v>
      </c>
      <c r="X20" s="33">
        <f t="shared" si="23"/>
        <v>7760</v>
      </c>
      <c r="Y20" s="17" t="e">
        <f>#REF!</f>
        <v>#REF!</v>
      </c>
      <c r="Z20" s="23" t="e">
        <f>ROUND(#REF!/1000,0)</f>
        <v>#REF!</v>
      </c>
      <c r="AA20" s="75" t="str">
        <f t="shared" si="24"/>
        <v> 6</v>
      </c>
      <c r="AB20" s="34">
        <v>6</v>
      </c>
      <c r="AC20" s="35" t="s">
        <v>49</v>
      </c>
      <c r="AD20" s="36">
        <v>18330</v>
      </c>
      <c r="AE20" s="37">
        <v>1345980204</v>
      </c>
      <c r="AF20" s="37">
        <v>1543108512</v>
      </c>
      <c r="AG20" s="37">
        <v>0</v>
      </c>
      <c r="AH20" s="37">
        <v>1019757126</v>
      </c>
      <c r="AI20" s="38">
        <v>17691386</v>
      </c>
      <c r="AJ20" s="37">
        <v>433160000</v>
      </c>
      <c r="AK20" s="37">
        <v>72500000</v>
      </c>
      <c r="AL20" s="37">
        <v>0</v>
      </c>
      <c r="AM20" s="37">
        <v>0</v>
      </c>
      <c r="AN20" s="17">
        <f t="shared" si="25"/>
        <v>112226</v>
      </c>
      <c r="AO20" s="17">
        <f t="shared" si="26"/>
        <v>2860096172</v>
      </c>
      <c r="AP20" s="39">
        <v>107027</v>
      </c>
      <c r="AQ20" s="37">
        <v>2586487107</v>
      </c>
      <c r="AR20" s="39">
        <v>1994</v>
      </c>
      <c r="AS20" s="37">
        <v>20833631</v>
      </c>
      <c r="AT20" s="37">
        <v>2769</v>
      </c>
      <c r="AU20" s="37">
        <v>229665434</v>
      </c>
      <c r="AV20" s="37">
        <v>48</v>
      </c>
      <c r="AW20" s="37">
        <v>15350000</v>
      </c>
      <c r="AX20" s="37">
        <v>388</v>
      </c>
      <c r="AY20" s="37">
        <v>7760000</v>
      </c>
      <c r="BA20" s="10"/>
      <c r="BB20" s="10"/>
      <c r="BC20" s="10"/>
      <c r="CJ20" s="40"/>
      <c r="CK20" s="40"/>
    </row>
    <row r="21" spans="1:89" ht="12">
      <c r="A21" s="78" t="s">
        <v>121</v>
      </c>
      <c r="B21" s="68" t="s">
        <v>86</v>
      </c>
      <c r="C21" s="33">
        <f t="shared" si="2"/>
        <v>9174</v>
      </c>
      <c r="D21" s="33">
        <f t="shared" si="3"/>
        <v>614855</v>
      </c>
      <c r="E21" s="17">
        <f t="shared" si="4"/>
        <v>748661</v>
      </c>
      <c r="F21" s="73">
        <f t="shared" si="5"/>
        <v>0</v>
      </c>
      <c r="G21" s="33">
        <f t="shared" si="6"/>
        <v>492284</v>
      </c>
      <c r="H21" s="33">
        <f t="shared" si="7"/>
        <v>6249</v>
      </c>
      <c r="I21" s="33">
        <f t="shared" si="8"/>
        <v>243496</v>
      </c>
      <c r="J21" s="33">
        <f t="shared" si="9"/>
        <v>6631</v>
      </c>
      <c r="K21" s="73">
        <f t="shared" si="10"/>
        <v>0</v>
      </c>
      <c r="L21" s="73">
        <f t="shared" si="11"/>
        <v>0</v>
      </c>
      <c r="M21" s="17">
        <f t="shared" si="12"/>
        <v>48601</v>
      </c>
      <c r="N21" s="17">
        <f t="shared" si="13"/>
        <v>1290907</v>
      </c>
      <c r="O21" s="33">
        <f t="shared" si="14"/>
        <v>46592</v>
      </c>
      <c r="P21" s="33">
        <f t="shared" si="15"/>
        <v>1168296</v>
      </c>
      <c r="Q21" s="33">
        <f t="shared" si="16"/>
        <v>410</v>
      </c>
      <c r="R21" s="33">
        <f t="shared" si="17"/>
        <v>4023</v>
      </c>
      <c r="S21" s="33">
        <f t="shared" si="18"/>
        <v>1402</v>
      </c>
      <c r="T21" s="33">
        <f t="shared" si="19"/>
        <v>109487</v>
      </c>
      <c r="U21" s="33">
        <f t="shared" si="20"/>
        <v>17</v>
      </c>
      <c r="V21" s="33">
        <f t="shared" si="21"/>
        <v>5500</v>
      </c>
      <c r="W21" s="33">
        <f t="shared" si="22"/>
        <v>180</v>
      </c>
      <c r="X21" s="33">
        <f t="shared" si="23"/>
        <v>3600</v>
      </c>
      <c r="Y21" s="17" t="e">
        <f>#REF!</f>
        <v>#REF!</v>
      </c>
      <c r="Z21" s="23" t="e">
        <f>ROUND(#REF!/1000,0)</f>
        <v>#REF!</v>
      </c>
      <c r="AA21" s="75" t="str">
        <f t="shared" si="24"/>
        <v> 7</v>
      </c>
      <c r="AB21" s="34">
        <v>7</v>
      </c>
      <c r="AC21" s="35" t="s">
        <v>50</v>
      </c>
      <c r="AD21" s="36">
        <v>9174</v>
      </c>
      <c r="AE21" s="37">
        <v>614855186</v>
      </c>
      <c r="AF21" s="37">
        <v>748660678</v>
      </c>
      <c r="AG21" s="37">
        <v>0</v>
      </c>
      <c r="AH21" s="37">
        <v>492284464</v>
      </c>
      <c r="AI21" s="38">
        <v>6249214</v>
      </c>
      <c r="AJ21" s="37">
        <v>243496000</v>
      </c>
      <c r="AK21" s="37">
        <v>6631000</v>
      </c>
      <c r="AL21" s="37">
        <v>0</v>
      </c>
      <c r="AM21" s="37">
        <v>0</v>
      </c>
      <c r="AN21" s="17">
        <f t="shared" si="25"/>
        <v>48601</v>
      </c>
      <c r="AO21" s="17">
        <f t="shared" si="26"/>
        <v>1290906586</v>
      </c>
      <c r="AP21" s="39">
        <v>46592</v>
      </c>
      <c r="AQ21" s="37">
        <v>1168296464</v>
      </c>
      <c r="AR21" s="39">
        <v>410</v>
      </c>
      <c r="AS21" s="37">
        <v>4023269</v>
      </c>
      <c r="AT21" s="37">
        <v>1402</v>
      </c>
      <c r="AU21" s="37">
        <v>109486853</v>
      </c>
      <c r="AV21" s="37">
        <v>17</v>
      </c>
      <c r="AW21" s="37">
        <v>5500000</v>
      </c>
      <c r="AX21" s="37">
        <v>180</v>
      </c>
      <c r="AY21" s="37">
        <v>3600000</v>
      </c>
      <c r="BA21" s="10"/>
      <c r="BB21" s="10"/>
      <c r="CJ21" s="40"/>
      <c r="CK21" s="40"/>
    </row>
    <row r="22" spans="1:89" ht="12">
      <c r="A22" s="78" t="s">
        <v>122</v>
      </c>
      <c r="B22" s="68" t="s">
        <v>87</v>
      </c>
      <c r="C22" s="33">
        <f t="shared" si="2"/>
        <v>14291</v>
      </c>
      <c r="D22" s="33">
        <f t="shared" si="3"/>
        <v>849703</v>
      </c>
      <c r="E22" s="17">
        <f t="shared" si="4"/>
        <v>1446682</v>
      </c>
      <c r="F22" s="73">
        <f t="shared" si="5"/>
        <v>0</v>
      </c>
      <c r="G22" s="33">
        <f t="shared" si="6"/>
        <v>917013</v>
      </c>
      <c r="H22" s="33">
        <f t="shared" si="7"/>
        <v>15404</v>
      </c>
      <c r="I22" s="33">
        <f t="shared" si="8"/>
        <v>459292</v>
      </c>
      <c r="J22" s="33">
        <f t="shared" si="9"/>
        <v>54973</v>
      </c>
      <c r="K22" s="73">
        <f t="shared" si="10"/>
        <v>0</v>
      </c>
      <c r="L22" s="73">
        <f t="shared" si="11"/>
        <v>0</v>
      </c>
      <c r="M22" s="17">
        <f t="shared" si="12"/>
        <v>90595</v>
      </c>
      <c r="N22" s="17">
        <f t="shared" si="13"/>
        <v>2377721</v>
      </c>
      <c r="O22" s="33">
        <f t="shared" si="14"/>
        <v>86399</v>
      </c>
      <c r="P22" s="33">
        <f t="shared" si="15"/>
        <v>2154527</v>
      </c>
      <c r="Q22" s="33">
        <f t="shared" si="16"/>
        <v>1400</v>
      </c>
      <c r="R22" s="33">
        <f t="shared" si="17"/>
        <v>13682</v>
      </c>
      <c r="S22" s="33">
        <f t="shared" si="18"/>
        <v>2504</v>
      </c>
      <c r="T22" s="33">
        <f t="shared" si="19"/>
        <v>193981</v>
      </c>
      <c r="U22" s="33">
        <f t="shared" si="20"/>
        <v>33</v>
      </c>
      <c r="V22" s="33">
        <f t="shared" si="21"/>
        <v>10350</v>
      </c>
      <c r="W22" s="33">
        <f t="shared" si="22"/>
        <v>259</v>
      </c>
      <c r="X22" s="33">
        <f t="shared" si="23"/>
        <v>5180</v>
      </c>
      <c r="Y22" s="17" t="e">
        <f>#REF!</f>
        <v>#REF!</v>
      </c>
      <c r="Z22" s="23" t="e">
        <f>ROUND(#REF!/1000,0)</f>
        <v>#REF!</v>
      </c>
      <c r="AA22" s="75" t="str">
        <f t="shared" si="24"/>
        <v> 8</v>
      </c>
      <c r="AB22" s="34">
        <v>8</v>
      </c>
      <c r="AC22" s="35" t="s">
        <v>51</v>
      </c>
      <c r="AD22" s="36">
        <v>14291</v>
      </c>
      <c r="AE22" s="37">
        <v>849703478</v>
      </c>
      <c r="AF22" s="37">
        <v>1446681893</v>
      </c>
      <c r="AG22" s="37">
        <v>0</v>
      </c>
      <c r="AH22" s="37">
        <v>917013014</v>
      </c>
      <c r="AI22" s="38">
        <v>15403879</v>
      </c>
      <c r="AJ22" s="37">
        <v>459292000</v>
      </c>
      <c r="AK22" s="37">
        <v>54973000</v>
      </c>
      <c r="AL22" s="37">
        <v>0</v>
      </c>
      <c r="AM22" s="37">
        <v>0</v>
      </c>
      <c r="AN22" s="17">
        <f t="shared" si="25"/>
        <v>90595</v>
      </c>
      <c r="AO22" s="17">
        <f t="shared" si="26"/>
        <v>2377720663</v>
      </c>
      <c r="AP22" s="39">
        <v>86399</v>
      </c>
      <c r="AQ22" s="37">
        <v>2154527392</v>
      </c>
      <c r="AR22" s="39">
        <v>1400</v>
      </c>
      <c r="AS22" s="37">
        <v>13682286</v>
      </c>
      <c r="AT22" s="37">
        <v>2504</v>
      </c>
      <c r="AU22" s="37">
        <v>193980985</v>
      </c>
      <c r="AV22" s="37">
        <v>33</v>
      </c>
      <c r="AW22" s="37">
        <v>10350000</v>
      </c>
      <c r="AX22" s="37">
        <v>259</v>
      </c>
      <c r="AY22" s="37">
        <v>5180000</v>
      </c>
      <c r="BB22" s="10"/>
      <c r="BC22" s="10"/>
      <c r="CJ22" s="40"/>
      <c r="CK22" s="40"/>
    </row>
    <row r="23" spans="1:89" ht="12">
      <c r="A23" s="78" t="s">
        <v>123</v>
      </c>
      <c r="B23" s="68" t="s">
        <v>88</v>
      </c>
      <c r="C23" s="33">
        <f t="shared" si="2"/>
        <v>11768</v>
      </c>
      <c r="D23" s="33">
        <f t="shared" si="3"/>
        <v>668559</v>
      </c>
      <c r="E23" s="17">
        <f t="shared" si="4"/>
        <v>1131478</v>
      </c>
      <c r="F23" s="73">
        <f t="shared" si="5"/>
        <v>0</v>
      </c>
      <c r="G23" s="33">
        <f t="shared" si="6"/>
        <v>700764</v>
      </c>
      <c r="H23" s="33">
        <f t="shared" si="7"/>
        <v>10746</v>
      </c>
      <c r="I23" s="33">
        <f t="shared" si="8"/>
        <v>360786</v>
      </c>
      <c r="J23" s="33">
        <f t="shared" si="9"/>
        <v>59183</v>
      </c>
      <c r="K23" s="73">
        <f t="shared" si="10"/>
        <v>0</v>
      </c>
      <c r="L23" s="73">
        <f t="shared" si="11"/>
        <v>0</v>
      </c>
      <c r="M23" s="17">
        <f t="shared" si="12"/>
        <v>70509</v>
      </c>
      <c r="N23" s="17">
        <f t="shared" si="13"/>
        <v>2005653</v>
      </c>
      <c r="O23" s="33">
        <f t="shared" si="14"/>
        <v>66745</v>
      </c>
      <c r="P23" s="33">
        <f t="shared" si="15"/>
        <v>1807063</v>
      </c>
      <c r="Q23" s="33">
        <f t="shared" si="16"/>
        <v>1262</v>
      </c>
      <c r="R23" s="33">
        <f t="shared" si="17"/>
        <v>10412</v>
      </c>
      <c r="S23" s="33">
        <f t="shared" si="18"/>
        <v>2191</v>
      </c>
      <c r="T23" s="33">
        <f t="shared" si="19"/>
        <v>172149</v>
      </c>
      <c r="U23" s="33">
        <f t="shared" si="20"/>
        <v>32</v>
      </c>
      <c r="V23" s="33">
        <f t="shared" si="21"/>
        <v>10450</v>
      </c>
      <c r="W23" s="33">
        <f t="shared" si="22"/>
        <v>279</v>
      </c>
      <c r="X23" s="33">
        <f t="shared" si="23"/>
        <v>5580</v>
      </c>
      <c r="Y23" s="17" t="e">
        <f>#REF!</f>
        <v>#REF!</v>
      </c>
      <c r="Z23" s="23" t="e">
        <f>ROUND(#REF!/1000,0)</f>
        <v>#REF!</v>
      </c>
      <c r="AA23" s="75" t="str">
        <f t="shared" si="24"/>
        <v> 9</v>
      </c>
      <c r="AB23" s="34">
        <v>9</v>
      </c>
      <c r="AC23" s="35" t="s">
        <v>52</v>
      </c>
      <c r="AD23" s="36">
        <v>11768</v>
      </c>
      <c r="AE23" s="37">
        <v>668559294</v>
      </c>
      <c r="AF23" s="37">
        <v>1131478378</v>
      </c>
      <c r="AG23" s="37">
        <v>0</v>
      </c>
      <c r="AH23" s="37">
        <v>700763631</v>
      </c>
      <c r="AI23" s="38">
        <v>10745747</v>
      </c>
      <c r="AJ23" s="37">
        <v>360786000</v>
      </c>
      <c r="AK23" s="37">
        <v>59183000</v>
      </c>
      <c r="AL23" s="37">
        <v>0</v>
      </c>
      <c r="AM23" s="37">
        <v>0</v>
      </c>
      <c r="AN23" s="17">
        <f t="shared" si="25"/>
        <v>70509</v>
      </c>
      <c r="AO23" s="17">
        <f t="shared" si="26"/>
        <v>2005653482</v>
      </c>
      <c r="AP23" s="39">
        <v>66745</v>
      </c>
      <c r="AQ23" s="37">
        <v>1807062985</v>
      </c>
      <c r="AR23" s="39">
        <v>1262</v>
      </c>
      <c r="AS23" s="37">
        <v>10411942</v>
      </c>
      <c r="AT23" s="37">
        <v>2191</v>
      </c>
      <c r="AU23" s="37">
        <v>172148555</v>
      </c>
      <c r="AV23" s="37">
        <v>32</v>
      </c>
      <c r="AW23" s="37">
        <v>10450000</v>
      </c>
      <c r="AX23" s="37">
        <v>279</v>
      </c>
      <c r="AY23" s="37">
        <v>5580000</v>
      </c>
      <c r="BB23" s="10"/>
      <c r="BC23" s="10"/>
      <c r="CJ23" s="40"/>
      <c r="CK23" s="40"/>
    </row>
    <row r="24" spans="1:89" ht="12">
      <c r="A24" s="79">
        <v>10</v>
      </c>
      <c r="B24" s="68" t="s">
        <v>89</v>
      </c>
      <c r="C24" s="33">
        <f t="shared" si="2"/>
        <v>14388</v>
      </c>
      <c r="D24" s="33">
        <f t="shared" si="3"/>
        <v>877115</v>
      </c>
      <c r="E24" s="17">
        <f t="shared" si="4"/>
        <v>1269074</v>
      </c>
      <c r="F24" s="73">
        <f t="shared" si="5"/>
        <v>0</v>
      </c>
      <c r="G24" s="33">
        <f t="shared" si="6"/>
        <v>783936</v>
      </c>
      <c r="H24" s="33">
        <f t="shared" si="7"/>
        <v>17840</v>
      </c>
      <c r="I24" s="33">
        <f t="shared" si="8"/>
        <v>429925</v>
      </c>
      <c r="J24" s="33">
        <f t="shared" si="9"/>
        <v>37373</v>
      </c>
      <c r="K24" s="73">
        <f t="shared" si="10"/>
        <v>0</v>
      </c>
      <c r="L24" s="73">
        <f t="shared" si="11"/>
        <v>0</v>
      </c>
      <c r="M24" s="17">
        <f t="shared" si="12"/>
        <v>93836</v>
      </c>
      <c r="N24" s="17">
        <f t="shared" si="13"/>
        <v>2190979</v>
      </c>
      <c r="O24" s="33">
        <f t="shared" si="14"/>
        <v>90213</v>
      </c>
      <c r="P24" s="33">
        <f t="shared" si="15"/>
        <v>1993294</v>
      </c>
      <c r="Q24" s="33">
        <f t="shared" si="16"/>
        <v>1476</v>
      </c>
      <c r="R24" s="33">
        <f t="shared" si="17"/>
        <v>13007</v>
      </c>
      <c r="S24" s="33">
        <f t="shared" si="18"/>
        <v>1836</v>
      </c>
      <c r="T24" s="33">
        <f t="shared" si="19"/>
        <v>166688</v>
      </c>
      <c r="U24" s="33">
        <f t="shared" si="20"/>
        <v>39</v>
      </c>
      <c r="V24" s="33">
        <f t="shared" si="21"/>
        <v>12550</v>
      </c>
      <c r="W24" s="33">
        <f t="shared" si="22"/>
        <v>272</v>
      </c>
      <c r="X24" s="33">
        <f t="shared" si="23"/>
        <v>5440</v>
      </c>
      <c r="Y24" s="17" t="e">
        <f>#REF!</f>
        <v>#REF!</v>
      </c>
      <c r="Z24" s="23" t="e">
        <f>ROUND(#REF!/1000,0)</f>
        <v>#REF!</v>
      </c>
      <c r="AA24" s="75">
        <f t="shared" si="24"/>
        <v>10</v>
      </c>
      <c r="AB24" s="34">
        <v>10</v>
      </c>
      <c r="AC24" s="35" t="s">
        <v>53</v>
      </c>
      <c r="AD24" s="36">
        <v>14388</v>
      </c>
      <c r="AE24" s="37">
        <v>877115272</v>
      </c>
      <c r="AF24" s="37">
        <v>1269074039</v>
      </c>
      <c r="AG24" s="37">
        <v>0</v>
      </c>
      <c r="AH24" s="37">
        <v>783935708</v>
      </c>
      <c r="AI24" s="38">
        <v>17840331</v>
      </c>
      <c r="AJ24" s="37">
        <v>429925000</v>
      </c>
      <c r="AK24" s="37">
        <v>37373000</v>
      </c>
      <c r="AL24" s="37">
        <v>0</v>
      </c>
      <c r="AM24" s="37">
        <v>0</v>
      </c>
      <c r="AN24" s="17">
        <f t="shared" si="25"/>
        <v>93836</v>
      </c>
      <c r="AO24" s="17">
        <f t="shared" si="26"/>
        <v>2190978520</v>
      </c>
      <c r="AP24" s="39">
        <v>90213</v>
      </c>
      <c r="AQ24" s="37">
        <v>1993293866</v>
      </c>
      <c r="AR24" s="39">
        <v>1476</v>
      </c>
      <c r="AS24" s="37">
        <v>13006742</v>
      </c>
      <c r="AT24" s="37">
        <v>1836</v>
      </c>
      <c r="AU24" s="37">
        <v>166687912</v>
      </c>
      <c r="AV24" s="37">
        <v>39</v>
      </c>
      <c r="AW24" s="37">
        <v>12550000</v>
      </c>
      <c r="AX24" s="37">
        <v>272</v>
      </c>
      <c r="AY24" s="37">
        <v>5440000</v>
      </c>
      <c r="BB24" s="10"/>
      <c r="BC24" s="10"/>
      <c r="CJ24" s="40"/>
      <c r="CK24" s="40"/>
    </row>
    <row r="25" spans="1:89" ht="12">
      <c r="A25" s="79">
        <v>11</v>
      </c>
      <c r="B25" s="68" t="s">
        <v>90</v>
      </c>
      <c r="C25" s="33">
        <f t="shared" si="2"/>
        <v>25259</v>
      </c>
      <c r="D25" s="33">
        <f t="shared" si="3"/>
        <v>1565475</v>
      </c>
      <c r="E25" s="17">
        <f t="shared" si="4"/>
        <v>2422796</v>
      </c>
      <c r="F25" s="73">
        <f t="shared" si="5"/>
        <v>0</v>
      </c>
      <c r="G25" s="33">
        <f t="shared" si="6"/>
        <v>1448246</v>
      </c>
      <c r="H25" s="33">
        <f t="shared" si="7"/>
        <v>19922</v>
      </c>
      <c r="I25" s="33">
        <f t="shared" si="8"/>
        <v>782428</v>
      </c>
      <c r="J25" s="33">
        <f t="shared" si="9"/>
        <v>172200</v>
      </c>
      <c r="K25" s="73">
        <f t="shared" si="10"/>
        <v>0</v>
      </c>
      <c r="L25" s="73">
        <f t="shared" si="11"/>
        <v>0</v>
      </c>
      <c r="M25" s="17">
        <f t="shared" si="12"/>
        <v>150802</v>
      </c>
      <c r="N25" s="17">
        <f t="shared" si="13"/>
        <v>4144324</v>
      </c>
      <c r="O25" s="33">
        <f t="shared" si="14"/>
        <v>142433</v>
      </c>
      <c r="P25" s="33">
        <f t="shared" si="15"/>
        <v>3714880</v>
      </c>
      <c r="Q25" s="33">
        <f t="shared" si="16"/>
        <v>3029</v>
      </c>
      <c r="R25" s="33">
        <f t="shared" si="17"/>
        <v>26075</v>
      </c>
      <c r="S25" s="33">
        <f t="shared" si="18"/>
        <v>4791</v>
      </c>
      <c r="T25" s="33">
        <f t="shared" si="19"/>
        <v>376548</v>
      </c>
      <c r="U25" s="33">
        <f t="shared" si="20"/>
        <v>53</v>
      </c>
      <c r="V25" s="33">
        <f t="shared" si="21"/>
        <v>16900</v>
      </c>
      <c r="W25" s="33">
        <f t="shared" si="22"/>
        <v>496</v>
      </c>
      <c r="X25" s="33">
        <f t="shared" si="23"/>
        <v>9920</v>
      </c>
      <c r="Y25" s="17" t="e">
        <f>#REF!</f>
        <v>#REF!</v>
      </c>
      <c r="Z25" s="23" t="e">
        <f>ROUND(#REF!/1000,0)</f>
        <v>#REF!</v>
      </c>
      <c r="AA25" s="75">
        <f t="shared" si="24"/>
        <v>11</v>
      </c>
      <c r="AB25" s="34">
        <v>11</v>
      </c>
      <c r="AC25" s="35" t="s">
        <v>54</v>
      </c>
      <c r="AD25" s="36">
        <v>25259</v>
      </c>
      <c r="AE25" s="37">
        <v>1565474684</v>
      </c>
      <c r="AF25" s="37">
        <v>2422795624</v>
      </c>
      <c r="AG25" s="37">
        <v>0</v>
      </c>
      <c r="AH25" s="37">
        <v>1448245557</v>
      </c>
      <c r="AI25" s="38">
        <v>19922067</v>
      </c>
      <c r="AJ25" s="37">
        <v>782428000</v>
      </c>
      <c r="AK25" s="37">
        <v>172200000</v>
      </c>
      <c r="AL25" s="37">
        <v>0</v>
      </c>
      <c r="AM25" s="37">
        <v>0</v>
      </c>
      <c r="AN25" s="17">
        <f t="shared" si="25"/>
        <v>150802</v>
      </c>
      <c r="AO25" s="17">
        <f t="shared" si="26"/>
        <v>4144323682</v>
      </c>
      <c r="AP25" s="39">
        <v>142433</v>
      </c>
      <c r="AQ25" s="37">
        <v>3714880193</v>
      </c>
      <c r="AR25" s="39">
        <v>3029</v>
      </c>
      <c r="AS25" s="37">
        <v>26075223</v>
      </c>
      <c r="AT25" s="37">
        <v>4791</v>
      </c>
      <c r="AU25" s="37">
        <v>376548266</v>
      </c>
      <c r="AV25" s="37">
        <v>53</v>
      </c>
      <c r="AW25" s="37">
        <v>16900000</v>
      </c>
      <c r="AX25" s="37">
        <v>496</v>
      </c>
      <c r="AY25" s="37">
        <v>9920000</v>
      </c>
      <c r="BB25" s="10"/>
      <c r="BC25" s="10"/>
      <c r="CJ25" s="40"/>
      <c r="CK25" s="40"/>
    </row>
    <row r="26" spans="1:89" ht="12">
      <c r="A26" s="79">
        <v>12</v>
      </c>
      <c r="B26" s="68" t="s">
        <v>91</v>
      </c>
      <c r="C26" s="33">
        <f>AD30</f>
        <v>18905</v>
      </c>
      <c r="D26" s="33">
        <f aca="true" t="shared" si="27" ref="D26:L26">ROUND(AE30/1000,0)</f>
        <v>1121104</v>
      </c>
      <c r="E26" s="17">
        <f t="shared" si="27"/>
        <v>1569064</v>
      </c>
      <c r="F26" s="73">
        <f t="shared" si="27"/>
        <v>0</v>
      </c>
      <c r="G26" s="33">
        <f t="shared" si="27"/>
        <v>982493</v>
      </c>
      <c r="H26" s="33">
        <f t="shared" si="27"/>
        <v>18684</v>
      </c>
      <c r="I26" s="33">
        <f t="shared" si="27"/>
        <v>539856</v>
      </c>
      <c r="J26" s="33">
        <f t="shared" si="27"/>
        <v>28031</v>
      </c>
      <c r="K26" s="73">
        <f t="shared" si="27"/>
        <v>0</v>
      </c>
      <c r="L26" s="73">
        <f t="shared" si="27"/>
        <v>0</v>
      </c>
      <c r="M26" s="17">
        <f>AN30</f>
        <v>117539</v>
      </c>
      <c r="N26" s="17">
        <f>ROUND(AO30/1000,0)</f>
        <v>2781660</v>
      </c>
      <c r="O26" s="33">
        <f>AP30</f>
        <v>111922</v>
      </c>
      <c r="P26" s="33">
        <f>ROUND(AQ30/1000,0)</f>
        <v>2526337</v>
      </c>
      <c r="Q26" s="33">
        <f>AR30</f>
        <v>1428</v>
      </c>
      <c r="R26" s="33">
        <f>ROUND(AS30/1000,0)</f>
        <v>12105</v>
      </c>
      <c r="S26" s="33">
        <f>AT30</f>
        <v>3754</v>
      </c>
      <c r="T26" s="33">
        <f>ROUND(AU30/1000,0)</f>
        <v>223308</v>
      </c>
      <c r="U26" s="33">
        <f>AV30</f>
        <v>37</v>
      </c>
      <c r="V26" s="33">
        <f>ROUND(AW30/1000,0)</f>
        <v>11950</v>
      </c>
      <c r="W26" s="33">
        <f>AX30</f>
        <v>398</v>
      </c>
      <c r="X26" s="33">
        <f>ROUND(AY30/1000,0)</f>
        <v>7960</v>
      </c>
      <c r="Y26" s="17"/>
      <c r="Z26" s="23"/>
      <c r="AA26" s="75">
        <f>A26</f>
        <v>12</v>
      </c>
      <c r="AB26" s="34">
        <v>16</v>
      </c>
      <c r="AC26" s="35" t="s">
        <v>55</v>
      </c>
      <c r="AD26" s="36">
        <v>1381</v>
      </c>
      <c r="AE26" s="37">
        <v>75087400</v>
      </c>
      <c r="AF26" s="37">
        <v>113131741</v>
      </c>
      <c r="AG26" s="37">
        <v>0</v>
      </c>
      <c r="AH26" s="37">
        <v>60944345</v>
      </c>
      <c r="AI26" s="38">
        <v>2132396</v>
      </c>
      <c r="AJ26" s="37">
        <v>36424000</v>
      </c>
      <c r="AK26" s="37">
        <v>13631000</v>
      </c>
      <c r="AL26" s="37">
        <v>0</v>
      </c>
      <c r="AM26" s="37">
        <v>0</v>
      </c>
      <c r="AN26" s="17">
        <f t="shared" si="25"/>
        <v>6934</v>
      </c>
      <c r="AO26" s="17">
        <f t="shared" si="26"/>
        <v>164532821</v>
      </c>
      <c r="AP26" s="39">
        <v>6670</v>
      </c>
      <c r="AQ26" s="37">
        <v>152899740</v>
      </c>
      <c r="AR26" s="39">
        <v>90</v>
      </c>
      <c r="AS26" s="37">
        <v>546808</v>
      </c>
      <c r="AT26" s="37">
        <v>147</v>
      </c>
      <c r="AU26" s="37">
        <v>10276273</v>
      </c>
      <c r="AV26" s="37">
        <v>0</v>
      </c>
      <c r="AW26" s="37">
        <v>0</v>
      </c>
      <c r="AX26" s="37">
        <v>27</v>
      </c>
      <c r="AY26" s="37">
        <v>810000</v>
      </c>
      <c r="BB26" s="10"/>
      <c r="BC26" s="10"/>
      <c r="CJ26" s="40"/>
      <c r="CK26" s="40"/>
    </row>
    <row r="27" spans="1:89" ht="12">
      <c r="A27" s="79">
        <v>13</v>
      </c>
      <c r="B27" s="68" t="s">
        <v>92</v>
      </c>
      <c r="C27" s="33">
        <f>AD31</f>
        <v>13598</v>
      </c>
      <c r="D27" s="33">
        <f aca="true" t="shared" si="28" ref="D27:L28">ROUND(AE31/1000,0)</f>
        <v>881240</v>
      </c>
      <c r="E27" s="17">
        <f t="shared" si="28"/>
        <v>1162132</v>
      </c>
      <c r="F27" s="73">
        <f t="shared" si="28"/>
        <v>0</v>
      </c>
      <c r="G27" s="33">
        <f t="shared" si="28"/>
        <v>779682</v>
      </c>
      <c r="H27" s="33">
        <f t="shared" si="28"/>
        <v>12818</v>
      </c>
      <c r="I27" s="33">
        <f t="shared" si="28"/>
        <v>366632</v>
      </c>
      <c r="J27" s="33">
        <f t="shared" si="28"/>
        <v>3000</v>
      </c>
      <c r="K27" s="73">
        <f t="shared" si="28"/>
        <v>0</v>
      </c>
      <c r="L27" s="73">
        <f t="shared" si="28"/>
        <v>0</v>
      </c>
      <c r="M27" s="17">
        <f>AN31</f>
        <v>86235</v>
      </c>
      <c r="N27" s="17">
        <f>ROUND(AO31/1000,0)</f>
        <v>2106403</v>
      </c>
      <c r="O27" s="33">
        <f>AP31</f>
        <v>82557</v>
      </c>
      <c r="P27" s="33">
        <f>ROUND(AQ31/1000,0)</f>
        <v>1913042</v>
      </c>
      <c r="Q27" s="33">
        <f>AR31</f>
        <v>1691</v>
      </c>
      <c r="R27" s="33">
        <f>ROUND(AS31/1000,0)</f>
        <v>14695</v>
      </c>
      <c r="S27" s="33">
        <f>AT31</f>
        <v>1684</v>
      </c>
      <c r="T27" s="33">
        <f>ROUND(AU31/1000,0)</f>
        <v>158636</v>
      </c>
      <c r="U27" s="33">
        <f>AV31</f>
        <v>37</v>
      </c>
      <c r="V27" s="33">
        <f>ROUND(AW31/1000,0)</f>
        <v>12050</v>
      </c>
      <c r="W27" s="33">
        <f>AX31</f>
        <v>266</v>
      </c>
      <c r="X27" s="33">
        <f>ROUND(AY31/1000,0)</f>
        <v>7980</v>
      </c>
      <c r="Y27" s="17" t="e">
        <f>#REF!</f>
        <v>#REF!</v>
      </c>
      <c r="Z27" s="23" t="e">
        <f>ROUND(#REF!/1000,0)</f>
        <v>#REF!</v>
      </c>
      <c r="AA27" s="75">
        <f t="shared" si="24"/>
        <v>13</v>
      </c>
      <c r="AB27" s="34">
        <v>20</v>
      </c>
      <c r="AC27" s="35" t="s">
        <v>56</v>
      </c>
      <c r="AD27" s="36">
        <v>9469</v>
      </c>
      <c r="AE27" s="37">
        <v>704316636</v>
      </c>
      <c r="AF27" s="37">
        <v>753482487</v>
      </c>
      <c r="AG27" s="37">
        <v>0</v>
      </c>
      <c r="AH27" s="37">
        <v>508409514</v>
      </c>
      <c r="AI27" s="38">
        <v>8095973</v>
      </c>
      <c r="AJ27" s="37">
        <v>216966000</v>
      </c>
      <c r="AK27" s="37">
        <v>20011000</v>
      </c>
      <c r="AL27" s="37">
        <v>0</v>
      </c>
      <c r="AM27" s="37">
        <v>0</v>
      </c>
      <c r="AN27" s="17">
        <f t="shared" si="25"/>
        <v>53714</v>
      </c>
      <c r="AO27" s="17">
        <f t="shared" si="26"/>
        <v>1441642136</v>
      </c>
      <c r="AP27" s="39">
        <v>50878</v>
      </c>
      <c r="AQ27" s="37">
        <v>1299015353</v>
      </c>
      <c r="AR27" s="39">
        <v>1252</v>
      </c>
      <c r="AS27" s="37">
        <v>9180371</v>
      </c>
      <c r="AT27" s="37">
        <v>1367</v>
      </c>
      <c r="AU27" s="37">
        <v>118556412</v>
      </c>
      <c r="AV27" s="37">
        <v>35</v>
      </c>
      <c r="AW27" s="37">
        <v>11250000</v>
      </c>
      <c r="AX27" s="37">
        <v>182</v>
      </c>
      <c r="AY27" s="37">
        <v>3640000</v>
      </c>
      <c r="BB27" s="10"/>
      <c r="BC27" s="10"/>
      <c r="CJ27" s="40"/>
      <c r="CK27" s="40"/>
    </row>
    <row r="28" spans="1:89" ht="12">
      <c r="A28" s="79">
        <v>14</v>
      </c>
      <c r="B28" s="68" t="s">
        <v>93</v>
      </c>
      <c r="C28" s="33">
        <f>AD32</f>
        <v>15822</v>
      </c>
      <c r="D28" s="33">
        <f t="shared" si="28"/>
        <v>884008</v>
      </c>
      <c r="E28" s="17">
        <f t="shared" si="28"/>
        <v>1403848</v>
      </c>
      <c r="F28" s="73">
        <f t="shared" si="28"/>
        <v>0</v>
      </c>
      <c r="G28" s="33">
        <f t="shared" si="28"/>
        <v>901548</v>
      </c>
      <c r="H28" s="33">
        <f t="shared" si="28"/>
        <v>17356</v>
      </c>
      <c r="I28" s="33">
        <f t="shared" si="28"/>
        <v>473144</v>
      </c>
      <c r="J28" s="33">
        <f t="shared" si="28"/>
        <v>11801</v>
      </c>
      <c r="K28" s="73">
        <f t="shared" si="28"/>
        <v>0</v>
      </c>
      <c r="L28" s="73">
        <f t="shared" si="28"/>
        <v>0</v>
      </c>
      <c r="M28" s="17">
        <f>AN32</f>
        <v>106420</v>
      </c>
      <c r="N28" s="17">
        <f>ROUND(AO32/1000,0)</f>
        <v>2478544</v>
      </c>
      <c r="O28" s="33">
        <f>AP32</f>
        <v>101798</v>
      </c>
      <c r="P28" s="33">
        <f>ROUND(AQ32/1000,0)</f>
        <v>2255497</v>
      </c>
      <c r="Q28" s="33">
        <f>AR32</f>
        <v>2017</v>
      </c>
      <c r="R28" s="33">
        <f>ROUND(AS32/1000,0)</f>
        <v>17339</v>
      </c>
      <c r="S28" s="33">
        <f>AT32</f>
        <v>2240</v>
      </c>
      <c r="T28" s="33">
        <f>ROUND(AU32/1000,0)</f>
        <v>187572</v>
      </c>
      <c r="U28" s="33">
        <f>AV32</f>
        <v>31</v>
      </c>
      <c r="V28" s="33">
        <f>ROUND(AW32/1000,0)</f>
        <v>10100</v>
      </c>
      <c r="W28" s="33">
        <f>AX32</f>
        <v>334</v>
      </c>
      <c r="X28" s="33">
        <f>ROUND(AY32/1000,0)</f>
        <v>8036</v>
      </c>
      <c r="Y28" s="17" t="e">
        <f>#REF!</f>
        <v>#REF!</v>
      </c>
      <c r="Z28" s="23" t="e">
        <f>ROUND(#REF!/1000,0)</f>
        <v>#REF!</v>
      </c>
      <c r="AA28" s="75">
        <f t="shared" si="24"/>
        <v>14</v>
      </c>
      <c r="AB28" s="34">
        <v>46</v>
      </c>
      <c r="AC28" s="35" t="s">
        <v>57</v>
      </c>
      <c r="AD28" s="36">
        <v>5911</v>
      </c>
      <c r="AE28" s="37">
        <v>409081460</v>
      </c>
      <c r="AF28" s="37">
        <v>575622868</v>
      </c>
      <c r="AG28" s="37">
        <v>0</v>
      </c>
      <c r="AH28" s="37">
        <v>379739068</v>
      </c>
      <c r="AI28" s="38">
        <v>7354800</v>
      </c>
      <c r="AJ28" s="37">
        <v>188529000</v>
      </c>
      <c r="AK28" s="37">
        <v>0</v>
      </c>
      <c r="AL28" s="37">
        <v>0</v>
      </c>
      <c r="AM28" s="37">
        <v>0</v>
      </c>
      <c r="AN28" s="17">
        <f t="shared" si="25"/>
        <v>43070</v>
      </c>
      <c r="AO28" s="17">
        <f t="shared" si="26"/>
        <v>1034893338</v>
      </c>
      <c r="AP28" s="39">
        <v>41557</v>
      </c>
      <c r="AQ28" s="37">
        <v>944377564</v>
      </c>
      <c r="AR28" s="39">
        <v>364</v>
      </c>
      <c r="AS28" s="37">
        <v>3736382</v>
      </c>
      <c r="AT28" s="37">
        <v>1020</v>
      </c>
      <c r="AU28" s="37">
        <v>77329392</v>
      </c>
      <c r="AV28" s="37">
        <v>19</v>
      </c>
      <c r="AW28" s="37">
        <v>6150000</v>
      </c>
      <c r="AX28" s="37">
        <v>110</v>
      </c>
      <c r="AY28" s="37">
        <v>3300000</v>
      </c>
      <c r="BB28" s="10"/>
      <c r="BC28" s="10"/>
      <c r="CJ28" s="40"/>
      <c r="CK28" s="40"/>
    </row>
    <row r="29" spans="1:89" s="31" customFormat="1" ht="12">
      <c r="A29" s="76">
        <v>15</v>
      </c>
      <c r="B29" s="68" t="s">
        <v>94</v>
      </c>
      <c r="C29" s="33">
        <f>AD26</f>
        <v>1381</v>
      </c>
      <c r="D29" s="33">
        <f aca="true" t="shared" si="29" ref="D29:L29">ROUND(AE26/1000,0)</f>
        <v>75087</v>
      </c>
      <c r="E29" s="17">
        <f t="shared" si="29"/>
        <v>113132</v>
      </c>
      <c r="F29" s="73">
        <f t="shared" si="29"/>
        <v>0</v>
      </c>
      <c r="G29" s="33">
        <f t="shared" si="29"/>
        <v>60944</v>
      </c>
      <c r="H29" s="33">
        <f t="shared" si="29"/>
        <v>2132</v>
      </c>
      <c r="I29" s="33">
        <f t="shared" si="29"/>
        <v>36424</v>
      </c>
      <c r="J29" s="33">
        <f t="shared" si="29"/>
        <v>13631</v>
      </c>
      <c r="K29" s="73">
        <f t="shared" si="29"/>
        <v>0</v>
      </c>
      <c r="L29" s="73">
        <f t="shared" si="29"/>
        <v>0</v>
      </c>
      <c r="M29" s="17">
        <f>AN26</f>
        <v>6934</v>
      </c>
      <c r="N29" s="17">
        <f>ROUND(AO26/1000,0)</f>
        <v>164533</v>
      </c>
      <c r="O29" s="33">
        <f>AP26</f>
        <v>6670</v>
      </c>
      <c r="P29" s="33">
        <f>ROUND(AQ26/1000,0)</f>
        <v>152900</v>
      </c>
      <c r="Q29" s="33">
        <f>AR26</f>
        <v>90</v>
      </c>
      <c r="R29" s="33">
        <f>ROUND(AS26/1000,0)</f>
        <v>547</v>
      </c>
      <c r="S29" s="33">
        <f>AT26</f>
        <v>147</v>
      </c>
      <c r="T29" s="33">
        <f>ROUND(AU26/1000,0)</f>
        <v>10276</v>
      </c>
      <c r="U29" s="73">
        <f>AV26</f>
        <v>0</v>
      </c>
      <c r="V29" s="73">
        <f>ROUND(AW26/1000,0)</f>
        <v>0</v>
      </c>
      <c r="W29" s="33">
        <f>AX26</f>
        <v>27</v>
      </c>
      <c r="X29" s="33">
        <f>ROUND(AY26/1000,0)</f>
        <v>810</v>
      </c>
      <c r="Y29" s="17" t="e">
        <f>#REF!</f>
        <v>#REF!</v>
      </c>
      <c r="Z29" s="23" t="e">
        <f>ROUND(#REF!/1000,0)</f>
        <v>#REF!</v>
      </c>
      <c r="AA29" s="24">
        <f>A29</f>
        <v>15</v>
      </c>
      <c r="AB29" s="41">
        <v>47</v>
      </c>
      <c r="AC29" s="42" t="s">
        <v>58</v>
      </c>
      <c r="AD29" s="43">
        <v>8446</v>
      </c>
      <c r="AE29" s="44">
        <v>636591410</v>
      </c>
      <c r="AF29" s="44">
        <v>701989206</v>
      </c>
      <c r="AG29" s="44">
        <v>0</v>
      </c>
      <c r="AH29" s="44">
        <v>472573298</v>
      </c>
      <c r="AI29" s="45">
        <v>7529908</v>
      </c>
      <c r="AJ29" s="44">
        <v>219691000</v>
      </c>
      <c r="AK29" s="44">
        <v>2195000</v>
      </c>
      <c r="AL29" s="44">
        <v>0</v>
      </c>
      <c r="AM29" s="44">
        <v>0</v>
      </c>
      <c r="AN29" s="28">
        <f t="shared" si="25"/>
        <v>51452</v>
      </c>
      <c r="AO29" s="28">
        <f t="shared" si="26"/>
        <v>1307074288</v>
      </c>
      <c r="AP29" s="46">
        <v>49504</v>
      </c>
      <c r="AQ29" s="44">
        <v>1185124604</v>
      </c>
      <c r="AR29" s="46">
        <v>530</v>
      </c>
      <c r="AS29" s="44">
        <v>5401952</v>
      </c>
      <c r="AT29" s="44">
        <v>1237</v>
      </c>
      <c r="AU29" s="44">
        <v>104557732</v>
      </c>
      <c r="AV29" s="44">
        <v>23</v>
      </c>
      <c r="AW29" s="44">
        <v>7250000</v>
      </c>
      <c r="AX29" s="44">
        <v>158</v>
      </c>
      <c r="AY29" s="44">
        <v>4740000</v>
      </c>
      <c r="BB29" s="32"/>
      <c r="BC29" s="32"/>
      <c r="CJ29" s="47"/>
      <c r="CK29" s="47"/>
    </row>
    <row r="30" spans="1:89" ht="12">
      <c r="A30" s="76">
        <v>16</v>
      </c>
      <c r="B30" s="68" t="s">
        <v>95</v>
      </c>
      <c r="C30" s="33">
        <f>AD27</f>
        <v>9469</v>
      </c>
      <c r="D30" s="33">
        <f aca="true" t="shared" si="30" ref="D30:L30">ROUND(AE27/1000,0)</f>
        <v>704317</v>
      </c>
      <c r="E30" s="17">
        <f t="shared" si="30"/>
        <v>753482</v>
      </c>
      <c r="F30" s="73">
        <f t="shared" si="30"/>
        <v>0</v>
      </c>
      <c r="G30" s="33">
        <f t="shared" si="30"/>
        <v>508410</v>
      </c>
      <c r="H30" s="33">
        <f t="shared" si="30"/>
        <v>8096</v>
      </c>
      <c r="I30" s="33">
        <f t="shared" si="30"/>
        <v>216966</v>
      </c>
      <c r="J30" s="33">
        <f t="shared" si="30"/>
        <v>20011</v>
      </c>
      <c r="K30" s="73">
        <f t="shared" si="30"/>
        <v>0</v>
      </c>
      <c r="L30" s="73">
        <f t="shared" si="30"/>
        <v>0</v>
      </c>
      <c r="M30" s="17">
        <f>AN27</f>
        <v>53714</v>
      </c>
      <c r="N30" s="17">
        <f>ROUND(AO27/1000,0)</f>
        <v>1441642</v>
      </c>
      <c r="O30" s="33">
        <f>AP27</f>
        <v>50878</v>
      </c>
      <c r="P30" s="33">
        <f>ROUND(AQ27/1000,0)</f>
        <v>1299015</v>
      </c>
      <c r="Q30" s="33">
        <f>AR27</f>
        <v>1252</v>
      </c>
      <c r="R30" s="33">
        <f>ROUND(AS27/1000,0)</f>
        <v>9180</v>
      </c>
      <c r="S30" s="33">
        <f>AT27</f>
        <v>1367</v>
      </c>
      <c r="T30" s="33">
        <f>ROUND(AU27/1000,0)</f>
        <v>118556</v>
      </c>
      <c r="U30" s="33">
        <f>AV27</f>
        <v>35</v>
      </c>
      <c r="V30" s="33">
        <f>ROUND(AW27/1000,0)</f>
        <v>11250</v>
      </c>
      <c r="W30" s="33">
        <f>AX27</f>
        <v>182</v>
      </c>
      <c r="X30" s="33">
        <f>ROUND(AY27/1000,0)</f>
        <v>3640</v>
      </c>
      <c r="Y30" s="17" t="e">
        <f>#REF!</f>
        <v>#REF!</v>
      </c>
      <c r="Z30" s="23" t="e">
        <f>ROUND(#REF!/1000,0)</f>
        <v>#REF!</v>
      </c>
      <c r="AA30" s="24">
        <f>A30</f>
        <v>16</v>
      </c>
      <c r="AB30" s="34">
        <v>101</v>
      </c>
      <c r="AC30" s="35" t="s">
        <v>59</v>
      </c>
      <c r="AD30" s="36">
        <v>18905</v>
      </c>
      <c r="AE30" s="37">
        <v>1121103559</v>
      </c>
      <c r="AF30" s="37">
        <v>1569064176</v>
      </c>
      <c r="AG30" s="37">
        <v>0</v>
      </c>
      <c r="AH30" s="37">
        <v>982492967</v>
      </c>
      <c r="AI30" s="38">
        <v>18684209</v>
      </c>
      <c r="AJ30" s="37">
        <v>539856000</v>
      </c>
      <c r="AK30" s="37">
        <v>28031000</v>
      </c>
      <c r="AL30" s="37">
        <v>0</v>
      </c>
      <c r="AM30" s="37">
        <v>0</v>
      </c>
      <c r="AN30" s="17">
        <f t="shared" si="25"/>
        <v>117539</v>
      </c>
      <c r="AO30" s="17">
        <f t="shared" si="26"/>
        <v>2781660092</v>
      </c>
      <c r="AP30" s="39">
        <v>111922</v>
      </c>
      <c r="AQ30" s="37">
        <v>2526336501</v>
      </c>
      <c r="AR30" s="39">
        <v>1428</v>
      </c>
      <c r="AS30" s="37">
        <v>12105098</v>
      </c>
      <c r="AT30" s="37">
        <v>3754</v>
      </c>
      <c r="AU30" s="37">
        <v>223308493</v>
      </c>
      <c r="AV30" s="37">
        <v>37</v>
      </c>
      <c r="AW30" s="37">
        <v>11950000</v>
      </c>
      <c r="AX30" s="37">
        <v>398</v>
      </c>
      <c r="AY30" s="37">
        <v>7960000</v>
      </c>
      <c r="BB30" s="10"/>
      <c r="BC30" s="10"/>
      <c r="CJ30" s="40"/>
      <c r="CK30" s="40"/>
    </row>
    <row r="31" spans="1:89" s="31" customFormat="1" ht="12">
      <c r="A31" s="76">
        <v>17</v>
      </c>
      <c r="B31" s="68" t="s">
        <v>96</v>
      </c>
      <c r="C31" s="33">
        <f>AD28</f>
        <v>5911</v>
      </c>
      <c r="D31" s="33">
        <f aca="true" t="shared" si="31" ref="D31:L32">ROUND(AE28/1000,0)</f>
        <v>409081</v>
      </c>
      <c r="E31" s="17">
        <f t="shared" si="31"/>
        <v>575623</v>
      </c>
      <c r="F31" s="73">
        <f t="shared" si="31"/>
        <v>0</v>
      </c>
      <c r="G31" s="33">
        <f t="shared" si="31"/>
        <v>379739</v>
      </c>
      <c r="H31" s="33">
        <f t="shared" si="31"/>
        <v>7355</v>
      </c>
      <c r="I31" s="33">
        <f t="shared" si="31"/>
        <v>188529</v>
      </c>
      <c r="J31" s="33">
        <f t="shared" si="31"/>
        <v>0</v>
      </c>
      <c r="K31" s="73">
        <f t="shared" si="31"/>
        <v>0</v>
      </c>
      <c r="L31" s="73">
        <f t="shared" si="31"/>
        <v>0</v>
      </c>
      <c r="M31" s="17">
        <f>AN28</f>
        <v>43070</v>
      </c>
      <c r="N31" s="17">
        <f>ROUND(AO28/1000,0)</f>
        <v>1034893</v>
      </c>
      <c r="O31" s="33">
        <f>AP28</f>
        <v>41557</v>
      </c>
      <c r="P31" s="33">
        <f>ROUND(AQ28/1000,0)</f>
        <v>944378</v>
      </c>
      <c r="Q31" s="33">
        <f>AR28</f>
        <v>364</v>
      </c>
      <c r="R31" s="33">
        <f>ROUND(AS28/1000,0)</f>
        <v>3736</v>
      </c>
      <c r="S31" s="33">
        <f>AT28</f>
        <v>1020</v>
      </c>
      <c r="T31" s="33">
        <f>ROUND(AU28/1000,0)</f>
        <v>77329</v>
      </c>
      <c r="U31" s="33">
        <f>AV28</f>
        <v>19</v>
      </c>
      <c r="V31" s="33">
        <f>ROUND(AW28/1000,0)</f>
        <v>6150</v>
      </c>
      <c r="W31" s="33">
        <f>AX28</f>
        <v>110</v>
      </c>
      <c r="X31" s="33">
        <f>ROUND(AY28/1000,0)</f>
        <v>3300</v>
      </c>
      <c r="Y31" s="17" t="e">
        <f>#REF!</f>
        <v>#REF!</v>
      </c>
      <c r="Z31" s="23" t="e">
        <f>ROUND(#REF!/1000,0)</f>
        <v>#REF!</v>
      </c>
      <c r="AA31" s="24">
        <f>A31</f>
        <v>17</v>
      </c>
      <c r="AB31" s="41">
        <v>102</v>
      </c>
      <c r="AC31" s="42" t="s">
        <v>60</v>
      </c>
      <c r="AD31" s="43">
        <v>13598</v>
      </c>
      <c r="AE31" s="44">
        <v>881240418</v>
      </c>
      <c r="AF31" s="44">
        <v>1162131779</v>
      </c>
      <c r="AG31" s="44">
        <v>0</v>
      </c>
      <c r="AH31" s="44">
        <v>779682247</v>
      </c>
      <c r="AI31" s="45">
        <v>12817532</v>
      </c>
      <c r="AJ31" s="44">
        <v>366632000</v>
      </c>
      <c r="AK31" s="44">
        <v>3000000</v>
      </c>
      <c r="AL31" s="44">
        <v>0</v>
      </c>
      <c r="AM31" s="44">
        <v>0</v>
      </c>
      <c r="AN31" s="28">
        <f t="shared" si="25"/>
        <v>86235</v>
      </c>
      <c r="AO31" s="28">
        <f t="shared" si="26"/>
        <v>2106402986</v>
      </c>
      <c r="AP31" s="46">
        <v>82557</v>
      </c>
      <c r="AQ31" s="44">
        <v>1913042052</v>
      </c>
      <c r="AR31" s="46">
        <v>1691</v>
      </c>
      <c r="AS31" s="44">
        <v>14694721</v>
      </c>
      <c r="AT31" s="44">
        <v>1684</v>
      </c>
      <c r="AU31" s="44">
        <v>158636213</v>
      </c>
      <c r="AV31" s="44">
        <v>37</v>
      </c>
      <c r="AW31" s="44">
        <v>12050000</v>
      </c>
      <c r="AX31" s="44">
        <v>266</v>
      </c>
      <c r="AY31" s="44">
        <v>7980000</v>
      </c>
      <c r="BB31" s="32"/>
      <c r="BC31" s="32"/>
      <c r="CJ31" s="47"/>
      <c r="CK31" s="47"/>
    </row>
    <row r="32" spans="1:89" ht="12">
      <c r="A32" s="76">
        <v>18</v>
      </c>
      <c r="B32" s="68" t="s">
        <v>97</v>
      </c>
      <c r="C32" s="33">
        <f>AD29</f>
        <v>8446</v>
      </c>
      <c r="D32" s="33">
        <f t="shared" si="31"/>
        <v>636591</v>
      </c>
      <c r="E32" s="17">
        <f t="shared" si="31"/>
        <v>701989</v>
      </c>
      <c r="F32" s="73">
        <f t="shared" si="31"/>
        <v>0</v>
      </c>
      <c r="G32" s="33">
        <f t="shared" si="31"/>
        <v>472573</v>
      </c>
      <c r="H32" s="33">
        <f t="shared" si="31"/>
        <v>7530</v>
      </c>
      <c r="I32" s="33">
        <f t="shared" si="31"/>
        <v>219691</v>
      </c>
      <c r="J32" s="33">
        <f t="shared" si="31"/>
        <v>2195</v>
      </c>
      <c r="K32" s="73">
        <f t="shared" si="31"/>
        <v>0</v>
      </c>
      <c r="L32" s="73">
        <f t="shared" si="31"/>
        <v>0</v>
      </c>
      <c r="M32" s="17">
        <f>AN29</f>
        <v>51452</v>
      </c>
      <c r="N32" s="17">
        <f>ROUND(AO29/1000,0)</f>
        <v>1307074</v>
      </c>
      <c r="O32" s="33">
        <f>AP29</f>
        <v>49504</v>
      </c>
      <c r="P32" s="33">
        <f>ROUND(AQ29/1000,0)</f>
        <v>1185125</v>
      </c>
      <c r="Q32" s="33">
        <f>AR29</f>
        <v>530</v>
      </c>
      <c r="R32" s="33">
        <f>ROUND(AS29/1000,0)</f>
        <v>5402</v>
      </c>
      <c r="S32" s="33">
        <f>AT29</f>
        <v>1237</v>
      </c>
      <c r="T32" s="33">
        <f>ROUND(AU29/1000,0)</f>
        <v>104558</v>
      </c>
      <c r="U32" s="33">
        <f>AV29</f>
        <v>23</v>
      </c>
      <c r="V32" s="33">
        <f>ROUND(AW29/1000,0)</f>
        <v>7250</v>
      </c>
      <c r="W32" s="33">
        <f>AX29</f>
        <v>158</v>
      </c>
      <c r="X32" s="33">
        <f>ROUND(AY29/1000,0)</f>
        <v>4740</v>
      </c>
      <c r="Y32" s="17" t="e">
        <f>#REF!</f>
        <v>#REF!</v>
      </c>
      <c r="Z32" s="23" t="e">
        <f>ROUND(#REF!/1000,0)</f>
        <v>#REF!</v>
      </c>
      <c r="AA32" s="24">
        <f>A32</f>
        <v>18</v>
      </c>
      <c r="AB32" s="34">
        <v>103</v>
      </c>
      <c r="AC32" s="35" t="s">
        <v>61</v>
      </c>
      <c r="AD32" s="36">
        <v>15822</v>
      </c>
      <c r="AE32" s="37">
        <v>884007758</v>
      </c>
      <c r="AF32" s="37">
        <v>1403848171</v>
      </c>
      <c r="AG32" s="37">
        <v>0</v>
      </c>
      <c r="AH32" s="37">
        <v>901547572</v>
      </c>
      <c r="AI32" s="38">
        <v>17355599</v>
      </c>
      <c r="AJ32" s="37">
        <v>473144000</v>
      </c>
      <c r="AK32" s="37">
        <v>11801000</v>
      </c>
      <c r="AL32" s="37">
        <v>0</v>
      </c>
      <c r="AM32" s="37">
        <v>0</v>
      </c>
      <c r="AN32" s="17">
        <f t="shared" si="25"/>
        <v>106420</v>
      </c>
      <c r="AO32" s="17">
        <f t="shared" si="26"/>
        <v>2478543710</v>
      </c>
      <c r="AP32" s="39">
        <v>101798</v>
      </c>
      <c r="AQ32" s="37">
        <v>2255497338</v>
      </c>
      <c r="AR32" s="39">
        <v>2017</v>
      </c>
      <c r="AS32" s="37">
        <v>17338508</v>
      </c>
      <c r="AT32" s="37">
        <v>2240</v>
      </c>
      <c r="AU32" s="37">
        <v>187571864</v>
      </c>
      <c r="AV32" s="37">
        <v>31</v>
      </c>
      <c r="AW32" s="37">
        <v>10100000</v>
      </c>
      <c r="AX32" s="37">
        <v>334</v>
      </c>
      <c r="AY32" s="37">
        <v>8036000</v>
      </c>
      <c r="BB32" s="10"/>
      <c r="BC32" s="10"/>
      <c r="CJ32" s="40"/>
      <c r="CK32" s="40"/>
    </row>
    <row r="33" spans="1:89" s="31" customFormat="1" ht="12">
      <c r="A33" s="80" t="s">
        <v>79</v>
      </c>
      <c r="B33" s="69"/>
      <c r="C33" s="28">
        <f aca="true" t="shared" si="32" ref="C33:Z33">SUM(C34:C35)</f>
        <v>8452</v>
      </c>
      <c r="D33" s="28">
        <f t="shared" si="32"/>
        <v>1267867</v>
      </c>
      <c r="E33" s="28">
        <f t="shared" si="32"/>
        <v>494767</v>
      </c>
      <c r="F33" s="28">
        <f t="shared" si="32"/>
        <v>8617</v>
      </c>
      <c r="G33" s="28">
        <f t="shared" si="32"/>
        <v>476546</v>
      </c>
      <c r="H33" s="72">
        <f t="shared" si="32"/>
        <v>0</v>
      </c>
      <c r="I33" s="72">
        <f t="shared" si="32"/>
        <v>0</v>
      </c>
      <c r="J33" s="72">
        <f t="shared" si="32"/>
        <v>0</v>
      </c>
      <c r="K33" s="28">
        <f t="shared" si="32"/>
        <v>6438</v>
      </c>
      <c r="L33" s="28">
        <f t="shared" si="32"/>
        <v>3166</v>
      </c>
      <c r="M33" s="28">
        <f t="shared" si="32"/>
        <v>69513</v>
      </c>
      <c r="N33" s="28">
        <f t="shared" si="32"/>
        <v>1113380</v>
      </c>
      <c r="O33" s="28">
        <f t="shared" si="32"/>
        <v>67649</v>
      </c>
      <c r="P33" s="28">
        <f t="shared" si="32"/>
        <v>1012416</v>
      </c>
      <c r="Q33" s="28">
        <f t="shared" si="32"/>
        <v>1278</v>
      </c>
      <c r="R33" s="28">
        <f t="shared" si="32"/>
        <v>7728</v>
      </c>
      <c r="S33" s="28">
        <f t="shared" si="32"/>
        <v>471</v>
      </c>
      <c r="T33" s="28">
        <f t="shared" si="32"/>
        <v>53287</v>
      </c>
      <c r="U33" s="28">
        <f t="shared" si="32"/>
        <v>60</v>
      </c>
      <c r="V33" s="28">
        <f t="shared" si="32"/>
        <v>22900</v>
      </c>
      <c r="W33" s="28">
        <f t="shared" si="32"/>
        <v>55</v>
      </c>
      <c r="X33" s="28">
        <f t="shared" si="32"/>
        <v>17050</v>
      </c>
      <c r="Y33" s="28" t="e">
        <f t="shared" si="32"/>
        <v>#REF!</v>
      </c>
      <c r="Z33" s="29" t="e">
        <f t="shared" si="32"/>
        <v>#REF!</v>
      </c>
      <c r="AA33" s="49" t="s">
        <v>65</v>
      </c>
      <c r="AB33" s="41">
        <v>301</v>
      </c>
      <c r="AC33" s="42" t="s">
        <v>62</v>
      </c>
      <c r="AD33" s="43">
        <v>3680</v>
      </c>
      <c r="AE33" s="44">
        <v>531523729</v>
      </c>
      <c r="AF33" s="44">
        <v>235021845</v>
      </c>
      <c r="AG33" s="44">
        <v>3884794</v>
      </c>
      <c r="AH33" s="44">
        <v>225970051</v>
      </c>
      <c r="AI33" s="45">
        <v>0</v>
      </c>
      <c r="AJ33" s="44">
        <v>0</v>
      </c>
      <c r="AK33" s="44">
        <v>0</v>
      </c>
      <c r="AL33" s="44">
        <v>2421000</v>
      </c>
      <c r="AM33" s="44">
        <v>2746000</v>
      </c>
      <c r="AN33" s="28">
        <f t="shared" si="25"/>
        <v>33263</v>
      </c>
      <c r="AO33" s="28">
        <f t="shared" si="26"/>
        <v>485872333</v>
      </c>
      <c r="AP33" s="46">
        <v>32271</v>
      </c>
      <c r="AQ33" s="44">
        <v>448197780</v>
      </c>
      <c r="AR33" s="46">
        <v>734</v>
      </c>
      <c r="AS33" s="44">
        <v>4465944</v>
      </c>
      <c r="AT33" s="44">
        <v>213</v>
      </c>
      <c r="AU33" s="44">
        <v>18658609</v>
      </c>
      <c r="AV33" s="44">
        <v>26</v>
      </c>
      <c r="AW33" s="44">
        <v>9800000</v>
      </c>
      <c r="AX33" s="44">
        <v>19</v>
      </c>
      <c r="AY33" s="44">
        <v>4750000</v>
      </c>
      <c r="BB33" s="32"/>
      <c r="BC33" s="32"/>
      <c r="CJ33" s="47"/>
      <c r="CK33" s="47"/>
    </row>
    <row r="34" spans="1:89" ht="12">
      <c r="A34" s="76">
        <v>301</v>
      </c>
      <c r="B34" s="68" t="s">
        <v>98</v>
      </c>
      <c r="C34" s="33">
        <f>AD33</f>
        <v>3680</v>
      </c>
      <c r="D34" s="33">
        <f>ROUND(AE33/1000,0)</f>
        <v>531524</v>
      </c>
      <c r="E34" s="17">
        <f>ROUND(AF33/1000,0)</f>
        <v>235022</v>
      </c>
      <c r="F34" s="33">
        <f>ROUND(AG33/1000,0)</f>
        <v>3885</v>
      </c>
      <c r="G34" s="33">
        <f>ROUND(AH33/1000,0)</f>
        <v>225970</v>
      </c>
      <c r="H34" s="73">
        <v>0</v>
      </c>
      <c r="I34" s="73">
        <f>ROUND(AJ33/1000,0)</f>
        <v>0</v>
      </c>
      <c r="J34" s="73">
        <f>ROUND(AK33/1000,0)</f>
        <v>0</v>
      </c>
      <c r="K34" s="33">
        <f>ROUND(AL33/1000,0)</f>
        <v>2421</v>
      </c>
      <c r="L34" s="33">
        <f>ROUND(AM33/1000,0)</f>
        <v>2746</v>
      </c>
      <c r="M34" s="17">
        <f>AN33</f>
        <v>33263</v>
      </c>
      <c r="N34" s="17">
        <f>ROUND(AO33/1000,0)</f>
        <v>485872</v>
      </c>
      <c r="O34" s="33">
        <f>AP33</f>
        <v>32271</v>
      </c>
      <c r="P34" s="33">
        <f>ROUND(AQ33/1000,0)</f>
        <v>448198</v>
      </c>
      <c r="Q34" s="33">
        <f>AR33</f>
        <v>734</v>
      </c>
      <c r="R34" s="33">
        <f>ROUND(AS33/1000,0)</f>
        <v>4466</v>
      </c>
      <c r="S34" s="33">
        <f>AT33</f>
        <v>213</v>
      </c>
      <c r="T34" s="33">
        <f>ROUND(AU33/1000,0)</f>
        <v>18659</v>
      </c>
      <c r="U34" s="33">
        <f>AV33</f>
        <v>26</v>
      </c>
      <c r="V34" s="33">
        <f>ROUND(AW33/1000,0)</f>
        <v>9800</v>
      </c>
      <c r="W34" s="33">
        <f>AX33</f>
        <v>19</v>
      </c>
      <c r="X34" s="33">
        <f>ROUND(AY33/1000,0)</f>
        <v>4750</v>
      </c>
      <c r="Y34" s="17" t="e">
        <f>#REF!</f>
        <v>#REF!</v>
      </c>
      <c r="Z34" s="23" t="e">
        <f>ROUND(#REF!/1000,0)</f>
        <v>#REF!</v>
      </c>
      <c r="AA34" s="51">
        <v>301</v>
      </c>
      <c r="AB34" s="34">
        <v>302</v>
      </c>
      <c r="AC34" s="35" t="s">
        <v>63</v>
      </c>
      <c r="AD34" s="36">
        <v>4772</v>
      </c>
      <c r="AE34" s="37">
        <v>736343200</v>
      </c>
      <c r="AF34" s="37">
        <v>259744981</v>
      </c>
      <c r="AG34" s="37">
        <v>4732457</v>
      </c>
      <c r="AH34" s="37">
        <v>250575524</v>
      </c>
      <c r="AI34" s="38">
        <v>0</v>
      </c>
      <c r="AJ34" s="37">
        <v>0</v>
      </c>
      <c r="AK34" s="37">
        <v>0</v>
      </c>
      <c r="AL34" s="37">
        <v>4017000</v>
      </c>
      <c r="AM34" s="37">
        <v>420000</v>
      </c>
      <c r="AN34" s="17">
        <f t="shared" si="25"/>
        <v>36250</v>
      </c>
      <c r="AO34" s="17">
        <f t="shared" si="26"/>
        <v>627507824</v>
      </c>
      <c r="AP34" s="39">
        <v>35378</v>
      </c>
      <c r="AQ34" s="37">
        <v>564217798</v>
      </c>
      <c r="AR34" s="39">
        <v>544</v>
      </c>
      <c r="AS34" s="37">
        <v>3261817</v>
      </c>
      <c r="AT34" s="37">
        <v>258</v>
      </c>
      <c r="AU34" s="37">
        <v>34628209</v>
      </c>
      <c r="AV34" s="37">
        <v>34</v>
      </c>
      <c r="AW34" s="37">
        <v>13100000</v>
      </c>
      <c r="AX34" s="37">
        <v>36</v>
      </c>
      <c r="AY34" s="37">
        <v>12300000</v>
      </c>
      <c r="BB34" s="10"/>
      <c r="BC34" s="10"/>
      <c r="CJ34" s="40"/>
      <c r="CK34" s="40"/>
    </row>
    <row r="35" spans="1:89" ht="12">
      <c r="A35" s="52">
        <v>302</v>
      </c>
      <c r="B35" s="70" t="s">
        <v>99</v>
      </c>
      <c r="C35" s="53">
        <f>AD34</f>
        <v>4772</v>
      </c>
      <c r="D35" s="54">
        <f aca="true" t="shared" si="33" ref="D35:L35">ROUND(AE34/1000,0)</f>
        <v>736343</v>
      </c>
      <c r="E35" s="55">
        <f t="shared" si="33"/>
        <v>259745</v>
      </c>
      <c r="F35" s="54">
        <f t="shared" si="33"/>
        <v>4732</v>
      </c>
      <c r="G35" s="54">
        <f t="shared" si="33"/>
        <v>250576</v>
      </c>
      <c r="H35" s="74">
        <f t="shared" si="33"/>
        <v>0</v>
      </c>
      <c r="I35" s="74">
        <f t="shared" si="33"/>
        <v>0</v>
      </c>
      <c r="J35" s="74">
        <f t="shared" si="33"/>
        <v>0</v>
      </c>
      <c r="K35" s="54">
        <f t="shared" si="33"/>
        <v>4017</v>
      </c>
      <c r="L35" s="54">
        <f t="shared" si="33"/>
        <v>420</v>
      </c>
      <c r="M35" s="55">
        <f>AN34</f>
        <v>36250</v>
      </c>
      <c r="N35" s="55">
        <f>ROUND(AO34/1000,0)</f>
        <v>627508</v>
      </c>
      <c r="O35" s="54">
        <f>AP34</f>
        <v>35378</v>
      </c>
      <c r="P35" s="54">
        <f>ROUND(AQ34/1000,0)</f>
        <v>564218</v>
      </c>
      <c r="Q35" s="54">
        <f>AR34</f>
        <v>544</v>
      </c>
      <c r="R35" s="54">
        <f>ROUND(AS34/1000,0)</f>
        <v>3262</v>
      </c>
      <c r="S35" s="54">
        <f>AT34</f>
        <v>258</v>
      </c>
      <c r="T35" s="54">
        <f>ROUND(AU34/1000,0)</f>
        <v>34628</v>
      </c>
      <c r="U35" s="54">
        <f>AV34</f>
        <v>34</v>
      </c>
      <c r="V35" s="54">
        <f>ROUND(AW34/1000,0)</f>
        <v>13100</v>
      </c>
      <c r="W35" s="54">
        <f>AX34</f>
        <v>36</v>
      </c>
      <c r="X35" s="54">
        <f>ROUND(AY34/1000,0)</f>
        <v>12300</v>
      </c>
      <c r="Y35" s="55" t="e">
        <f>#REF!</f>
        <v>#REF!</v>
      </c>
      <c r="Z35" s="56" t="e">
        <f>ROUND(#REF!/1000,0)</f>
        <v>#REF!</v>
      </c>
      <c r="AA35" s="57">
        <v>302</v>
      </c>
      <c r="AB35" s="34">
        <v>999</v>
      </c>
      <c r="AC35" s="35" t="s">
        <v>64</v>
      </c>
      <c r="AD35" s="48">
        <v>459924</v>
      </c>
      <c r="AE35" s="48">
        <v>32799388928</v>
      </c>
      <c r="AF35" s="48">
        <v>39440712283</v>
      </c>
      <c r="AG35" s="48">
        <v>0</v>
      </c>
      <c r="AH35" s="48">
        <v>26048698795</v>
      </c>
      <c r="AI35" s="48">
        <v>430542488</v>
      </c>
      <c r="AJ35" s="48">
        <v>11243990000</v>
      </c>
      <c r="AK35" s="48">
        <v>1717481000</v>
      </c>
      <c r="AL35" s="48">
        <v>0</v>
      </c>
      <c r="AM35" s="48">
        <v>0</v>
      </c>
      <c r="AN35" s="17">
        <f t="shared" si="25"/>
        <v>2838421</v>
      </c>
      <c r="AO35" s="17">
        <f t="shared" si="26"/>
        <v>71064274116</v>
      </c>
      <c r="AP35" s="48">
        <v>2708934</v>
      </c>
      <c r="AQ35" s="48">
        <v>64156373052</v>
      </c>
      <c r="AR35" s="48">
        <v>49906</v>
      </c>
      <c r="AS35" s="48">
        <v>451456064</v>
      </c>
      <c r="AT35" s="48">
        <v>69813</v>
      </c>
      <c r="AU35" s="48">
        <v>5781999000</v>
      </c>
      <c r="AV35" s="48">
        <v>1492</v>
      </c>
      <c r="AW35" s="48">
        <v>480350000</v>
      </c>
      <c r="AX35" s="48">
        <v>8276</v>
      </c>
      <c r="AY35" s="48">
        <v>194096000</v>
      </c>
      <c r="BB35" s="10"/>
      <c r="BC35" s="10"/>
      <c r="CJ35" s="40"/>
      <c r="CK35" s="40"/>
    </row>
    <row r="36" spans="1:54" s="31" customFormat="1" ht="12">
      <c r="A36" s="58" t="s">
        <v>75</v>
      </c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1"/>
      <c r="AB36" s="41">
        <v>888</v>
      </c>
      <c r="AC36" s="42" t="s">
        <v>66</v>
      </c>
      <c r="AD36" s="50">
        <v>8452</v>
      </c>
      <c r="AE36" s="50">
        <v>1267866929</v>
      </c>
      <c r="AF36" s="50">
        <v>494766826</v>
      </c>
      <c r="AG36" s="50">
        <v>8617251</v>
      </c>
      <c r="AH36" s="50">
        <v>476545575</v>
      </c>
      <c r="AI36" s="50">
        <v>0</v>
      </c>
      <c r="AJ36" s="50">
        <v>0</v>
      </c>
      <c r="AK36" s="50">
        <v>0</v>
      </c>
      <c r="AL36" s="50">
        <v>6438000</v>
      </c>
      <c r="AM36" s="50">
        <v>3166000</v>
      </c>
      <c r="AN36" s="28">
        <f t="shared" si="25"/>
        <v>69513</v>
      </c>
      <c r="AO36" s="28">
        <f t="shared" si="26"/>
        <v>1113380157</v>
      </c>
      <c r="AP36" s="50">
        <v>67649</v>
      </c>
      <c r="AQ36" s="50">
        <v>1012415578</v>
      </c>
      <c r="AR36" s="50">
        <v>1278</v>
      </c>
      <c r="AS36" s="50">
        <v>7727761</v>
      </c>
      <c r="AT36" s="50">
        <v>471</v>
      </c>
      <c r="AU36" s="50">
        <v>53286818</v>
      </c>
      <c r="AV36" s="50">
        <v>60</v>
      </c>
      <c r="AW36" s="50">
        <v>22900000</v>
      </c>
      <c r="AX36" s="50">
        <v>55</v>
      </c>
      <c r="AY36" s="50">
        <v>17050000</v>
      </c>
      <c r="BB36" s="32"/>
    </row>
    <row r="37" spans="2:54" ht="12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B37" s="34">
        <v>0</v>
      </c>
      <c r="AC37" s="35" t="s">
        <v>67</v>
      </c>
      <c r="AD37" s="48">
        <v>468376</v>
      </c>
      <c r="AE37" s="48">
        <v>34067255857</v>
      </c>
      <c r="AF37" s="48">
        <v>39935479109</v>
      </c>
      <c r="AG37" s="48">
        <v>8617251</v>
      </c>
      <c r="AH37" s="48">
        <v>26525244370</v>
      </c>
      <c r="AI37" s="48">
        <v>430542488</v>
      </c>
      <c r="AJ37" s="48">
        <v>11243990000</v>
      </c>
      <c r="AK37" s="48">
        <v>1717481000</v>
      </c>
      <c r="AL37" s="48">
        <v>6438000</v>
      </c>
      <c r="AM37" s="48">
        <v>3166000</v>
      </c>
      <c r="AN37" s="17">
        <f t="shared" si="25"/>
        <v>2907934</v>
      </c>
      <c r="AO37" s="17">
        <f t="shared" si="26"/>
        <v>72177654273</v>
      </c>
      <c r="AP37" s="48">
        <v>2776583</v>
      </c>
      <c r="AQ37" s="48">
        <v>65168788630</v>
      </c>
      <c r="AR37" s="48">
        <v>51184</v>
      </c>
      <c r="AS37" s="48">
        <v>459183825</v>
      </c>
      <c r="AT37" s="48">
        <v>70284</v>
      </c>
      <c r="AU37" s="48">
        <v>5835285818</v>
      </c>
      <c r="AV37" s="48">
        <v>1552</v>
      </c>
      <c r="AW37" s="48">
        <v>503250000</v>
      </c>
      <c r="AX37" s="48">
        <v>8331</v>
      </c>
      <c r="AY37" s="48">
        <v>211146000</v>
      </c>
      <c r="BB37" s="10"/>
    </row>
    <row r="38" spans="2:54" ht="12">
      <c r="B38" s="59"/>
      <c r="C38" s="63">
        <f>AD34</f>
        <v>4772</v>
      </c>
      <c r="D38" s="63">
        <f aca="true" t="shared" si="34" ref="D38:L38">ROUND(AE34/1000,0)</f>
        <v>736343</v>
      </c>
      <c r="E38" s="63">
        <f t="shared" si="34"/>
        <v>259745</v>
      </c>
      <c r="F38" s="63">
        <f t="shared" si="34"/>
        <v>4732</v>
      </c>
      <c r="G38" s="63">
        <f t="shared" si="34"/>
        <v>250576</v>
      </c>
      <c r="H38" s="63">
        <f t="shared" si="34"/>
        <v>0</v>
      </c>
      <c r="I38" s="63">
        <f t="shared" si="34"/>
        <v>0</v>
      </c>
      <c r="J38" s="63">
        <f t="shared" si="34"/>
        <v>0</v>
      </c>
      <c r="K38" s="63">
        <f t="shared" si="34"/>
        <v>4017</v>
      </c>
      <c r="L38" s="63">
        <f t="shared" si="34"/>
        <v>420</v>
      </c>
      <c r="M38" s="63">
        <f>AN34</f>
        <v>36250</v>
      </c>
      <c r="N38" s="63">
        <f>ROUND(AO34/1000,0)</f>
        <v>627508</v>
      </c>
      <c r="O38" s="63">
        <f>AP34</f>
        <v>35378</v>
      </c>
      <c r="P38" s="63">
        <f>ROUND(AQ34/1000,0)</f>
        <v>564218</v>
      </c>
      <c r="Q38" s="63">
        <f>AR34</f>
        <v>544</v>
      </c>
      <c r="R38" s="63">
        <f>ROUND(AS34/1000,0)</f>
        <v>3262</v>
      </c>
      <c r="S38" s="63">
        <f>AT34</f>
        <v>258</v>
      </c>
      <c r="T38" s="63">
        <f>ROUND(AU34/1000,0)</f>
        <v>34628</v>
      </c>
      <c r="U38" s="63">
        <f>AV34</f>
        <v>34</v>
      </c>
      <c r="V38" s="63">
        <f>ROUND(AW34/1000,0)</f>
        <v>13100</v>
      </c>
      <c r="W38" s="63">
        <f>AX34</f>
        <v>36</v>
      </c>
      <c r="X38" s="63">
        <f>ROUND(AY34/1000,0)</f>
        <v>12300</v>
      </c>
      <c r="Y38" s="64"/>
      <c r="Z38" s="64"/>
      <c r="AA38" s="64"/>
      <c r="BB38" s="10"/>
    </row>
    <row r="39" spans="3:54" ht="12">
      <c r="C39" s="65">
        <f aca="true" t="shared" si="35" ref="C39:X39">C38-C12</f>
        <v>-463604</v>
      </c>
      <c r="D39" s="65">
        <f t="shared" si="35"/>
        <v>-33330910</v>
      </c>
      <c r="E39" s="65">
        <f t="shared" si="35"/>
        <v>-39675734</v>
      </c>
      <c r="F39" s="65">
        <f t="shared" si="35"/>
        <v>-3885</v>
      </c>
      <c r="G39" s="65">
        <f t="shared" si="35"/>
        <v>-26274670</v>
      </c>
      <c r="H39" s="65">
        <f t="shared" si="35"/>
        <v>-430543</v>
      </c>
      <c r="I39" s="65">
        <f t="shared" si="35"/>
        <v>-11243990</v>
      </c>
      <c r="J39" s="65">
        <f t="shared" si="35"/>
        <v>-1717481</v>
      </c>
      <c r="K39" s="65">
        <f t="shared" si="35"/>
        <v>-2421</v>
      </c>
      <c r="L39" s="65">
        <f t="shared" si="35"/>
        <v>-2746</v>
      </c>
      <c r="M39" s="65">
        <f t="shared" si="35"/>
        <v>-2871684</v>
      </c>
      <c r="N39" s="65">
        <f t="shared" si="35"/>
        <v>-71550148</v>
      </c>
      <c r="O39" s="65">
        <f t="shared" si="35"/>
        <v>-2741205</v>
      </c>
      <c r="P39" s="65">
        <f t="shared" si="35"/>
        <v>-64604571</v>
      </c>
      <c r="Q39" s="65">
        <f t="shared" si="35"/>
        <v>-50640</v>
      </c>
      <c r="R39" s="65">
        <f t="shared" si="35"/>
        <v>-455923</v>
      </c>
      <c r="S39" s="65">
        <f t="shared" si="35"/>
        <v>-70026</v>
      </c>
      <c r="T39" s="65">
        <f t="shared" si="35"/>
        <v>-5800656</v>
      </c>
      <c r="U39" s="65">
        <f t="shared" si="35"/>
        <v>-1518</v>
      </c>
      <c r="V39" s="65">
        <f t="shared" si="35"/>
        <v>-490150</v>
      </c>
      <c r="W39" s="65">
        <f t="shared" si="35"/>
        <v>-8295</v>
      </c>
      <c r="X39" s="65">
        <f t="shared" si="35"/>
        <v>-198846</v>
      </c>
      <c r="Y39" s="66"/>
      <c r="Z39" s="66"/>
      <c r="AA39" s="64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BB39" s="10"/>
    </row>
    <row r="44" ht="12">
      <c r="C44" s="67"/>
    </row>
  </sheetData>
  <mergeCells count="14">
    <mergeCell ref="A1:AA1"/>
    <mergeCell ref="C3:C5"/>
    <mergeCell ref="A3:B5"/>
    <mergeCell ref="E4:E5"/>
    <mergeCell ref="E3:L3"/>
    <mergeCell ref="M3:X3"/>
    <mergeCell ref="D3:D5"/>
    <mergeCell ref="U4:V4"/>
    <mergeCell ref="W4:X4"/>
    <mergeCell ref="AA3:AA5"/>
    <mergeCell ref="M4:N4"/>
    <mergeCell ref="O4:P4"/>
    <mergeCell ref="Q4:R4"/>
    <mergeCell ref="S4:T4"/>
  </mergeCells>
  <printOptions horizontalCentered="1"/>
  <pageMargins left="0.5118110236220472" right="0" top="0.7086614173228347" bottom="0" header="0.5118110236220472" footer="0.5118110236220472"/>
  <pageSetup fitToWidth="2" horizontalDpi="300" verticalDpi="300" orientation="portrait" paperSize="9" scale="56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2008-04-23T01:57:26Z</cp:lastPrinted>
  <dcterms:created xsi:type="dcterms:W3CDTF">2008-03-18T01:04:43Z</dcterms:created>
  <dcterms:modified xsi:type="dcterms:W3CDTF">2008-04-25T01:54:57Z</dcterms:modified>
  <cp:category/>
  <cp:version/>
  <cp:contentType/>
  <cp:contentStatus/>
</cp:coreProperties>
</file>