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715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<sst xmlns="http://schemas.openxmlformats.org/spreadsheetml/2006/main" count="387" uniqueCount="135">
  <si>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</si>
  <si>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</si>
  <si>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</si>
  <si>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</si>
  <si>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</si>
  <si>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</si>
  <si>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</si>
  <si>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</si>
  <si>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</si>
  <si>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</si>
  <si>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</si>
  <si>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</si>
  <si>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</si>
  <si>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</si>
  <si>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</si>
  <si>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</si>
  <si>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</si>
  <si>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</si>
  <si>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</si>
  <si>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</si>
  <si>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</si>
  <si>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</si>
  <si>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</si>
  <si>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</si>
  <si>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</si>
  <si>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</si>
  <si>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</si>
  <si>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</si>
  <si>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</si>
  <si>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</si>
  <si>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</si>
  <si>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</si>
  <si>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</si>
  <si>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</si>
  <si>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</si>
  <si>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</si>
  <si>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</si>
  <si>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</si>
  <si>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</si>
  <si>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</si>
  <si>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</si>
  <si>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</si>
  <si>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</si>
  <si>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</si>
  <si>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</si>
  <si>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</si>
  <si>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</si>
  <si>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</si>
  <si>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</si>
  <si>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</si>
  <si>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</si>
  <si>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</si>
  <si>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</si>
  <si>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</si>
  <si>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</si>
  <si>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</si>
  <si>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</si>
  <si>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</si>
  <si>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</si>
  <si>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</si>
  <si>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</si>
  <si>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</si>
  <si>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</si>
  <si>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</si>
  <si>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</si>
  <si>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</si>
  <si>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</si>
  <si>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</si>
  <si>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</si>
  <si>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</si>
  <si>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</si>
  <si>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</si>
  <si>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</si>
  <si>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</si>
  <si>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</si>
  <si>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</si>
  <si>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</si>
  <si>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</si>
  <si>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</si>
  <si>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</si>
  <si>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</si>
  <si>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</si>
  <si>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</si>
  <si>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</si>
  <si>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</si>
  <si>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</si>
  <si>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</si>
  <si>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</si>
  <si>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</si>
  <si>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</si>
  <si>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</si>
  <si>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</si>
  <si>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</si>
  <si>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</si>
  <si>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</si>
  <si>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</si>
  <si>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</si>
  <si>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</si>
  <si>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</si>
  <si>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</si>
  <si>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</si>
  <si>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</si>
  <si>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</si>
  <si>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</si>
  <si>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</si>
  <si>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</si>
  <si>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</si>
  <si>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</si>
  <si>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</si>
  <si>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</si>
  <si>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</si>
  <si>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</si>
  <si>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</si>
  <si>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</si>
  <si>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</si>
  <si>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</si>
  <si>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</si>
  <si>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</si>
  <si>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</si>
  <si>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</si>
  <si>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</si>
  <si>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</si>
  <si>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</si>
  <si>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</si>
  <si>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</si>
  <si>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</si>
  <si>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</si>
  <si>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</si>
  <si>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</si>
  <si>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</si>
  <si>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</si>
  <si>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 xml:space="preserve">   </t>
  </si>
  <si>
    <t>大動脈瘤及び解離</t>
  </si>
  <si>
    <t>平成25年</t>
  </si>
  <si>
    <t>j2501参照 日本人人口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</si>
</sst>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48" fillId="0" borderId="0" xfId="0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>
      <alignment vertical="center"/>
    </xf>
    <xf numFmtId="187" fontId="7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187" fontId="8" fillId="0" borderId="17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distributed" vertical="center"/>
    </xf>
    <xf numFmtId="186" fontId="7" fillId="0" borderId="20" xfId="0" applyNumberFormat="1" applyFont="1" applyFill="1" applyBorder="1" applyAlignment="1">
      <alignment vertical="center"/>
    </xf>
    <xf numFmtId="187" fontId="7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186" fontId="7" fillId="0" borderId="22" xfId="0" applyNumberFormat="1" applyFont="1" applyFill="1" applyBorder="1" applyAlignment="1">
      <alignment vertical="center"/>
    </xf>
    <xf numFmtId="187" fontId="7" fillId="0" borderId="23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7" fontId="7" fillId="0" borderId="25" xfId="0" applyNumberFormat="1" applyFont="1" applyFill="1" applyBorder="1" applyAlignment="1">
      <alignment vertical="center"/>
    </xf>
    <xf numFmtId="186" fontId="7" fillId="0" borderId="24" xfId="0" applyNumberFormat="1" applyFont="1" applyFill="1" applyBorder="1" applyAlignment="1">
      <alignment vertical="center"/>
    </xf>
    <xf numFmtId="186" fontId="7" fillId="0" borderId="26" xfId="0" applyNumberFormat="1" applyFont="1" applyFill="1" applyBorder="1" applyAlignment="1">
      <alignment vertical="center"/>
    </xf>
    <xf numFmtId="187" fontId="7" fillId="0" borderId="27" xfId="0" applyNumberFormat="1" applyFont="1" applyFill="1" applyBorder="1" applyAlignment="1">
      <alignment vertical="center"/>
    </xf>
    <xf numFmtId="186" fontId="1" fillId="0" borderId="24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6" fontId="1" fillId="0" borderId="28" xfId="0" applyNumberFormat="1" applyFont="1" applyFill="1" applyBorder="1" applyAlignment="1">
      <alignment vertical="center"/>
    </xf>
    <xf numFmtId="187" fontId="8" fillId="0" borderId="29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distributed" vertical="center"/>
    </xf>
    <xf numFmtId="181" fontId="7" fillId="0" borderId="25" xfId="0" applyNumberFormat="1" applyFont="1" applyFill="1" applyBorder="1" applyAlignment="1">
      <alignment horizontal="distributed" vertical="center"/>
    </xf>
    <xf numFmtId="177" fontId="1" fillId="0" borderId="24" xfId="0" applyNumberFormat="1" applyFont="1" applyFill="1" applyBorder="1" applyAlignment="1">
      <alignment horizontal="distributed" vertical="center"/>
    </xf>
    <xf numFmtId="181" fontId="8" fillId="0" borderId="25" xfId="0" applyNumberFormat="1" applyFont="1" applyFill="1" applyBorder="1" applyAlignment="1">
      <alignment horizontal="distributed" vertical="center"/>
    </xf>
    <xf numFmtId="177" fontId="8" fillId="0" borderId="24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81" fontId="8" fillId="0" borderId="29" xfId="0" applyNumberFormat="1" applyFont="1" applyFill="1" applyBorder="1" applyAlignment="1">
      <alignment horizontal="distributed" vertical="center"/>
    </xf>
    <xf numFmtId="0" fontId="1" fillId="0" borderId="24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distributed" vertical="center"/>
    </xf>
    <xf numFmtId="181" fontId="8" fillId="0" borderId="17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81" fontId="8" fillId="0" borderId="27" xfId="0" applyNumberFormat="1" applyFont="1" applyFill="1" applyBorder="1" applyAlignment="1">
      <alignment horizontal="distributed" vertical="center"/>
    </xf>
    <xf numFmtId="186" fontId="13" fillId="0" borderId="17" xfId="0" applyNumberFormat="1" applyFont="1" applyFill="1" applyBorder="1" applyAlignment="1">
      <alignment vertical="center"/>
    </xf>
    <xf numFmtId="186" fontId="13" fillId="0" borderId="26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horizontal="distributed" vertical="center"/>
    </xf>
    <xf numFmtId="38" fontId="12" fillId="0" borderId="0" xfId="80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48" fillId="0" borderId="0" xfId="102" applyNumberFormat="1" applyFont="1">
      <alignment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6" fillId="0" borderId="19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distributed" vertical="center"/>
    </xf>
    <xf numFmtId="0" fontId="1" fillId="0" borderId="33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33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33" xfId="0" applyNumberFormat="1" applyFont="1" applyFill="1" applyBorder="1" applyAlignment="1">
      <alignment horizontal="distributed" vertical="center"/>
    </xf>
    <xf numFmtId="0" fontId="1" fillId="0" borderId="3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distributed" vertical="center" wrapText="1"/>
    </xf>
    <xf numFmtId="0" fontId="1" fillId="0" borderId="3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  <xf numFmtId="186" fontId="48" fillId="0" borderId="26" xfId="102" applyNumberFormat="1" applyFont="1" applyBorder="1">
      <alignment vertical="center"/>
      <protection/>
    </xf>
    <xf numFmtId="18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1" fillId="0" borderId="17" xfId="0" applyNumberFormat="1" applyFont="1" applyFill="1" applyBorder="1" applyAlignment="1">
      <alignment horizontal="distributed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70" zoomScaleNormal="6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88" t="s">
        <v>111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3" ht="14.25" customHeight="1">
      <c r="A2" s="82" t="s">
        <v>127</v>
      </c>
      <c r="B2" s="82"/>
      <c r="C2" s="82"/>
    </row>
    <row r="3" spans="2:21" ht="14.25" thickBot="1">
      <c r="B3" s="3"/>
      <c r="D3" s="2" t="s">
        <v>112</v>
      </c>
      <c r="T3" s="4"/>
      <c r="U3" s="4" t="s">
        <v>133</v>
      </c>
    </row>
    <row r="4" spans="1:21" ht="19.5" customHeight="1">
      <c r="A4" s="89" t="s">
        <v>68</v>
      </c>
      <c r="B4" s="90"/>
      <c r="C4" s="114" t="s">
        <v>78</v>
      </c>
      <c r="D4" s="115"/>
      <c r="E4" s="114" t="s">
        <v>79</v>
      </c>
      <c r="F4" s="115"/>
      <c r="G4" s="114" t="s">
        <v>30</v>
      </c>
      <c r="H4" s="115"/>
      <c r="I4" s="107" t="s">
        <v>31</v>
      </c>
      <c r="J4" s="99"/>
      <c r="K4" s="98" t="s">
        <v>31</v>
      </c>
      <c r="L4" s="99"/>
      <c r="M4" s="98" t="s">
        <v>31</v>
      </c>
      <c r="N4" s="99"/>
      <c r="O4" s="98" t="s">
        <v>31</v>
      </c>
      <c r="P4" s="99"/>
      <c r="Q4" s="98" t="s">
        <v>31</v>
      </c>
      <c r="R4" s="104"/>
      <c r="S4" s="107" t="s">
        <v>31</v>
      </c>
      <c r="T4" s="99"/>
      <c r="U4" s="95" t="s">
        <v>35</v>
      </c>
    </row>
    <row r="5" spans="1:23" ht="19.5" customHeight="1">
      <c r="A5" s="91"/>
      <c r="B5" s="85"/>
      <c r="C5" s="105"/>
      <c r="D5" s="112"/>
      <c r="E5" s="105"/>
      <c r="F5" s="112"/>
      <c r="G5" s="105"/>
      <c r="H5" s="112"/>
      <c r="I5" s="113" t="s">
        <v>32</v>
      </c>
      <c r="J5" s="112"/>
      <c r="K5" s="110" t="s">
        <v>33</v>
      </c>
      <c r="L5" s="111"/>
      <c r="M5" s="105" t="s">
        <v>34</v>
      </c>
      <c r="N5" s="112"/>
      <c r="O5" s="100" t="s">
        <v>107</v>
      </c>
      <c r="P5" s="101"/>
      <c r="Q5" s="105" t="s">
        <v>109</v>
      </c>
      <c r="R5" s="106"/>
      <c r="S5" s="108" t="s">
        <v>108</v>
      </c>
      <c r="T5" s="109"/>
      <c r="U5" s="96"/>
      <c r="W5" s="2" t="s">
        <v>134</v>
      </c>
    </row>
    <row r="6" spans="1:24" ht="19.5" customHeight="1">
      <c r="A6" s="91"/>
      <c r="B6" s="85"/>
      <c r="C6" s="116"/>
      <c r="D6" s="117"/>
      <c r="E6" s="102" t="s">
        <v>71</v>
      </c>
      <c r="F6" s="103"/>
      <c r="G6" s="102" t="s">
        <v>72</v>
      </c>
      <c r="H6" s="118"/>
      <c r="I6" s="102" t="s">
        <v>73</v>
      </c>
      <c r="J6" s="103"/>
      <c r="K6" s="102" t="s">
        <v>74</v>
      </c>
      <c r="L6" s="103"/>
      <c r="M6" s="102" t="s">
        <v>75</v>
      </c>
      <c r="N6" s="103"/>
      <c r="O6" s="102" t="s">
        <v>76</v>
      </c>
      <c r="P6" s="103"/>
      <c r="Q6" s="102" t="s">
        <v>77</v>
      </c>
      <c r="R6" s="103"/>
      <c r="S6" s="102" t="s">
        <v>70</v>
      </c>
      <c r="T6" s="103"/>
      <c r="U6" s="96"/>
      <c r="W6" s="2" t="s">
        <v>60</v>
      </c>
      <c r="X6" s="2" t="s">
        <v>59</v>
      </c>
    </row>
    <row r="7" spans="1:21" ht="19.5" customHeight="1">
      <c r="A7" s="92"/>
      <c r="B7" s="93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97"/>
    </row>
    <row r="8" spans="1:24" ht="21" customHeight="1">
      <c r="A8" s="94" t="s">
        <v>1</v>
      </c>
      <c r="B8" s="94"/>
      <c r="C8" s="47">
        <f>SUM(C10:C12)</f>
        <v>13874</v>
      </c>
      <c r="D8" s="48">
        <f>ROUND(C8/$W8*100000,1)</f>
        <v>1185.8</v>
      </c>
      <c r="E8" s="50">
        <f>SUM(E10:E12)</f>
        <v>26</v>
      </c>
      <c r="F8" s="51">
        <f>ROUND(E8/$W8*100000,1)</f>
        <v>2.2</v>
      </c>
      <c r="G8" s="47">
        <f>SUM(G10:G12)</f>
        <v>3592</v>
      </c>
      <c r="H8" s="48">
        <f>ROUND(G8/$W8*100000,1)</f>
        <v>307</v>
      </c>
      <c r="I8" s="50">
        <f>SUM(I10:I12)</f>
        <v>82</v>
      </c>
      <c r="J8" s="51">
        <f>ROUND(I8/$W8*100000,1)</f>
        <v>7</v>
      </c>
      <c r="K8" s="47">
        <f>SUM(K10:K12)</f>
        <v>399</v>
      </c>
      <c r="L8" s="48">
        <f>ROUND(K8/$W8*100000,1)</f>
        <v>34.1</v>
      </c>
      <c r="M8" s="50">
        <f>SUM(M10:M12)</f>
        <v>280</v>
      </c>
      <c r="N8" s="51">
        <f>ROUND(M8/$W8*100000,1)</f>
        <v>23.9</v>
      </c>
      <c r="O8" s="47">
        <f>SUM(O10:O12)</f>
        <v>137</v>
      </c>
      <c r="P8" s="48">
        <f>ROUND(O8/$W8*100000,1)</f>
        <v>11.7</v>
      </c>
      <c r="Q8" s="50">
        <f>SUM(Q10:Q12)</f>
        <v>380</v>
      </c>
      <c r="R8" s="51">
        <f>ROUND(Q8/$W8*100000,1)</f>
        <v>32.5</v>
      </c>
      <c r="S8" s="47">
        <f>SUM(S10:S12)</f>
        <v>208</v>
      </c>
      <c r="T8" s="48">
        <f>ROUND(S8/$W8*100000,1)</f>
        <v>17.8</v>
      </c>
      <c r="U8" s="49" t="s">
        <v>16</v>
      </c>
      <c r="W8" s="78">
        <v>1170000</v>
      </c>
      <c r="X8" s="78">
        <v>617000</v>
      </c>
    </row>
    <row r="9" spans="1:24" ht="12" customHeight="1">
      <c r="A9" s="84"/>
      <c r="B9" s="84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11"/>
      <c r="P9" s="9"/>
      <c r="Q9" s="52"/>
      <c r="R9" s="53"/>
      <c r="S9" s="11"/>
      <c r="T9" s="9"/>
      <c r="U9" s="10"/>
      <c r="W9" s="78"/>
      <c r="X9" s="78"/>
    </row>
    <row r="10" spans="1:24" ht="21" customHeight="1">
      <c r="A10" s="84" t="s">
        <v>2</v>
      </c>
      <c r="B10" s="84"/>
      <c r="C10" s="8">
        <f>SUM(C14:C27)</f>
        <v>13105</v>
      </c>
      <c r="D10" s="9">
        <f>ROUND(C10/$W10*100000,1)</f>
        <v>1176.6</v>
      </c>
      <c r="E10" s="54">
        <f>SUM(E14:E27)</f>
        <v>25</v>
      </c>
      <c r="F10" s="53">
        <f aca="true" t="shared" si="0" ref="F10:F35">ROUND(E10/$W10*100000,1)</f>
        <v>2.2</v>
      </c>
      <c r="G10" s="8">
        <f>SUM(G14:G27)</f>
        <v>3406</v>
      </c>
      <c r="H10" s="9">
        <f>ROUND(G10/$W10*100000,1)</f>
        <v>305.8</v>
      </c>
      <c r="I10" s="54">
        <f>SUM(I14:I27)</f>
        <v>78</v>
      </c>
      <c r="J10" s="53">
        <f>ROUND(I10/$W10*100000,1)</f>
        <v>7</v>
      </c>
      <c r="K10" s="8">
        <f>SUM(K14:K27)</f>
        <v>376</v>
      </c>
      <c r="L10" s="9">
        <f>ROUND(K10/$W10*100000,1)</f>
        <v>33.8</v>
      </c>
      <c r="M10" s="54">
        <f>SUM(M14:M27)</f>
        <v>261</v>
      </c>
      <c r="N10" s="53">
        <f>ROUND(M10/$W10*100000,1)</f>
        <v>23.4</v>
      </c>
      <c r="O10" s="8">
        <f>SUM(O14:O27)</f>
        <v>125</v>
      </c>
      <c r="P10" s="9">
        <f>ROUND(O10/$W10*100000,1)</f>
        <v>11.2</v>
      </c>
      <c r="Q10" s="54">
        <f>SUM(Q14:Q27)</f>
        <v>363</v>
      </c>
      <c r="R10" s="53">
        <f>ROUND(Q10/$W10*100000,1)</f>
        <v>32.6</v>
      </c>
      <c r="S10" s="8">
        <f>SUM(S14:S27)</f>
        <v>196</v>
      </c>
      <c r="T10" s="9">
        <f>ROUND(S10/$W10*100000,1)</f>
        <v>17.6</v>
      </c>
      <c r="U10" s="10" t="s">
        <v>17</v>
      </c>
      <c r="W10" s="78">
        <f>SUM(W14:W27)</f>
        <v>1113778</v>
      </c>
      <c r="X10" s="78">
        <v>586641</v>
      </c>
    </row>
    <row r="11" spans="1:24" ht="12" customHeight="1">
      <c r="A11" s="84"/>
      <c r="B11" s="84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11"/>
      <c r="P11" s="9"/>
      <c r="Q11" s="52"/>
      <c r="R11" s="53"/>
      <c r="S11" s="11"/>
      <c r="T11" s="9"/>
      <c r="U11" s="10"/>
      <c r="W11" s="78"/>
      <c r="X11" s="78"/>
    </row>
    <row r="12" spans="1:24" ht="21" customHeight="1">
      <c r="A12" s="87" t="s">
        <v>106</v>
      </c>
      <c r="B12" s="87"/>
      <c r="C12" s="38">
        <f>SUM(C29,C31,C33,)</f>
        <v>769</v>
      </c>
      <c r="D12" s="39">
        <f>ROUND(C12/$W12*100000,1)</f>
        <v>1371.6</v>
      </c>
      <c r="E12" s="55">
        <f>SUM(E29,E31,E33)</f>
        <v>1</v>
      </c>
      <c r="F12" s="56">
        <f t="shared" si="0"/>
        <v>1.8</v>
      </c>
      <c r="G12" s="38">
        <f>SUM(G29,G31,G33,)</f>
        <v>186</v>
      </c>
      <c r="H12" s="39">
        <f>ROUND(G12/$W12*100000,1)</f>
        <v>331.7</v>
      </c>
      <c r="I12" s="55">
        <f>SUM(I29,I31,I33,)</f>
        <v>4</v>
      </c>
      <c r="J12" s="56">
        <f>ROUND(I12/$W12*100000,1)</f>
        <v>7.1</v>
      </c>
      <c r="K12" s="38">
        <f>SUM(K29,K31,K33,)</f>
        <v>23</v>
      </c>
      <c r="L12" s="39">
        <f>ROUND(K12/$W12*100000,1)</f>
        <v>41</v>
      </c>
      <c r="M12" s="55">
        <f>SUM(M29,M31,M33,)</f>
        <v>19</v>
      </c>
      <c r="N12" s="56">
        <f>ROUND(M12/$W12*100000,1)</f>
        <v>33.9</v>
      </c>
      <c r="O12" s="38">
        <f>SUM(O29,O31,O33,)</f>
        <v>12</v>
      </c>
      <c r="P12" s="39">
        <f>ROUND(O12/$W12*100000,1)</f>
        <v>21.4</v>
      </c>
      <c r="Q12" s="55">
        <f>SUM(Q29,Q31,Q33,)</f>
        <v>17</v>
      </c>
      <c r="R12" s="56">
        <f>ROUND(Q12/$W12*100000,1)</f>
        <v>30.3</v>
      </c>
      <c r="S12" s="38">
        <f>SUM(S29,S31,S33,)</f>
        <v>12</v>
      </c>
      <c r="T12" s="39">
        <f>ROUND(S12/$W12*100000,1)</f>
        <v>21.4</v>
      </c>
      <c r="U12" s="40" t="s">
        <v>113</v>
      </c>
      <c r="W12" s="78">
        <f>SUM(W29,W31,W33)</f>
        <v>56067</v>
      </c>
      <c r="X12" s="78">
        <f>SUM(X29,X31,X33)</f>
        <v>29409</v>
      </c>
    </row>
    <row r="13" spans="1:24" ht="12" customHeight="1">
      <c r="A13" s="84"/>
      <c r="B13" s="84"/>
      <c r="C13" s="11"/>
      <c r="D13" s="9"/>
      <c r="E13" s="52"/>
      <c r="F13" s="53"/>
      <c r="G13" s="11"/>
      <c r="H13" s="9"/>
      <c r="I13" s="52"/>
      <c r="J13" s="53"/>
      <c r="K13" s="11"/>
      <c r="L13" s="9"/>
      <c r="M13" s="52"/>
      <c r="N13" s="53"/>
      <c r="O13" s="11"/>
      <c r="P13" s="9"/>
      <c r="Q13" s="52"/>
      <c r="R13" s="53"/>
      <c r="S13" s="11"/>
      <c r="T13" s="9"/>
      <c r="U13" s="10"/>
      <c r="W13" s="78"/>
      <c r="X13" s="78"/>
    </row>
    <row r="14" spans="1:24" ht="21" customHeight="1">
      <c r="A14" s="83" t="s">
        <v>3</v>
      </c>
      <c r="B14" s="83"/>
      <c r="C14" s="13">
        <v>3988</v>
      </c>
      <c r="D14" s="14">
        <f>ROUND(C14/$W14*100000,1)</f>
        <v>839.2</v>
      </c>
      <c r="E14" s="57">
        <v>7</v>
      </c>
      <c r="F14" s="58">
        <f>ROUND(E14/$W14*100000,1)</f>
        <v>1.5</v>
      </c>
      <c r="G14" s="80">
        <v>1112</v>
      </c>
      <c r="H14" s="14">
        <f>ROUND(G14/$W14*100000,1)</f>
        <v>234</v>
      </c>
      <c r="I14" s="57">
        <v>24</v>
      </c>
      <c r="J14" s="58">
        <f>ROUND(I14/$W14*100000,1)</f>
        <v>5.1</v>
      </c>
      <c r="K14" s="13">
        <v>115</v>
      </c>
      <c r="L14" s="14">
        <f>ROUND(K14/$W14*100000,1)</f>
        <v>24.2</v>
      </c>
      <c r="M14" s="57">
        <v>81</v>
      </c>
      <c r="N14" s="58">
        <f>ROUND(M14/$W14*100000,1)</f>
        <v>17</v>
      </c>
      <c r="O14" s="13">
        <v>43</v>
      </c>
      <c r="P14" s="14">
        <f>ROUND(O14/$W14*100000,1)</f>
        <v>9</v>
      </c>
      <c r="Q14" s="57">
        <v>94</v>
      </c>
      <c r="R14" s="58">
        <f>ROUND(Q14/$W14*100000,1)</f>
        <v>19.8</v>
      </c>
      <c r="S14" s="13">
        <v>71</v>
      </c>
      <c r="T14" s="14">
        <f>ROUND(S14/$W14*100000,1)</f>
        <v>14.9</v>
      </c>
      <c r="U14" s="15" t="s">
        <v>18</v>
      </c>
      <c r="W14" s="78">
        <v>475189</v>
      </c>
      <c r="X14" s="78">
        <v>246949</v>
      </c>
    </row>
    <row r="15" spans="1:24" ht="21" customHeight="1">
      <c r="A15" s="83" t="s">
        <v>4</v>
      </c>
      <c r="B15" s="83"/>
      <c r="C15" s="13">
        <v>1511</v>
      </c>
      <c r="D15" s="14">
        <f aca="true" t="shared" si="1" ref="D15:D35">ROUND(C15/$W15*100000,1)</f>
        <v>1273</v>
      </c>
      <c r="E15" s="57">
        <v>2</v>
      </c>
      <c r="F15" s="58">
        <f t="shared" si="0"/>
        <v>1.7</v>
      </c>
      <c r="G15" s="80">
        <v>415</v>
      </c>
      <c r="H15" s="14">
        <f aca="true" t="shared" si="2" ref="H15:H35">ROUND(G15/$W15*100000,1)</f>
        <v>349.6</v>
      </c>
      <c r="I15" s="57">
        <v>13</v>
      </c>
      <c r="J15" s="58">
        <f aca="true" t="shared" si="3" ref="J15:J35">ROUND(I15/$W15*100000,1)</f>
        <v>11</v>
      </c>
      <c r="K15" s="13">
        <v>40</v>
      </c>
      <c r="L15" s="14">
        <f aca="true" t="shared" si="4" ref="L15:L35">ROUND(K15/$W15*100000,1)</f>
        <v>33.7</v>
      </c>
      <c r="M15" s="57">
        <v>39</v>
      </c>
      <c r="N15" s="58">
        <f aca="true" t="shared" si="5" ref="N15:N35">ROUND(M15/$W15*100000,1)</f>
        <v>32.9</v>
      </c>
      <c r="O15" s="13">
        <v>9</v>
      </c>
      <c r="P15" s="14">
        <f aca="true" t="shared" si="6" ref="P15:P35">ROUND(O15/$W15*100000,1)</f>
        <v>7.6</v>
      </c>
      <c r="Q15" s="57">
        <v>45</v>
      </c>
      <c r="R15" s="58">
        <f aca="true" t="shared" si="7" ref="R15:R35">ROUND(Q15/$W15*100000,1)</f>
        <v>37.9</v>
      </c>
      <c r="S15" s="13">
        <v>20</v>
      </c>
      <c r="T15" s="14">
        <f aca="true" t="shared" si="8" ref="T15:T35">ROUND(S15/$W15*100000,1)</f>
        <v>16.9</v>
      </c>
      <c r="U15" s="15" t="s">
        <v>19</v>
      </c>
      <c r="W15" s="78">
        <v>118693</v>
      </c>
      <c r="X15" s="78">
        <v>64585</v>
      </c>
    </row>
    <row r="16" spans="1:24" ht="21" customHeight="1">
      <c r="A16" s="83" t="s">
        <v>5</v>
      </c>
      <c r="B16" s="83"/>
      <c r="C16" s="13">
        <v>996</v>
      </c>
      <c r="D16" s="14">
        <f t="shared" si="1"/>
        <v>1188.7</v>
      </c>
      <c r="E16" s="57">
        <v>2</v>
      </c>
      <c r="F16" s="58">
        <f t="shared" si="0"/>
        <v>2.4</v>
      </c>
      <c r="G16" s="80">
        <v>228</v>
      </c>
      <c r="H16" s="14">
        <f t="shared" si="2"/>
        <v>272.1</v>
      </c>
      <c r="I16" s="57">
        <v>7</v>
      </c>
      <c r="J16" s="58">
        <f t="shared" si="3"/>
        <v>8.4</v>
      </c>
      <c r="K16" s="13">
        <v>27</v>
      </c>
      <c r="L16" s="14">
        <f t="shared" si="4"/>
        <v>32.2</v>
      </c>
      <c r="M16" s="57">
        <v>15</v>
      </c>
      <c r="N16" s="58">
        <f t="shared" si="5"/>
        <v>17.9</v>
      </c>
      <c r="O16" s="13">
        <v>6</v>
      </c>
      <c r="P16" s="14">
        <f t="shared" si="6"/>
        <v>7.2</v>
      </c>
      <c r="Q16" s="57">
        <v>33</v>
      </c>
      <c r="R16" s="58">
        <f t="shared" si="7"/>
        <v>39.4</v>
      </c>
      <c r="S16" s="13">
        <v>12</v>
      </c>
      <c r="T16" s="14">
        <f t="shared" si="8"/>
        <v>14.3</v>
      </c>
      <c r="U16" s="15" t="s">
        <v>20</v>
      </c>
      <c r="W16" s="78">
        <v>83789</v>
      </c>
      <c r="X16" s="78">
        <v>43618</v>
      </c>
    </row>
    <row r="17" spans="1:24" ht="21" customHeight="1">
      <c r="A17" s="83" t="s">
        <v>6</v>
      </c>
      <c r="B17" s="83"/>
      <c r="C17" s="13">
        <v>955</v>
      </c>
      <c r="D17" s="14">
        <f t="shared" si="1"/>
        <v>1395.5</v>
      </c>
      <c r="E17" s="57">
        <v>2</v>
      </c>
      <c r="F17" s="58">
        <f t="shared" si="0"/>
        <v>2.9</v>
      </c>
      <c r="G17" s="80">
        <v>276</v>
      </c>
      <c r="H17" s="14">
        <f t="shared" si="2"/>
        <v>403.3</v>
      </c>
      <c r="I17" s="57">
        <v>10</v>
      </c>
      <c r="J17" s="58">
        <f t="shared" si="3"/>
        <v>14.6</v>
      </c>
      <c r="K17" s="13">
        <v>27</v>
      </c>
      <c r="L17" s="14">
        <f t="shared" si="4"/>
        <v>39.5</v>
      </c>
      <c r="M17" s="57">
        <v>21</v>
      </c>
      <c r="N17" s="58">
        <f t="shared" si="5"/>
        <v>30.7</v>
      </c>
      <c r="O17" s="13">
        <v>14</v>
      </c>
      <c r="P17" s="14">
        <f t="shared" si="6"/>
        <v>20.5</v>
      </c>
      <c r="Q17" s="57">
        <v>35</v>
      </c>
      <c r="R17" s="58">
        <f t="shared" si="7"/>
        <v>51.1</v>
      </c>
      <c r="S17" s="13">
        <v>15</v>
      </c>
      <c r="T17" s="14">
        <f t="shared" si="8"/>
        <v>21.9</v>
      </c>
      <c r="U17" s="15" t="s">
        <v>21</v>
      </c>
      <c r="W17" s="78">
        <v>68435</v>
      </c>
      <c r="X17" s="78">
        <v>35981</v>
      </c>
    </row>
    <row r="18" spans="1:24" ht="21" customHeight="1">
      <c r="A18" s="83" t="s">
        <v>7</v>
      </c>
      <c r="B18" s="83"/>
      <c r="C18" s="13">
        <v>1032</v>
      </c>
      <c r="D18" s="14">
        <f t="shared" si="1"/>
        <v>1394.1</v>
      </c>
      <c r="E18" s="57">
        <v>1</v>
      </c>
      <c r="F18" s="58">
        <f t="shared" si="0"/>
        <v>1.4</v>
      </c>
      <c r="G18" s="80">
        <v>265</v>
      </c>
      <c r="H18" s="14">
        <f t="shared" si="2"/>
        <v>358</v>
      </c>
      <c r="I18" s="57">
        <v>3</v>
      </c>
      <c r="J18" s="58">
        <f t="shared" si="3"/>
        <v>4.1</v>
      </c>
      <c r="K18" s="13">
        <v>38</v>
      </c>
      <c r="L18" s="14">
        <f t="shared" si="4"/>
        <v>51.3</v>
      </c>
      <c r="M18" s="57">
        <v>20</v>
      </c>
      <c r="N18" s="58">
        <f t="shared" si="5"/>
        <v>27</v>
      </c>
      <c r="O18" s="13">
        <v>14</v>
      </c>
      <c r="P18" s="14">
        <f t="shared" si="6"/>
        <v>18.9</v>
      </c>
      <c r="Q18" s="57">
        <v>19</v>
      </c>
      <c r="R18" s="58">
        <f t="shared" si="7"/>
        <v>25.7</v>
      </c>
      <c r="S18" s="13">
        <v>12</v>
      </c>
      <c r="T18" s="14">
        <f t="shared" si="8"/>
        <v>16.2</v>
      </c>
      <c r="U18" s="15" t="s">
        <v>22</v>
      </c>
      <c r="W18" s="78">
        <v>74026</v>
      </c>
      <c r="X18" s="78">
        <v>39926</v>
      </c>
    </row>
    <row r="19" spans="1:24" ht="21" customHeight="1">
      <c r="A19" s="83" t="s">
        <v>8</v>
      </c>
      <c r="B19" s="83"/>
      <c r="C19" s="13">
        <v>560</v>
      </c>
      <c r="D19" s="14">
        <f t="shared" si="1"/>
        <v>1414.4</v>
      </c>
      <c r="E19" s="57">
        <v>0</v>
      </c>
      <c r="F19" s="58">
        <f t="shared" si="0"/>
        <v>0</v>
      </c>
      <c r="G19" s="80">
        <v>143</v>
      </c>
      <c r="H19" s="14">
        <f t="shared" si="2"/>
        <v>361.2</v>
      </c>
      <c r="I19" s="57">
        <v>2</v>
      </c>
      <c r="J19" s="58">
        <f t="shared" si="3"/>
        <v>5.1</v>
      </c>
      <c r="K19" s="13">
        <v>13</v>
      </c>
      <c r="L19" s="14">
        <f t="shared" si="4"/>
        <v>32.8</v>
      </c>
      <c r="M19" s="57">
        <v>16</v>
      </c>
      <c r="N19" s="58">
        <f t="shared" si="5"/>
        <v>40.4</v>
      </c>
      <c r="O19" s="13">
        <v>4</v>
      </c>
      <c r="P19" s="14">
        <f t="shared" si="6"/>
        <v>10.1</v>
      </c>
      <c r="Q19" s="57">
        <v>19</v>
      </c>
      <c r="R19" s="58">
        <f t="shared" si="7"/>
        <v>48</v>
      </c>
      <c r="S19" s="13">
        <v>9</v>
      </c>
      <c r="T19" s="14">
        <f t="shared" si="8"/>
        <v>22.7</v>
      </c>
      <c r="U19" s="15" t="s">
        <v>23</v>
      </c>
      <c r="W19" s="78">
        <v>39594</v>
      </c>
      <c r="X19" s="78">
        <v>21141</v>
      </c>
    </row>
    <row r="20" spans="1:24" ht="21" customHeight="1">
      <c r="A20" s="83" t="s">
        <v>9</v>
      </c>
      <c r="B20" s="83"/>
      <c r="C20" s="13">
        <v>286</v>
      </c>
      <c r="D20" s="14">
        <f t="shared" si="1"/>
        <v>1527.9</v>
      </c>
      <c r="E20" s="57">
        <v>0</v>
      </c>
      <c r="F20" s="58">
        <f t="shared" si="0"/>
        <v>0</v>
      </c>
      <c r="G20" s="80">
        <v>69</v>
      </c>
      <c r="H20" s="14">
        <f t="shared" si="2"/>
        <v>368.6</v>
      </c>
      <c r="I20" s="57">
        <v>1</v>
      </c>
      <c r="J20" s="58">
        <f t="shared" si="3"/>
        <v>5.3</v>
      </c>
      <c r="K20" s="13">
        <v>8</v>
      </c>
      <c r="L20" s="14">
        <f t="shared" si="4"/>
        <v>42.7</v>
      </c>
      <c r="M20" s="57">
        <v>7</v>
      </c>
      <c r="N20" s="58">
        <f t="shared" si="5"/>
        <v>37.4</v>
      </c>
      <c r="O20" s="13">
        <v>2</v>
      </c>
      <c r="P20" s="14">
        <f t="shared" si="6"/>
        <v>10.7</v>
      </c>
      <c r="Q20" s="57">
        <v>7</v>
      </c>
      <c r="R20" s="58">
        <f t="shared" si="7"/>
        <v>37.4</v>
      </c>
      <c r="S20" s="13">
        <v>2</v>
      </c>
      <c r="T20" s="14">
        <f t="shared" si="8"/>
        <v>10.7</v>
      </c>
      <c r="U20" s="15" t="s">
        <v>24</v>
      </c>
      <c r="W20" s="78">
        <v>18718</v>
      </c>
      <c r="X20" s="78">
        <v>10034</v>
      </c>
    </row>
    <row r="21" spans="1:24" ht="21" customHeight="1">
      <c r="A21" s="83" t="s">
        <v>10</v>
      </c>
      <c r="B21" s="83"/>
      <c r="C21" s="13">
        <v>450</v>
      </c>
      <c r="D21" s="14">
        <f t="shared" si="1"/>
        <v>1953.3</v>
      </c>
      <c r="E21" s="57">
        <v>1</v>
      </c>
      <c r="F21" s="58">
        <f t="shared" si="0"/>
        <v>4.3</v>
      </c>
      <c r="G21" s="80">
        <v>91</v>
      </c>
      <c r="H21" s="14">
        <f t="shared" si="2"/>
        <v>395</v>
      </c>
      <c r="I21" s="57">
        <v>2</v>
      </c>
      <c r="J21" s="58">
        <f t="shared" si="3"/>
        <v>8.7</v>
      </c>
      <c r="K21" s="13">
        <v>10</v>
      </c>
      <c r="L21" s="14">
        <f t="shared" si="4"/>
        <v>43.4</v>
      </c>
      <c r="M21" s="57">
        <v>8</v>
      </c>
      <c r="N21" s="58">
        <f t="shared" si="5"/>
        <v>34.7</v>
      </c>
      <c r="O21" s="13">
        <v>6</v>
      </c>
      <c r="P21" s="14">
        <f t="shared" si="6"/>
        <v>26</v>
      </c>
      <c r="Q21" s="57">
        <v>4</v>
      </c>
      <c r="R21" s="58">
        <f t="shared" si="7"/>
        <v>17.4</v>
      </c>
      <c r="S21" s="13">
        <v>5</v>
      </c>
      <c r="T21" s="14">
        <f t="shared" si="8"/>
        <v>21.7</v>
      </c>
      <c r="U21" s="15" t="s">
        <v>25</v>
      </c>
      <c r="W21" s="78">
        <v>23038</v>
      </c>
      <c r="X21" s="78">
        <v>12348</v>
      </c>
    </row>
    <row r="22" spans="1:24" ht="21" customHeight="1">
      <c r="A22" s="83" t="s">
        <v>11</v>
      </c>
      <c r="B22" s="83"/>
      <c r="C22" s="13">
        <v>404</v>
      </c>
      <c r="D22" s="14">
        <f t="shared" si="1"/>
        <v>1761</v>
      </c>
      <c r="E22" s="57">
        <v>2</v>
      </c>
      <c r="F22" s="58">
        <f t="shared" si="0"/>
        <v>8.7</v>
      </c>
      <c r="G22" s="80">
        <v>96</v>
      </c>
      <c r="H22" s="14">
        <f t="shared" si="2"/>
        <v>418.4</v>
      </c>
      <c r="I22" s="57">
        <v>1</v>
      </c>
      <c r="J22" s="58">
        <f t="shared" si="3"/>
        <v>4.4</v>
      </c>
      <c r="K22" s="13">
        <v>11</v>
      </c>
      <c r="L22" s="14">
        <f t="shared" si="4"/>
        <v>47.9</v>
      </c>
      <c r="M22" s="57">
        <v>9</v>
      </c>
      <c r="N22" s="58">
        <f t="shared" si="5"/>
        <v>39.2</v>
      </c>
      <c r="O22" s="13">
        <v>3</v>
      </c>
      <c r="P22" s="14">
        <f t="shared" si="6"/>
        <v>13.1</v>
      </c>
      <c r="Q22" s="57">
        <v>10</v>
      </c>
      <c r="R22" s="58">
        <f t="shared" si="7"/>
        <v>43.6</v>
      </c>
      <c r="S22" s="13">
        <v>5</v>
      </c>
      <c r="T22" s="14">
        <f t="shared" si="8"/>
        <v>21.8</v>
      </c>
      <c r="U22" s="15" t="s">
        <v>121</v>
      </c>
      <c r="W22" s="78">
        <v>22942</v>
      </c>
      <c r="X22" s="78">
        <v>12102</v>
      </c>
    </row>
    <row r="23" spans="1:24" ht="21" customHeight="1">
      <c r="A23" s="83" t="s">
        <v>12</v>
      </c>
      <c r="B23" s="83"/>
      <c r="C23" s="13">
        <v>454</v>
      </c>
      <c r="D23" s="14">
        <f t="shared" si="1"/>
        <v>1493</v>
      </c>
      <c r="E23" s="57">
        <v>0</v>
      </c>
      <c r="F23" s="58">
        <f t="shared" si="0"/>
        <v>0</v>
      </c>
      <c r="G23" s="80">
        <v>97</v>
      </c>
      <c r="H23" s="14">
        <f t="shared" si="2"/>
        <v>319</v>
      </c>
      <c r="I23" s="57">
        <v>1</v>
      </c>
      <c r="J23" s="58">
        <f t="shared" si="3"/>
        <v>3.3</v>
      </c>
      <c r="K23" s="13">
        <v>10</v>
      </c>
      <c r="L23" s="14">
        <f t="shared" si="4"/>
        <v>32.9</v>
      </c>
      <c r="M23" s="57">
        <v>8</v>
      </c>
      <c r="N23" s="58">
        <f t="shared" si="5"/>
        <v>26.3</v>
      </c>
      <c r="O23" s="13">
        <v>5</v>
      </c>
      <c r="P23" s="14">
        <f t="shared" si="6"/>
        <v>16.4</v>
      </c>
      <c r="Q23" s="57">
        <v>12</v>
      </c>
      <c r="R23" s="58">
        <f t="shared" si="7"/>
        <v>39.5</v>
      </c>
      <c r="S23" s="13">
        <v>4</v>
      </c>
      <c r="T23" s="14">
        <f t="shared" si="8"/>
        <v>13.2</v>
      </c>
      <c r="U23" s="15" t="s">
        <v>26</v>
      </c>
      <c r="W23" s="78">
        <v>30408</v>
      </c>
      <c r="X23" s="78">
        <v>15833</v>
      </c>
    </row>
    <row r="24" spans="1:24" ht="21" customHeight="1">
      <c r="A24" s="83" t="s">
        <v>13</v>
      </c>
      <c r="B24" s="83"/>
      <c r="C24" s="13">
        <v>858</v>
      </c>
      <c r="D24" s="14">
        <f t="shared" si="1"/>
        <v>1502.4</v>
      </c>
      <c r="E24" s="57">
        <v>5</v>
      </c>
      <c r="F24" s="58">
        <f t="shared" si="0"/>
        <v>8.8</v>
      </c>
      <c r="G24" s="80">
        <v>211</v>
      </c>
      <c r="H24" s="14">
        <f t="shared" si="2"/>
        <v>369.5</v>
      </c>
      <c r="I24" s="57">
        <v>5</v>
      </c>
      <c r="J24" s="58">
        <f t="shared" si="3"/>
        <v>8.8</v>
      </c>
      <c r="K24" s="13">
        <v>35</v>
      </c>
      <c r="L24" s="14">
        <f t="shared" si="4"/>
        <v>61.3</v>
      </c>
      <c r="M24" s="57">
        <v>15</v>
      </c>
      <c r="N24" s="58">
        <f t="shared" si="5"/>
        <v>26.3</v>
      </c>
      <c r="O24" s="13">
        <v>5</v>
      </c>
      <c r="P24" s="14">
        <f t="shared" si="6"/>
        <v>8.8</v>
      </c>
      <c r="Q24" s="57">
        <v>31</v>
      </c>
      <c r="R24" s="58">
        <f t="shared" si="7"/>
        <v>54.3</v>
      </c>
      <c r="S24" s="13">
        <v>15</v>
      </c>
      <c r="T24" s="14">
        <f t="shared" si="8"/>
        <v>26.3</v>
      </c>
      <c r="U24" s="15" t="s">
        <v>27</v>
      </c>
      <c r="W24" s="78">
        <v>57109</v>
      </c>
      <c r="X24" s="78">
        <v>30200</v>
      </c>
    </row>
    <row r="25" spans="1:24" ht="21" customHeight="1">
      <c r="A25" s="83" t="s">
        <v>115</v>
      </c>
      <c r="B25" s="83"/>
      <c r="C25" s="13">
        <v>666</v>
      </c>
      <c r="D25" s="14">
        <f t="shared" si="1"/>
        <v>1763.4</v>
      </c>
      <c r="E25" s="57">
        <v>0</v>
      </c>
      <c r="F25" s="58">
        <f t="shared" si="0"/>
        <v>0</v>
      </c>
      <c r="G25" s="80">
        <v>170</v>
      </c>
      <c r="H25" s="14">
        <f t="shared" si="2"/>
        <v>450.1</v>
      </c>
      <c r="I25" s="57">
        <v>3</v>
      </c>
      <c r="J25" s="58">
        <f t="shared" si="3"/>
        <v>7.9</v>
      </c>
      <c r="K25" s="13">
        <v>23</v>
      </c>
      <c r="L25" s="14">
        <f t="shared" si="4"/>
        <v>60.9</v>
      </c>
      <c r="M25" s="57">
        <v>6</v>
      </c>
      <c r="N25" s="58">
        <f t="shared" si="5"/>
        <v>15.9</v>
      </c>
      <c r="O25" s="13">
        <v>8</v>
      </c>
      <c r="P25" s="14">
        <f t="shared" si="6"/>
        <v>21.2</v>
      </c>
      <c r="Q25" s="57">
        <v>28</v>
      </c>
      <c r="R25" s="58">
        <f t="shared" si="7"/>
        <v>74.1</v>
      </c>
      <c r="S25" s="13">
        <v>7</v>
      </c>
      <c r="T25" s="14">
        <f t="shared" si="8"/>
        <v>18.5</v>
      </c>
      <c r="U25" s="15" t="s">
        <v>122</v>
      </c>
      <c r="W25" s="78">
        <v>37767</v>
      </c>
      <c r="X25" s="78">
        <v>20265</v>
      </c>
    </row>
    <row r="26" spans="1:24" ht="21" customHeight="1">
      <c r="A26" s="83" t="s">
        <v>116</v>
      </c>
      <c r="B26" s="83"/>
      <c r="C26" s="13">
        <v>423</v>
      </c>
      <c r="D26" s="14">
        <f t="shared" si="1"/>
        <v>1243.4</v>
      </c>
      <c r="E26" s="57">
        <v>0</v>
      </c>
      <c r="F26" s="58">
        <f t="shared" si="0"/>
        <v>0</v>
      </c>
      <c r="G26" s="80">
        <v>107</v>
      </c>
      <c r="H26" s="14">
        <f t="shared" si="2"/>
        <v>314.5</v>
      </c>
      <c r="I26" s="57">
        <v>2</v>
      </c>
      <c r="J26" s="58">
        <f t="shared" si="3"/>
        <v>5.9</v>
      </c>
      <c r="K26" s="13">
        <v>10</v>
      </c>
      <c r="L26" s="14">
        <f t="shared" si="4"/>
        <v>29.4</v>
      </c>
      <c r="M26" s="57">
        <v>10</v>
      </c>
      <c r="N26" s="58">
        <f t="shared" si="5"/>
        <v>29.4</v>
      </c>
      <c r="O26" s="13">
        <v>4</v>
      </c>
      <c r="P26" s="14">
        <f t="shared" si="6"/>
        <v>11.8</v>
      </c>
      <c r="Q26" s="57">
        <v>17</v>
      </c>
      <c r="R26" s="58">
        <f t="shared" si="7"/>
        <v>50</v>
      </c>
      <c r="S26" s="13">
        <v>10</v>
      </c>
      <c r="T26" s="14">
        <f t="shared" si="8"/>
        <v>29.4</v>
      </c>
      <c r="U26" s="15" t="s">
        <v>123</v>
      </c>
      <c r="W26" s="78">
        <v>34020</v>
      </c>
      <c r="X26" s="78">
        <v>18023</v>
      </c>
    </row>
    <row r="27" spans="1:24" ht="21" customHeight="1">
      <c r="A27" s="86" t="s">
        <v>117</v>
      </c>
      <c r="B27" s="86"/>
      <c r="C27" s="43">
        <v>522</v>
      </c>
      <c r="D27" s="42">
        <f t="shared" si="1"/>
        <v>1737.1</v>
      </c>
      <c r="E27" s="59">
        <v>3</v>
      </c>
      <c r="F27" s="60">
        <f t="shared" si="0"/>
        <v>10</v>
      </c>
      <c r="G27" s="124">
        <v>126</v>
      </c>
      <c r="H27" s="42">
        <f t="shared" si="2"/>
        <v>419.3</v>
      </c>
      <c r="I27" s="59">
        <v>4</v>
      </c>
      <c r="J27" s="60">
        <f t="shared" si="3"/>
        <v>13.3</v>
      </c>
      <c r="K27" s="43">
        <v>9</v>
      </c>
      <c r="L27" s="42">
        <f t="shared" si="4"/>
        <v>30</v>
      </c>
      <c r="M27" s="59">
        <v>6</v>
      </c>
      <c r="N27" s="60">
        <f t="shared" si="5"/>
        <v>20</v>
      </c>
      <c r="O27" s="43">
        <v>2</v>
      </c>
      <c r="P27" s="42">
        <f t="shared" si="6"/>
        <v>6.7</v>
      </c>
      <c r="Q27" s="59">
        <v>9</v>
      </c>
      <c r="R27" s="60">
        <f t="shared" si="7"/>
        <v>30</v>
      </c>
      <c r="S27" s="43">
        <v>9</v>
      </c>
      <c r="T27" s="42">
        <f t="shared" si="8"/>
        <v>30</v>
      </c>
      <c r="U27" s="44" t="s">
        <v>38</v>
      </c>
      <c r="W27" s="78">
        <v>30050</v>
      </c>
      <c r="X27" s="78">
        <v>15636</v>
      </c>
    </row>
    <row r="28" spans="1:24" ht="21" customHeight="1">
      <c r="A28" s="85"/>
      <c r="B28" s="85"/>
      <c r="C28" s="13"/>
      <c r="D28" s="14"/>
      <c r="E28" s="57"/>
      <c r="F28" s="58"/>
      <c r="G28" s="13"/>
      <c r="H28" s="14"/>
      <c r="I28" s="57"/>
      <c r="J28" s="58"/>
      <c r="K28" s="13"/>
      <c r="L28" s="14"/>
      <c r="M28" s="57"/>
      <c r="N28" s="58"/>
      <c r="O28" s="13"/>
      <c r="P28" s="14"/>
      <c r="Q28" s="57"/>
      <c r="R28" s="58"/>
      <c r="S28" s="13"/>
      <c r="T28" s="14"/>
      <c r="U28" s="15"/>
      <c r="W28" s="78"/>
      <c r="X28" s="78"/>
    </row>
    <row r="29" spans="1:24" ht="21" customHeight="1">
      <c r="A29" s="84" t="s">
        <v>14</v>
      </c>
      <c r="B29" s="84"/>
      <c r="C29" s="8">
        <f>SUM(C30:C30)</f>
        <v>31</v>
      </c>
      <c r="D29" s="9">
        <f>ROUND(C29/$W29*100000,1)</f>
        <v>1517.4</v>
      </c>
      <c r="E29" s="54">
        <f>SUM(E30:E30)</f>
        <v>0</v>
      </c>
      <c r="F29" s="53">
        <f t="shared" si="0"/>
        <v>0</v>
      </c>
      <c r="G29" s="8">
        <f>SUM(G30:G30)</f>
        <v>10</v>
      </c>
      <c r="H29" s="9">
        <f t="shared" si="2"/>
        <v>489.5</v>
      </c>
      <c r="I29" s="54">
        <f>SUM(I30:I30)</f>
        <v>0</v>
      </c>
      <c r="J29" s="53">
        <f t="shared" si="3"/>
        <v>0</v>
      </c>
      <c r="K29" s="8">
        <f>SUM(K30:K30)</f>
        <v>0</v>
      </c>
      <c r="L29" s="9">
        <f t="shared" si="4"/>
        <v>0</v>
      </c>
      <c r="M29" s="54">
        <f>SUM(M30:M30)</f>
        <v>1</v>
      </c>
      <c r="N29" s="53">
        <f t="shared" si="5"/>
        <v>48.9</v>
      </c>
      <c r="O29" s="8">
        <f>SUM(O30:O30)</f>
        <v>0</v>
      </c>
      <c r="P29" s="9">
        <f t="shared" si="6"/>
        <v>0</v>
      </c>
      <c r="Q29" s="54">
        <f>SUM(Q30:Q30)</f>
        <v>2</v>
      </c>
      <c r="R29" s="53">
        <f t="shared" si="7"/>
        <v>97.9</v>
      </c>
      <c r="S29" s="8">
        <f>SUM(S30:S30)</f>
        <v>2</v>
      </c>
      <c r="T29" s="9">
        <f t="shared" si="8"/>
        <v>97.9</v>
      </c>
      <c r="U29" s="16" t="s">
        <v>28</v>
      </c>
      <c r="W29" s="78">
        <f>+W30</f>
        <v>2043</v>
      </c>
      <c r="X29" s="78">
        <f>+X30</f>
        <v>1098</v>
      </c>
    </row>
    <row r="30" spans="1:24" ht="21" customHeight="1">
      <c r="A30" s="45"/>
      <c r="B30" s="41" t="s">
        <v>36</v>
      </c>
      <c r="C30" s="43">
        <v>31</v>
      </c>
      <c r="D30" s="42">
        <f t="shared" si="1"/>
        <v>1517.4</v>
      </c>
      <c r="E30" s="59">
        <v>0</v>
      </c>
      <c r="F30" s="60">
        <f t="shared" si="0"/>
        <v>0</v>
      </c>
      <c r="G30" s="43">
        <v>10</v>
      </c>
      <c r="H30" s="42">
        <f t="shared" si="2"/>
        <v>489.5</v>
      </c>
      <c r="I30" s="59">
        <v>0</v>
      </c>
      <c r="J30" s="60">
        <f t="shared" si="3"/>
        <v>0</v>
      </c>
      <c r="K30" s="43">
        <v>0</v>
      </c>
      <c r="L30" s="42">
        <f t="shared" si="4"/>
        <v>0</v>
      </c>
      <c r="M30" s="59">
        <v>1</v>
      </c>
      <c r="N30" s="60">
        <f t="shared" si="5"/>
        <v>48.9</v>
      </c>
      <c r="O30" s="43">
        <v>0</v>
      </c>
      <c r="P30" s="42">
        <f t="shared" si="6"/>
        <v>0</v>
      </c>
      <c r="Q30" s="59">
        <v>2</v>
      </c>
      <c r="R30" s="60">
        <f t="shared" si="7"/>
        <v>97.9</v>
      </c>
      <c r="S30" s="43">
        <v>2</v>
      </c>
      <c r="T30" s="42">
        <f t="shared" si="8"/>
        <v>97.9</v>
      </c>
      <c r="U30" s="46" t="s">
        <v>39</v>
      </c>
      <c r="W30" s="78">
        <v>2043</v>
      </c>
      <c r="X30" s="78">
        <v>1098</v>
      </c>
    </row>
    <row r="31" spans="1:24" ht="21" customHeight="1">
      <c r="A31" s="84" t="s">
        <v>15</v>
      </c>
      <c r="B31" s="84"/>
      <c r="C31" s="8">
        <f>SUM(C32:C32)</f>
        <v>310</v>
      </c>
      <c r="D31" s="9">
        <f t="shared" si="1"/>
        <v>1111.6</v>
      </c>
      <c r="E31" s="54">
        <f>SUM(E32:E32)</f>
        <v>1</v>
      </c>
      <c r="F31" s="53">
        <f t="shared" si="0"/>
        <v>3.6</v>
      </c>
      <c r="G31" s="8">
        <f>SUM(G32:G32)</f>
        <v>77</v>
      </c>
      <c r="H31" s="9">
        <f t="shared" si="2"/>
        <v>276.1</v>
      </c>
      <c r="I31" s="54">
        <f>SUM(I32:I32)</f>
        <v>1</v>
      </c>
      <c r="J31" s="53">
        <f t="shared" si="3"/>
        <v>3.6</v>
      </c>
      <c r="K31" s="8">
        <f>SUM(K32:K32)</f>
        <v>9</v>
      </c>
      <c r="L31" s="9">
        <f t="shared" si="4"/>
        <v>32.3</v>
      </c>
      <c r="M31" s="54">
        <f>SUM(M32:M32)</f>
        <v>13</v>
      </c>
      <c r="N31" s="53">
        <f t="shared" si="5"/>
        <v>46.6</v>
      </c>
      <c r="O31" s="8">
        <f>SUM(O32:O32)</f>
        <v>9</v>
      </c>
      <c r="P31" s="9">
        <f t="shared" si="6"/>
        <v>32.3</v>
      </c>
      <c r="Q31" s="54">
        <f>SUM(Q32:Q32)</f>
        <v>5</v>
      </c>
      <c r="R31" s="53">
        <f t="shared" si="7"/>
        <v>17.9</v>
      </c>
      <c r="S31" s="8">
        <f>SUM(S32:S32)</f>
        <v>2</v>
      </c>
      <c r="T31" s="9">
        <f t="shared" si="8"/>
        <v>7.2</v>
      </c>
      <c r="U31" s="16" t="s">
        <v>29</v>
      </c>
      <c r="W31" s="78">
        <f>+W32</f>
        <v>27888</v>
      </c>
      <c r="X31" s="78">
        <f>+X32</f>
        <v>14590</v>
      </c>
    </row>
    <row r="32" spans="1:24" ht="21" customHeight="1">
      <c r="A32" s="45"/>
      <c r="B32" s="41" t="s">
        <v>37</v>
      </c>
      <c r="C32" s="43">
        <v>310</v>
      </c>
      <c r="D32" s="42">
        <f t="shared" si="1"/>
        <v>1111.6</v>
      </c>
      <c r="E32" s="59">
        <v>1</v>
      </c>
      <c r="F32" s="60">
        <f t="shared" si="0"/>
        <v>3.6</v>
      </c>
      <c r="G32" s="43">
        <v>77</v>
      </c>
      <c r="H32" s="42">
        <f t="shared" si="2"/>
        <v>276.1</v>
      </c>
      <c r="I32" s="59">
        <v>1</v>
      </c>
      <c r="J32" s="60">
        <f t="shared" si="3"/>
        <v>3.6</v>
      </c>
      <c r="K32" s="43">
        <v>9</v>
      </c>
      <c r="L32" s="42">
        <f t="shared" si="4"/>
        <v>32.3</v>
      </c>
      <c r="M32" s="59">
        <v>13</v>
      </c>
      <c r="N32" s="60">
        <f t="shared" si="5"/>
        <v>46.6</v>
      </c>
      <c r="O32" s="43">
        <v>9</v>
      </c>
      <c r="P32" s="42">
        <f t="shared" si="6"/>
        <v>32.3</v>
      </c>
      <c r="Q32" s="59">
        <v>5</v>
      </c>
      <c r="R32" s="60">
        <f t="shared" si="7"/>
        <v>17.9</v>
      </c>
      <c r="S32" s="43">
        <v>2</v>
      </c>
      <c r="T32" s="42">
        <f t="shared" si="8"/>
        <v>7.2</v>
      </c>
      <c r="U32" s="46" t="s">
        <v>21</v>
      </c>
      <c r="W32" s="78">
        <v>27888</v>
      </c>
      <c r="X32" s="78">
        <v>14590</v>
      </c>
    </row>
    <row r="33" spans="1:24" ht="21" customHeight="1">
      <c r="A33" s="84" t="s">
        <v>118</v>
      </c>
      <c r="B33" s="84"/>
      <c r="C33" s="8">
        <f>SUM(C34:C35)</f>
        <v>428</v>
      </c>
      <c r="D33" s="9">
        <f t="shared" si="1"/>
        <v>1637.6</v>
      </c>
      <c r="E33" s="54">
        <f>SUM(E34:E35)</f>
        <v>0</v>
      </c>
      <c r="F33" s="53">
        <f t="shared" si="0"/>
        <v>0</v>
      </c>
      <c r="G33" s="8">
        <f>SUM(G34:G35)</f>
        <v>99</v>
      </c>
      <c r="H33" s="9">
        <f t="shared" si="2"/>
        <v>378.8</v>
      </c>
      <c r="I33" s="54">
        <f>SUM(I34:I35)</f>
        <v>3</v>
      </c>
      <c r="J33" s="53">
        <f t="shared" si="3"/>
        <v>11.5</v>
      </c>
      <c r="K33" s="8">
        <f>SUM(K34:K35)</f>
        <v>14</v>
      </c>
      <c r="L33" s="9">
        <f t="shared" si="4"/>
        <v>53.6</v>
      </c>
      <c r="M33" s="54">
        <f>SUM(M34:M35)</f>
        <v>5</v>
      </c>
      <c r="N33" s="53">
        <f t="shared" si="5"/>
        <v>19.1</v>
      </c>
      <c r="O33" s="8">
        <f>SUM(O34:O35)</f>
        <v>3</v>
      </c>
      <c r="P33" s="9">
        <f t="shared" si="6"/>
        <v>11.5</v>
      </c>
      <c r="Q33" s="54">
        <f>SUM(Q34:Q35)</f>
        <v>10</v>
      </c>
      <c r="R33" s="53">
        <f t="shared" si="7"/>
        <v>38.3</v>
      </c>
      <c r="S33" s="8">
        <f>SUM(S34:S35)</f>
        <v>8</v>
      </c>
      <c r="T33" s="9">
        <f t="shared" si="8"/>
        <v>30.6</v>
      </c>
      <c r="U33" s="16" t="s">
        <v>124</v>
      </c>
      <c r="W33" s="78">
        <f>+W34+W35</f>
        <v>26136</v>
      </c>
      <c r="X33" s="78">
        <f>+X34+X35</f>
        <v>13721</v>
      </c>
    </row>
    <row r="34" spans="1:24" ht="21" customHeight="1">
      <c r="A34" s="17"/>
      <c r="B34" s="12" t="s">
        <v>119</v>
      </c>
      <c r="C34" s="13">
        <v>247</v>
      </c>
      <c r="D34" s="14">
        <f t="shared" si="1"/>
        <v>2498</v>
      </c>
      <c r="E34" s="57">
        <v>0</v>
      </c>
      <c r="F34" s="58">
        <f t="shared" si="0"/>
        <v>0</v>
      </c>
      <c r="G34" s="13">
        <v>59</v>
      </c>
      <c r="H34" s="14">
        <f t="shared" si="2"/>
        <v>596.7</v>
      </c>
      <c r="I34" s="57">
        <v>1</v>
      </c>
      <c r="J34" s="58">
        <f t="shared" si="3"/>
        <v>10.1</v>
      </c>
      <c r="K34" s="13">
        <v>8</v>
      </c>
      <c r="L34" s="14">
        <f t="shared" si="4"/>
        <v>80.9</v>
      </c>
      <c r="M34" s="57">
        <v>3</v>
      </c>
      <c r="N34" s="58">
        <f t="shared" si="5"/>
        <v>30.3</v>
      </c>
      <c r="O34" s="13">
        <v>2</v>
      </c>
      <c r="P34" s="14">
        <f t="shared" si="6"/>
        <v>20.2</v>
      </c>
      <c r="Q34" s="57">
        <v>7</v>
      </c>
      <c r="R34" s="58">
        <f t="shared" si="7"/>
        <v>70.8</v>
      </c>
      <c r="S34" s="13">
        <v>5</v>
      </c>
      <c r="T34" s="14">
        <f t="shared" si="8"/>
        <v>50.6</v>
      </c>
      <c r="U34" s="6" t="s">
        <v>125</v>
      </c>
      <c r="W34" s="78">
        <v>9888</v>
      </c>
      <c r="X34" s="78">
        <v>5249</v>
      </c>
    </row>
    <row r="35" spans="1:24" ht="21" customHeight="1">
      <c r="A35" s="18"/>
      <c r="B35" s="19" t="s">
        <v>120</v>
      </c>
      <c r="C35" s="20">
        <v>181</v>
      </c>
      <c r="D35" s="21">
        <f t="shared" si="1"/>
        <v>1114</v>
      </c>
      <c r="E35" s="61">
        <v>0</v>
      </c>
      <c r="F35" s="62">
        <f t="shared" si="0"/>
        <v>0</v>
      </c>
      <c r="G35" s="20">
        <v>40</v>
      </c>
      <c r="H35" s="21">
        <f t="shared" si="2"/>
        <v>246.2</v>
      </c>
      <c r="I35" s="61">
        <v>2</v>
      </c>
      <c r="J35" s="62">
        <f t="shared" si="3"/>
        <v>12.3</v>
      </c>
      <c r="K35" s="20">
        <v>6</v>
      </c>
      <c r="L35" s="21">
        <f t="shared" si="4"/>
        <v>36.9</v>
      </c>
      <c r="M35" s="61">
        <v>2</v>
      </c>
      <c r="N35" s="62">
        <f t="shared" si="5"/>
        <v>12.3</v>
      </c>
      <c r="O35" s="20">
        <v>1</v>
      </c>
      <c r="P35" s="21">
        <f t="shared" si="6"/>
        <v>6.2</v>
      </c>
      <c r="Q35" s="61">
        <v>3</v>
      </c>
      <c r="R35" s="62">
        <f t="shared" si="7"/>
        <v>18.5</v>
      </c>
      <c r="S35" s="20">
        <v>3</v>
      </c>
      <c r="T35" s="21">
        <f t="shared" si="8"/>
        <v>18.5</v>
      </c>
      <c r="U35" s="22" t="s">
        <v>126</v>
      </c>
      <c r="W35" s="78">
        <v>16248</v>
      </c>
      <c r="X35" s="78">
        <v>8472</v>
      </c>
    </row>
    <row r="36" ht="13.5">
      <c r="Q36" s="79"/>
    </row>
    <row r="56" ht="13.5">
      <c r="C56" s="2" t="s">
        <v>131</v>
      </c>
    </row>
  </sheetData>
  <sheetProtection/>
  <mergeCells count="51">
    <mergeCell ref="I5:J5"/>
    <mergeCell ref="I6:J6"/>
    <mergeCell ref="E6:F6"/>
    <mergeCell ref="C4:D6"/>
    <mergeCell ref="E4:F5"/>
    <mergeCell ref="G4:H5"/>
    <mergeCell ref="G6:H6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12:B12"/>
    <mergeCell ref="A19:B19"/>
    <mergeCell ref="A20:B20"/>
    <mergeCell ref="A13:B13"/>
    <mergeCell ref="A14:B14"/>
    <mergeCell ref="A15:B15"/>
    <mergeCell ref="A16:B16"/>
    <mergeCell ref="A33:B33"/>
    <mergeCell ref="A28:B28"/>
    <mergeCell ref="A29:B29"/>
    <mergeCell ref="A31:B31"/>
    <mergeCell ref="A25:B25"/>
    <mergeCell ref="A26:B26"/>
    <mergeCell ref="A27:B27"/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0" zoomScaleNormal="60" zoomScaleSheetLayoutView="70" zoomScalePageLayoutView="0" workbookViewId="0" topLeftCell="K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88" t="s">
        <v>111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" ht="14.25">
      <c r="A2" s="23" t="s">
        <v>128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89" t="s">
        <v>68</v>
      </c>
      <c r="B4" s="90"/>
      <c r="C4" s="107" t="s">
        <v>31</v>
      </c>
      <c r="D4" s="99"/>
      <c r="E4" s="107" t="s">
        <v>31</v>
      </c>
      <c r="F4" s="99"/>
      <c r="G4" s="107" t="s">
        <v>31</v>
      </c>
      <c r="H4" s="99"/>
      <c r="I4" s="107" t="s">
        <v>31</v>
      </c>
      <c r="J4" s="99"/>
      <c r="K4" s="98" t="s">
        <v>31</v>
      </c>
      <c r="L4" s="99"/>
      <c r="M4" s="119" t="s">
        <v>46</v>
      </c>
      <c r="N4" s="120"/>
      <c r="O4" s="119" t="s">
        <v>47</v>
      </c>
      <c r="P4" s="120"/>
      <c r="Q4" s="119" t="s">
        <v>48</v>
      </c>
      <c r="R4" s="115"/>
      <c r="S4" s="107" t="s">
        <v>31</v>
      </c>
      <c r="T4" s="99"/>
      <c r="U4" s="95" t="s">
        <v>35</v>
      </c>
    </row>
    <row r="5" spans="1:23" ht="19.5" customHeight="1">
      <c r="A5" s="91"/>
      <c r="B5" s="85"/>
      <c r="C5" s="122" t="s">
        <v>42</v>
      </c>
      <c r="D5" s="83"/>
      <c r="E5" s="113" t="s">
        <v>110</v>
      </c>
      <c r="F5" s="112"/>
      <c r="G5" s="113" t="s">
        <v>43</v>
      </c>
      <c r="H5" s="112"/>
      <c r="I5" s="113" t="s">
        <v>44</v>
      </c>
      <c r="J5" s="112"/>
      <c r="K5" s="105" t="s">
        <v>45</v>
      </c>
      <c r="L5" s="112"/>
      <c r="M5" s="113"/>
      <c r="N5" s="121"/>
      <c r="O5" s="113"/>
      <c r="P5" s="121"/>
      <c r="Q5" s="105" t="s">
        <v>50</v>
      </c>
      <c r="R5" s="112"/>
      <c r="S5" s="105" t="s">
        <v>49</v>
      </c>
      <c r="T5" s="112"/>
      <c r="U5" s="96"/>
      <c r="W5" s="2" t="str">
        <f>+'4-1'!W5</f>
        <v>j2501参照 日本人人口</v>
      </c>
    </row>
    <row r="6" spans="1:24" ht="19.5" customHeight="1">
      <c r="A6" s="91"/>
      <c r="B6" s="85"/>
      <c r="C6" s="102" t="s">
        <v>80</v>
      </c>
      <c r="D6" s="103"/>
      <c r="E6" s="102" t="s">
        <v>81</v>
      </c>
      <c r="F6" s="103"/>
      <c r="G6" s="102" t="s">
        <v>82</v>
      </c>
      <c r="H6" s="103"/>
      <c r="I6" s="102" t="s">
        <v>83</v>
      </c>
      <c r="J6" s="103"/>
      <c r="K6" s="102" t="s">
        <v>84</v>
      </c>
      <c r="L6" s="103"/>
      <c r="M6" s="102" t="s">
        <v>85</v>
      </c>
      <c r="N6" s="103"/>
      <c r="O6" s="102" t="s">
        <v>86</v>
      </c>
      <c r="P6" s="103"/>
      <c r="Q6" s="102" t="s">
        <v>87</v>
      </c>
      <c r="R6" s="103"/>
      <c r="S6" s="102" t="s">
        <v>88</v>
      </c>
      <c r="T6" s="103"/>
      <c r="U6" s="96"/>
      <c r="W6" s="2" t="s">
        <v>60</v>
      </c>
      <c r="X6" s="2" t="s">
        <v>59</v>
      </c>
    </row>
    <row r="7" spans="1:21" ht="19.5" customHeight="1">
      <c r="A7" s="92"/>
      <c r="B7" s="93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97"/>
    </row>
    <row r="8" spans="1:24" ht="21" customHeight="1">
      <c r="A8" s="87" t="s">
        <v>1</v>
      </c>
      <c r="B8" s="87"/>
      <c r="C8" s="38">
        <f>SUM(C10:C12)</f>
        <v>302</v>
      </c>
      <c r="D8" s="39">
        <f>ROUND(C8/$W8*100000,1)</f>
        <v>25.8</v>
      </c>
      <c r="E8" s="50">
        <f>SUM(E10:E12)</f>
        <v>714</v>
      </c>
      <c r="F8" s="51">
        <f>ROUND(E8/$W8*100000,1)</f>
        <v>61</v>
      </c>
      <c r="G8" s="38">
        <f>SUM(G10:G12)</f>
        <v>122</v>
      </c>
      <c r="H8" s="39">
        <f>ROUND(G8/$W8*100000,1)</f>
        <v>10.4</v>
      </c>
      <c r="I8" s="50">
        <f>SUM(I10:I12)</f>
        <v>60</v>
      </c>
      <c r="J8" s="51">
        <f>ROUND(I8/$X8*100000,1)</f>
        <v>9.7</v>
      </c>
      <c r="K8" s="38">
        <f>SUM(K10:K12)</f>
        <v>130</v>
      </c>
      <c r="L8" s="39">
        <f>ROUND(K8/$W8*100000,1)</f>
        <v>11.1</v>
      </c>
      <c r="M8" s="50">
        <f>SUM(M10:M12)</f>
        <v>130</v>
      </c>
      <c r="N8" s="51">
        <f>ROUND(M8/$W8*100000,1)</f>
        <v>11.1</v>
      </c>
      <c r="O8" s="38">
        <f>SUM(O10:O12)</f>
        <v>97</v>
      </c>
      <c r="P8" s="39">
        <f>ROUND(O8/$W8*100000,1)</f>
        <v>8.3</v>
      </c>
      <c r="Q8" s="50">
        <f>SUM(Q10:Q12)</f>
        <v>2036</v>
      </c>
      <c r="R8" s="51">
        <f>ROUND(Q8/$W8*100000,1)</f>
        <v>174</v>
      </c>
      <c r="S8" s="38">
        <f>SUM(S10:S12)</f>
        <v>555</v>
      </c>
      <c r="T8" s="39">
        <f>ROUND(S8/$W8*100000,1)</f>
        <v>47.4</v>
      </c>
      <c r="U8" s="40" t="s">
        <v>16</v>
      </c>
      <c r="W8" s="36">
        <f>+'4-1'!W8</f>
        <v>1170000</v>
      </c>
      <c r="X8" s="36">
        <f>+'4-1'!X8</f>
        <v>617000</v>
      </c>
    </row>
    <row r="9" spans="1:24" ht="12" customHeight="1">
      <c r="A9" s="84"/>
      <c r="B9" s="84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11"/>
      <c r="P9" s="9"/>
      <c r="Q9" s="52"/>
      <c r="R9" s="53"/>
      <c r="S9" s="11"/>
      <c r="T9" s="9"/>
      <c r="U9" s="10"/>
      <c r="W9" s="36"/>
      <c r="X9" s="36"/>
    </row>
    <row r="10" spans="1:24" ht="21" customHeight="1">
      <c r="A10" s="84" t="s">
        <v>2</v>
      </c>
      <c r="B10" s="84"/>
      <c r="C10" s="8">
        <f>SUM(C14:C27)</f>
        <v>290</v>
      </c>
      <c r="D10" s="9">
        <f>ROUND(C10/$W10*100000,1)</f>
        <v>26</v>
      </c>
      <c r="E10" s="54">
        <f>SUM(E14:E27)</f>
        <v>679</v>
      </c>
      <c r="F10" s="53">
        <f>ROUND(E10/$W10*100000,1)</f>
        <v>61</v>
      </c>
      <c r="G10" s="8">
        <f>SUM(G14:G27)</f>
        <v>110</v>
      </c>
      <c r="H10" s="9">
        <f>ROUND(G10/$W10*100000,1)</f>
        <v>9.9</v>
      </c>
      <c r="I10" s="54">
        <f>SUM(I14:I27)</f>
        <v>59</v>
      </c>
      <c r="J10" s="53">
        <f>ROUND(I10/$X10*100000,1)</f>
        <v>10.1</v>
      </c>
      <c r="K10" s="8">
        <f>SUM(K14:K27)</f>
        <v>127</v>
      </c>
      <c r="L10" s="9">
        <f>ROUND(K10/$W10*100000,1)</f>
        <v>11.4</v>
      </c>
      <c r="M10" s="54">
        <f>SUM(M14:M27)</f>
        <v>126</v>
      </c>
      <c r="N10" s="53">
        <f>ROUND(M10/$W10*100000,1)</f>
        <v>11.3</v>
      </c>
      <c r="O10" s="8">
        <f>SUM(O14:O27)</f>
        <v>93</v>
      </c>
      <c r="P10" s="9">
        <f>ROUND(O10/$W10*100000,1)</f>
        <v>8.3</v>
      </c>
      <c r="Q10" s="54">
        <f>SUM(Q14:Q27)</f>
        <v>1922</v>
      </c>
      <c r="R10" s="53">
        <f>ROUND(Q10/$W10*100000,1)</f>
        <v>172.6</v>
      </c>
      <c r="S10" s="8">
        <f>SUM(S14:S27)</f>
        <v>522</v>
      </c>
      <c r="T10" s="9">
        <f>ROUND(S10/$W10*100000,1)</f>
        <v>46.9</v>
      </c>
      <c r="U10" s="10" t="s">
        <v>17</v>
      </c>
      <c r="W10" s="36">
        <f>+'4-1'!W10</f>
        <v>1113778</v>
      </c>
      <c r="X10" s="36">
        <f>+'4-1'!X10</f>
        <v>586641</v>
      </c>
    </row>
    <row r="11" spans="1:24" ht="12" customHeight="1">
      <c r="A11" s="84"/>
      <c r="B11" s="84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11"/>
      <c r="P11" s="9"/>
      <c r="Q11" s="52"/>
      <c r="R11" s="53"/>
      <c r="S11" s="11"/>
      <c r="T11" s="9"/>
      <c r="U11" s="10"/>
      <c r="W11" s="36"/>
      <c r="X11" s="36"/>
    </row>
    <row r="12" spans="1:24" ht="21" customHeight="1">
      <c r="A12" s="87" t="s">
        <v>106</v>
      </c>
      <c r="B12" s="87"/>
      <c r="C12" s="38">
        <f>SUM(C29,C31,C33,)</f>
        <v>12</v>
      </c>
      <c r="D12" s="39">
        <f>ROUND(C12/$W12*100000,1)</f>
        <v>21.4</v>
      </c>
      <c r="E12" s="55">
        <f>SUM(E29,E31,E33)</f>
        <v>35</v>
      </c>
      <c r="F12" s="56">
        <f>ROUND(E12/$W12*100000,1)</f>
        <v>62.4</v>
      </c>
      <c r="G12" s="38">
        <f>SUM(G29,G31,G33,)</f>
        <v>12</v>
      </c>
      <c r="H12" s="39">
        <f>ROUND(G12/$W12*100000,1)</f>
        <v>21.4</v>
      </c>
      <c r="I12" s="55">
        <f>SUM(I29,I31,I33,)</f>
        <v>1</v>
      </c>
      <c r="J12" s="56">
        <f>ROUND(I12/$X12*100000,1)</f>
        <v>3.4</v>
      </c>
      <c r="K12" s="38">
        <f>SUM(K29,K31,K33,)</f>
        <v>3</v>
      </c>
      <c r="L12" s="39">
        <f>ROUND(K12/$W12*100000,1)</f>
        <v>5.4</v>
      </c>
      <c r="M12" s="55">
        <f>SUM(M29,M31,M33,)</f>
        <v>4</v>
      </c>
      <c r="N12" s="56">
        <f>ROUND(M12/$W12*100000,1)</f>
        <v>7.1</v>
      </c>
      <c r="O12" s="38">
        <f>SUM(O29,O31,O33,)</f>
        <v>4</v>
      </c>
      <c r="P12" s="39">
        <f>ROUND(O12/$W12*100000,1)</f>
        <v>7.1</v>
      </c>
      <c r="Q12" s="55">
        <f>SUM(Q29,Q31,Q33,)</f>
        <v>114</v>
      </c>
      <c r="R12" s="56">
        <f>ROUND(Q12/$W12*100000,1)</f>
        <v>203.3</v>
      </c>
      <c r="S12" s="38">
        <f>SUM(S29,S31,S33,)</f>
        <v>33</v>
      </c>
      <c r="T12" s="39">
        <f>ROUND(S12/$W12*100000,1)</f>
        <v>58.9</v>
      </c>
      <c r="U12" s="40" t="s">
        <v>113</v>
      </c>
      <c r="W12" s="36">
        <f>+'4-1'!W12</f>
        <v>56067</v>
      </c>
      <c r="X12" s="36">
        <f>+'4-1'!X12</f>
        <v>29409</v>
      </c>
    </row>
    <row r="13" spans="1:24" ht="12" customHeight="1">
      <c r="A13" s="84"/>
      <c r="B13" s="84"/>
      <c r="C13" s="24"/>
      <c r="D13" s="25"/>
      <c r="E13" s="63"/>
      <c r="F13" s="64"/>
      <c r="G13" s="24"/>
      <c r="H13" s="25"/>
      <c r="I13" s="63"/>
      <c r="J13" s="64"/>
      <c r="K13" s="24"/>
      <c r="L13" s="25"/>
      <c r="M13" s="70"/>
      <c r="N13" s="64"/>
      <c r="O13" s="24"/>
      <c r="P13" s="25"/>
      <c r="Q13" s="63"/>
      <c r="R13" s="64"/>
      <c r="S13" s="24"/>
      <c r="T13" s="25"/>
      <c r="U13" s="10"/>
      <c r="W13" s="36"/>
      <c r="X13" s="36"/>
    </row>
    <row r="14" spans="1:24" s="17" customFormat="1" ht="21" customHeight="1">
      <c r="A14" s="83" t="s">
        <v>3</v>
      </c>
      <c r="B14" s="83"/>
      <c r="C14" s="26">
        <v>108</v>
      </c>
      <c r="D14" s="27">
        <f aca="true" t="shared" si="0" ref="D14:D24">ROUND(C14/$W14*100000,1)</f>
        <v>22.7</v>
      </c>
      <c r="E14" s="65">
        <v>232</v>
      </c>
      <c r="F14" s="66">
        <f aca="true" t="shared" si="1" ref="F14:F27">ROUND(E14/$W14*100000,1)</f>
        <v>48.8</v>
      </c>
      <c r="G14" s="26">
        <v>44</v>
      </c>
      <c r="H14" s="27">
        <f>ROUND(G14/$W14*100000,1)</f>
        <v>9.3</v>
      </c>
      <c r="I14" s="65">
        <v>12</v>
      </c>
      <c r="J14" s="58">
        <f>ROUND(I14/$X14*100000,1)</f>
        <v>4.9</v>
      </c>
      <c r="K14" s="26">
        <v>26</v>
      </c>
      <c r="L14" s="27">
        <f aca="true" t="shared" si="2" ref="L14:L27">ROUND(K14/$W14*100000,1)</f>
        <v>5.5</v>
      </c>
      <c r="M14" s="65">
        <v>38</v>
      </c>
      <c r="N14" s="66">
        <f>ROUND(M14/$W14*100000,1)</f>
        <v>8</v>
      </c>
      <c r="O14" s="26">
        <v>25</v>
      </c>
      <c r="P14" s="27">
        <f aca="true" t="shared" si="3" ref="P14:P27">ROUND(O14/$W14*100000,1)</f>
        <v>5.3</v>
      </c>
      <c r="Q14" s="65">
        <v>560</v>
      </c>
      <c r="R14" s="66">
        <f aca="true" t="shared" si="4" ref="R14:R27">ROUND(Q14/$W14*100000,1)</f>
        <v>117.8</v>
      </c>
      <c r="S14" s="26">
        <v>138</v>
      </c>
      <c r="T14" s="27">
        <f aca="true" t="shared" si="5" ref="T14:T27">ROUND(S14/$W14*100000,1)</f>
        <v>29</v>
      </c>
      <c r="U14" s="15" t="s">
        <v>18</v>
      </c>
      <c r="W14" s="81">
        <f>+'4-1'!W14</f>
        <v>475189</v>
      </c>
      <c r="X14" s="81">
        <f>+'4-1'!X14</f>
        <v>246949</v>
      </c>
    </row>
    <row r="15" spans="1:24" s="17" customFormat="1" ht="21" customHeight="1">
      <c r="A15" s="83" t="s">
        <v>4</v>
      </c>
      <c r="B15" s="83"/>
      <c r="C15" s="26">
        <v>39</v>
      </c>
      <c r="D15" s="27">
        <f>ROUND(C15/$W15*100000,1)</f>
        <v>32.9</v>
      </c>
      <c r="E15" s="65">
        <v>81</v>
      </c>
      <c r="F15" s="66">
        <f t="shared" si="1"/>
        <v>68.2</v>
      </c>
      <c r="G15" s="26">
        <v>21</v>
      </c>
      <c r="H15" s="27">
        <f aca="true" t="shared" si="6" ref="H15:H27">ROUND(G15/$W15*100000,1)</f>
        <v>17.7</v>
      </c>
      <c r="I15" s="65">
        <v>11</v>
      </c>
      <c r="J15" s="58">
        <f aca="true" t="shared" si="7" ref="J15:J27">ROUND(I15/$X15*100000,1)</f>
        <v>17</v>
      </c>
      <c r="K15" s="26">
        <v>17</v>
      </c>
      <c r="L15" s="27">
        <f t="shared" si="2"/>
        <v>14.3</v>
      </c>
      <c r="M15" s="65">
        <v>19</v>
      </c>
      <c r="N15" s="66">
        <f aca="true" t="shared" si="8" ref="N15:N27">ROUND(M15/$W15*100000,1)</f>
        <v>16</v>
      </c>
      <c r="O15" s="26">
        <v>7</v>
      </c>
      <c r="P15" s="27">
        <f t="shared" si="3"/>
        <v>5.9</v>
      </c>
      <c r="Q15" s="65">
        <v>197</v>
      </c>
      <c r="R15" s="66">
        <f t="shared" si="4"/>
        <v>166</v>
      </c>
      <c r="S15" s="26">
        <v>33</v>
      </c>
      <c r="T15" s="27">
        <f t="shared" si="5"/>
        <v>27.8</v>
      </c>
      <c r="U15" s="15" t="s">
        <v>19</v>
      </c>
      <c r="W15" s="81">
        <f>+'4-1'!W15</f>
        <v>118693</v>
      </c>
      <c r="X15" s="81">
        <f>+'4-1'!X15</f>
        <v>64585</v>
      </c>
    </row>
    <row r="16" spans="1:24" s="17" customFormat="1" ht="21" customHeight="1">
      <c r="A16" s="83" t="s">
        <v>5</v>
      </c>
      <c r="B16" s="83"/>
      <c r="C16" s="26">
        <v>12</v>
      </c>
      <c r="D16" s="27">
        <f t="shared" si="0"/>
        <v>14.3</v>
      </c>
      <c r="E16" s="65">
        <v>45</v>
      </c>
      <c r="F16" s="66">
        <f t="shared" si="1"/>
        <v>53.7</v>
      </c>
      <c r="G16" s="26">
        <v>5</v>
      </c>
      <c r="H16" s="27">
        <f t="shared" si="6"/>
        <v>6</v>
      </c>
      <c r="I16" s="65">
        <v>10</v>
      </c>
      <c r="J16" s="58">
        <f t="shared" si="7"/>
        <v>22.9</v>
      </c>
      <c r="K16" s="26">
        <v>5</v>
      </c>
      <c r="L16" s="27">
        <f t="shared" si="2"/>
        <v>6</v>
      </c>
      <c r="M16" s="65">
        <v>17</v>
      </c>
      <c r="N16" s="66">
        <f t="shared" si="8"/>
        <v>20.3</v>
      </c>
      <c r="O16" s="26">
        <v>16</v>
      </c>
      <c r="P16" s="27">
        <f t="shared" si="3"/>
        <v>19.1</v>
      </c>
      <c r="Q16" s="65">
        <v>185</v>
      </c>
      <c r="R16" s="66">
        <f t="shared" si="4"/>
        <v>220.8</v>
      </c>
      <c r="S16" s="26">
        <v>74</v>
      </c>
      <c r="T16" s="27">
        <f t="shared" si="5"/>
        <v>88.3</v>
      </c>
      <c r="U16" s="15" t="s">
        <v>20</v>
      </c>
      <c r="W16" s="81">
        <f>+'4-1'!W16</f>
        <v>83789</v>
      </c>
      <c r="X16" s="81">
        <f>+'4-1'!X16</f>
        <v>43618</v>
      </c>
    </row>
    <row r="17" spans="1:24" s="17" customFormat="1" ht="21" customHeight="1">
      <c r="A17" s="83" t="s">
        <v>6</v>
      </c>
      <c r="B17" s="83"/>
      <c r="C17" s="26">
        <v>22</v>
      </c>
      <c r="D17" s="27">
        <f t="shared" si="0"/>
        <v>32.1</v>
      </c>
      <c r="E17" s="65">
        <v>53</v>
      </c>
      <c r="F17" s="66">
        <f t="shared" si="1"/>
        <v>77.4</v>
      </c>
      <c r="G17" s="26">
        <v>4</v>
      </c>
      <c r="H17" s="27">
        <f t="shared" si="6"/>
        <v>5.8</v>
      </c>
      <c r="I17" s="65">
        <v>4</v>
      </c>
      <c r="J17" s="58">
        <f t="shared" si="7"/>
        <v>11.1</v>
      </c>
      <c r="K17" s="26">
        <v>7</v>
      </c>
      <c r="L17" s="27">
        <f t="shared" si="2"/>
        <v>10.2</v>
      </c>
      <c r="M17" s="65">
        <v>9</v>
      </c>
      <c r="N17" s="66">
        <f t="shared" si="8"/>
        <v>13.2</v>
      </c>
      <c r="O17" s="26">
        <v>5</v>
      </c>
      <c r="P17" s="27">
        <f t="shared" si="3"/>
        <v>7.3</v>
      </c>
      <c r="Q17" s="65">
        <v>139</v>
      </c>
      <c r="R17" s="66">
        <f t="shared" si="4"/>
        <v>203.1</v>
      </c>
      <c r="S17" s="26">
        <v>41</v>
      </c>
      <c r="T17" s="27">
        <f t="shared" si="5"/>
        <v>59.9</v>
      </c>
      <c r="U17" s="15" t="s">
        <v>21</v>
      </c>
      <c r="W17" s="81">
        <f>+'4-1'!W17</f>
        <v>68435</v>
      </c>
      <c r="X17" s="81">
        <f>+'4-1'!X17</f>
        <v>35981</v>
      </c>
    </row>
    <row r="18" spans="1:24" s="17" customFormat="1" ht="21" customHeight="1">
      <c r="A18" s="83" t="s">
        <v>7</v>
      </c>
      <c r="B18" s="83"/>
      <c r="C18" s="26">
        <v>23</v>
      </c>
      <c r="D18" s="27">
        <f t="shared" si="0"/>
        <v>31.1</v>
      </c>
      <c r="E18" s="65">
        <v>64</v>
      </c>
      <c r="F18" s="66">
        <f t="shared" si="1"/>
        <v>86.5</v>
      </c>
      <c r="G18" s="26">
        <v>6</v>
      </c>
      <c r="H18" s="27">
        <f t="shared" si="6"/>
        <v>8.1</v>
      </c>
      <c r="I18" s="65">
        <v>5</v>
      </c>
      <c r="J18" s="58">
        <f t="shared" si="7"/>
        <v>12.5</v>
      </c>
      <c r="K18" s="26">
        <v>12</v>
      </c>
      <c r="L18" s="27">
        <f t="shared" si="2"/>
        <v>16.2</v>
      </c>
      <c r="M18" s="65">
        <v>10</v>
      </c>
      <c r="N18" s="66">
        <f t="shared" si="8"/>
        <v>13.5</v>
      </c>
      <c r="O18" s="26">
        <v>7</v>
      </c>
      <c r="P18" s="27">
        <f t="shared" si="3"/>
        <v>9.5</v>
      </c>
      <c r="Q18" s="65">
        <v>129</v>
      </c>
      <c r="R18" s="66">
        <f t="shared" si="4"/>
        <v>174.3</v>
      </c>
      <c r="S18" s="26">
        <v>22</v>
      </c>
      <c r="T18" s="27">
        <f t="shared" si="5"/>
        <v>29.7</v>
      </c>
      <c r="U18" s="15" t="s">
        <v>22</v>
      </c>
      <c r="W18" s="81">
        <f>+'4-1'!W18</f>
        <v>74026</v>
      </c>
      <c r="X18" s="81">
        <f>+'4-1'!X18</f>
        <v>39926</v>
      </c>
    </row>
    <row r="19" spans="1:24" s="17" customFormat="1" ht="21" customHeight="1">
      <c r="A19" s="83" t="s">
        <v>8</v>
      </c>
      <c r="B19" s="83"/>
      <c r="C19" s="26">
        <v>14</v>
      </c>
      <c r="D19" s="27">
        <f t="shared" si="0"/>
        <v>35.4</v>
      </c>
      <c r="E19" s="65">
        <v>22</v>
      </c>
      <c r="F19" s="66">
        <f t="shared" si="1"/>
        <v>55.6</v>
      </c>
      <c r="G19" s="26">
        <v>6</v>
      </c>
      <c r="H19" s="27">
        <f t="shared" si="6"/>
        <v>15.2</v>
      </c>
      <c r="I19" s="65">
        <v>2</v>
      </c>
      <c r="J19" s="58">
        <f t="shared" si="7"/>
        <v>9.5</v>
      </c>
      <c r="K19" s="26">
        <v>9</v>
      </c>
      <c r="L19" s="27">
        <f t="shared" si="2"/>
        <v>22.7</v>
      </c>
      <c r="M19" s="65">
        <v>1</v>
      </c>
      <c r="N19" s="66">
        <f t="shared" si="8"/>
        <v>2.5</v>
      </c>
      <c r="O19" s="26">
        <v>1</v>
      </c>
      <c r="P19" s="27">
        <f t="shared" si="3"/>
        <v>2.5</v>
      </c>
      <c r="Q19" s="65">
        <v>69</v>
      </c>
      <c r="R19" s="66">
        <f t="shared" si="4"/>
        <v>174.3</v>
      </c>
      <c r="S19" s="26">
        <v>25</v>
      </c>
      <c r="T19" s="27">
        <f t="shared" si="5"/>
        <v>63.1</v>
      </c>
      <c r="U19" s="15" t="s">
        <v>23</v>
      </c>
      <c r="W19" s="81">
        <f>+'4-1'!W19</f>
        <v>39594</v>
      </c>
      <c r="X19" s="81">
        <f>+'4-1'!X19</f>
        <v>21141</v>
      </c>
    </row>
    <row r="20" spans="1:24" s="17" customFormat="1" ht="21" customHeight="1">
      <c r="A20" s="83" t="s">
        <v>9</v>
      </c>
      <c r="B20" s="83"/>
      <c r="C20" s="26">
        <v>6</v>
      </c>
      <c r="D20" s="27">
        <f t="shared" si="0"/>
        <v>32.1</v>
      </c>
      <c r="E20" s="65">
        <v>17</v>
      </c>
      <c r="F20" s="66">
        <f t="shared" si="1"/>
        <v>90.8</v>
      </c>
      <c r="G20" s="26">
        <v>3</v>
      </c>
      <c r="H20" s="27">
        <f t="shared" si="6"/>
        <v>16</v>
      </c>
      <c r="I20" s="65">
        <v>1</v>
      </c>
      <c r="J20" s="58">
        <f t="shared" si="7"/>
        <v>10</v>
      </c>
      <c r="K20" s="26">
        <v>6</v>
      </c>
      <c r="L20" s="27">
        <f t="shared" si="2"/>
        <v>32.1</v>
      </c>
      <c r="M20" s="65">
        <v>2</v>
      </c>
      <c r="N20" s="66">
        <f t="shared" si="8"/>
        <v>10.7</v>
      </c>
      <c r="O20" s="26">
        <v>3</v>
      </c>
      <c r="P20" s="27">
        <f t="shared" si="3"/>
        <v>16</v>
      </c>
      <c r="Q20" s="65">
        <v>45</v>
      </c>
      <c r="R20" s="66">
        <f t="shared" si="4"/>
        <v>240.4</v>
      </c>
      <c r="S20" s="26">
        <v>20</v>
      </c>
      <c r="T20" s="27">
        <f t="shared" si="5"/>
        <v>106.8</v>
      </c>
      <c r="U20" s="15" t="s">
        <v>24</v>
      </c>
      <c r="W20" s="81">
        <f>+'4-1'!W20</f>
        <v>18718</v>
      </c>
      <c r="X20" s="81">
        <f>+'4-1'!X20</f>
        <v>10034</v>
      </c>
    </row>
    <row r="21" spans="1:24" s="17" customFormat="1" ht="21" customHeight="1">
      <c r="A21" s="83" t="s">
        <v>10</v>
      </c>
      <c r="B21" s="83"/>
      <c r="C21" s="26">
        <v>9</v>
      </c>
      <c r="D21" s="27">
        <f t="shared" si="0"/>
        <v>39.1</v>
      </c>
      <c r="E21" s="65">
        <v>11</v>
      </c>
      <c r="F21" s="66">
        <f t="shared" si="1"/>
        <v>47.7</v>
      </c>
      <c r="G21" s="26">
        <v>3</v>
      </c>
      <c r="H21" s="27">
        <f t="shared" si="6"/>
        <v>13</v>
      </c>
      <c r="I21" s="65">
        <v>2</v>
      </c>
      <c r="J21" s="58">
        <f t="shared" si="7"/>
        <v>16.2</v>
      </c>
      <c r="K21" s="26">
        <v>8</v>
      </c>
      <c r="L21" s="27">
        <f t="shared" si="2"/>
        <v>34.7</v>
      </c>
      <c r="M21" s="65">
        <v>4</v>
      </c>
      <c r="N21" s="66">
        <f t="shared" si="8"/>
        <v>17.4</v>
      </c>
      <c r="O21" s="26">
        <v>2</v>
      </c>
      <c r="P21" s="27">
        <f t="shared" si="3"/>
        <v>8.7</v>
      </c>
      <c r="Q21" s="65">
        <v>60</v>
      </c>
      <c r="R21" s="66">
        <f t="shared" si="4"/>
        <v>260.4</v>
      </c>
      <c r="S21" s="26">
        <v>21</v>
      </c>
      <c r="T21" s="27">
        <f t="shared" si="5"/>
        <v>91.2</v>
      </c>
      <c r="U21" s="15" t="s">
        <v>25</v>
      </c>
      <c r="W21" s="81">
        <f>+'4-1'!W21</f>
        <v>23038</v>
      </c>
      <c r="X21" s="81">
        <f>+'4-1'!X21</f>
        <v>12348</v>
      </c>
    </row>
    <row r="22" spans="1:24" s="17" customFormat="1" ht="21" customHeight="1">
      <c r="A22" s="83" t="s">
        <v>11</v>
      </c>
      <c r="B22" s="83"/>
      <c r="C22" s="26">
        <v>5</v>
      </c>
      <c r="D22" s="27">
        <f t="shared" si="0"/>
        <v>21.8</v>
      </c>
      <c r="E22" s="65">
        <v>23</v>
      </c>
      <c r="F22" s="66">
        <f t="shared" si="1"/>
        <v>100.3</v>
      </c>
      <c r="G22" s="26">
        <v>2</v>
      </c>
      <c r="H22" s="27">
        <f t="shared" si="6"/>
        <v>8.7</v>
      </c>
      <c r="I22" s="65">
        <v>2</v>
      </c>
      <c r="J22" s="58">
        <f t="shared" si="7"/>
        <v>16.5</v>
      </c>
      <c r="K22" s="26">
        <v>4</v>
      </c>
      <c r="L22" s="27">
        <f t="shared" si="2"/>
        <v>17.4</v>
      </c>
      <c r="M22" s="65">
        <v>4</v>
      </c>
      <c r="N22" s="66">
        <f t="shared" si="8"/>
        <v>17.4</v>
      </c>
      <c r="O22" s="26">
        <v>2</v>
      </c>
      <c r="P22" s="27">
        <f t="shared" si="3"/>
        <v>8.7</v>
      </c>
      <c r="Q22" s="65">
        <v>76</v>
      </c>
      <c r="R22" s="66">
        <f t="shared" si="4"/>
        <v>331.3</v>
      </c>
      <c r="S22" s="26">
        <v>19</v>
      </c>
      <c r="T22" s="27">
        <f t="shared" si="5"/>
        <v>82.8</v>
      </c>
      <c r="U22" s="15" t="s">
        <v>121</v>
      </c>
      <c r="W22" s="81">
        <f>+'4-1'!W22</f>
        <v>22942</v>
      </c>
      <c r="X22" s="81">
        <f>+'4-1'!X22</f>
        <v>12102</v>
      </c>
    </row>
    <row r="23" spans="1:24" s="17" customFormat="1" ht="21" customHeight="1">
      <c r="A23" s="83" t="s">
        <v>12</v>
      </c>
      <c r="B23" s="83"/>
      <c r="C23" s="26">
        <v>6</v>
      </c>
      <c r="D23" s="27">
        <f t="shared" si="0"/>
        <v>19.7</v>
      </c>
      <c r="E23" s="65">
        <v>17</v>
      </c>
      <c r="F23" s="66">
        <f t="shared" si="1"/>
        <v>55.9</v>
      </c>
      <c r="G23" s="26">
        <v>3</v>
      </c>
      <c r="H23" s="27">
        <f t="shared" si="6"/>
        <v>9.9</v>
      </c>
      <c r="I23" s="65">
        <v>3</v>
      </c>
      <c r="J23" s="58">
        <f t="shared" si="7"/>
        <v>18.9</v>
      </c>
      <c r="K23" s="26">
        <v>4</v>
      </c>
      <c r="L23" s="27">
        <f t="shared" si="2"/>
        <v>13.2</v>
      </c>
      <c r="M23" s="65">
        <v>1</v>
      </c>
      <c r="N23" s="66">
        <f t="shared" si="8"/>
        <v>3.3</v>
      </c>
      <c r="O23" s="26">
        <v>2</v>
      </c>
      <c r="P23" s="27">
        <f t="shared" si="3"/>
        <v>6.6</v>
      </c>
      <c r="Q23" s="65">
        <v>78</v>
      </c>
      <c r="R23" s="66">
        <f t="shared" si="4"/>
        <v>256.5</v>
      </c>
      <c r="S23" s="26">
        <v>29</v>
      </c>
      <c r="T23" s="27">
        <f t="shared" si="5"/>
        <v>95.4</v>
      </c>
      <c r="U23" s="15" t="s">
        <v>26</v>
      </c>
      <c r="W23" s="81">
        <f>+'4-1'!W23</f>
        <v>30408</v>
      </c>
      <c r="X23" s="81">
        <f>+'4-1'!X23</f>
        <v>15833</v>
      </c>
    </row>
    <row r="24" spans="1:24" s="17" customFormat="1" ht="21" customHeight="1">
      <c r="A24" s="83" t="s">
        <v>13</v>
      </c>
      <c r="B24" s="83"/>
      <c r="C24" s="26">
        <v>16</v>
      </c>
      <c r="D24" s="27">
        <f t="shared" si="0"/>
        <v>28</v>
      </c>
      <c r="E24" s="65">
        <v>35</v>
      </c>
      <c r="F24" s="66">
        <f t="shared" si="1"/>
        <v>61.3</v>
      </c>
      <c r="G24" s="26">
        <v>4</v>
      </c>
      <c r="H24" s="27">
        <f t="shared" si="6"/>
        <v>7</v>
      </c>
      <c r="I24" s="65">
        <v>1</v>
      </c>
      <c r="J24" s="58">
        <f t="shared" si="7"/>
        <v>3.3</v>
      </c>
      <c r="K24" s="26">
        <v>12</v>
      </c>
      <c r="L24" s="27">
        <f t="shared" si="2"/>
        <v>21</v>
      </c>
      <c r="M24" s="65">
        <v>10</v>
      </c>
      <c r="N24" s="66">
        <f t="shared" si="8"/>
        <v>17.5</v>
      </c>
      <c r="O24" s="26">
        <v>10</v>
      </c>
      <c r="P24" s="27">
        <f t="shared" si="3"/>
        <v>17.5</v>
      </c>
      <c r="Q24" s="65">
        <v>122</v>
      </c>
      <c r="R24" s="66">
        <f t="shared" si="4"/>
        <v>213.6</v>
      </c>
      <c r="S24" s="26">
        <v>44</v>
      </c>
      <c r="T24" s="27">
        <f t="shared" si="5"/>
        <v>77</v>
      </c>
      <c r="U24" s="15" t="s">
        <v>27</v>
      </c>
      <c r="W24" s="81">
        <f>+'4-1'!W24</f>
        <v>57109</v>
      </c>
      <c r="X24" s="81">
        <f>+'4-1'!X24</f>
        <v>30200</v>
      </c>
    </row>
    <row r="25" spans="1:24" s="17" customFormat="1" ht="21" customHeight="1">
      <c r="A25" s="83" t="s">
        <v>115</v>
      </c>
      <c r="B25" s="83"/>
      <c r="C25" s="26">
        <v>9</v>
      </c>
      <c r="D25" s="27">
        <f aca="true" t="shared" si="9" ref="D25:F35">ROUND(C25/$W25*100000,1)</f>
        <v>23.8</v>
      </c>
      <c r="E25" s="65">
        <v>29</v>
      </c>
      <c r="F25" s="66">
        <f t="shared" si="1"/>
        <v>76.8</v>
      </c>
      <c r="G25" s="26">
        <v>4</v>
      </c>
      <c r="H25" s="27">
        <f t="shared" si="6"/>
        <v>10.6</v>
      </c>
      <c r="I25" s="65">
        <v>1</v>
      </c>
      <c r="J25" s="58">
        <f t="shared" si="7"/>
        <v>4.9</v>
      </c>
      <c r="K25" s="26">
        <v>9</v>
      </c>
      <c r="L25" s="27">
        <f t="shared" si="2"/>
        <v>23.8</v>
      </c>
      <c r="M25" s="65">
        <v>5</v>
      </c>
      <c r="N25" s="66">
        <f t="shared" si="8"/>
        <v>13.2</v>
      </c>
      <c r="O25" s="26">
        <v>6</v>
      </c>
      <c r="P25" s="27">
        <f t="shared" si="3"/>
        <v>15.9</v>
      </c>
      <c r="Q25" s="65">
        <v>111</v>
      </c>
      <c r="R25" s="66">
        <f t="shared" si="4"/>
        <v>293.9</v>
      </c>
      <c r="S25" s="26">
        <v>22</v>
      </c>
      <c r="T25" s="27">
        <f t="shared" si="5"/>
        <v>58.3</v>
      </c>
      <c r="U25" s="15" t="s">
        <v>122</v>
      </c>
      <c r="W25" s="81">
        <f>+'4-1'!W25</f>
        <v>37767</v>
      </c>
      <c r="X25" s="81">
        <f>+'4-1'!X25</f>
        <v>20265</v>
      </c>
    </row>
    <row r="26" spans="1:24" s="17" customFormat="1" ht="21" customHeight="1">
      <c r="A26" s="83" t="s">
        <v>116</v>
      </c>
      <c r="B26" s="83"/>
      <c r="C26" s="13">
        <v>6</v>
      </c>
      <c r="D26" s="27">
        <f t="shared" si="9"/>
        <v>17.6</v>
      </c>
      <c r="E26" s="57">
        <v>20</v>
      </c>
      <c r="F26" s="66">
        <f t="shared" si="1"/>
        <v>58.8</v>
      </c>
      <c r="G26" s="13">
        <v>1</v>
      </c>
      <c r="H26" s="27">
        <f t="shared" si="6"/>
        <v>2.9</v>
      </c>
      <c r="I26" s="57">
        <v>4</v>
      </c>
      <c r="J26" s="58">
        <f t="shared" si="7"/>
        <v>22.2</v>
      </c>
      <c r="K26" s="13">
        <v>5</v>
      </c>
      <c r="L26" s="27">
        <f t="shared" si="2"/>
        <v>14.7</v>
      </c>
      <c r="M26" s="57">
        <v>4</v>
      </c>
      <c r="N26" s="66">
        <f t="shared" si="8"/>
        <v>11.8</v>
      </c>
      <c r="O26" s="37">
        <v>3</v>
      </c>
      <c r="P26" s="27">
        <f t="shared" si="3"/>
        <v>8.8</v>
      </c>
      <c r="Q26" s="57">
        <v>70</v>
      </c>
      <c r="R26" s="66">
        <f t="shared" si="4"/>
        <v>205.8</v>
      </c>
      <c r="S26" s="13">
        <v>13</v>
      </c>
      <c r="T26" s="27">
        <f t="shared" si="5"/>
        <v>38.2</v>
      </c>
      <c r="U26" s="15" t="s">
        <v>123</v>
      </c>
      <c r="W26" s="81">
        <f>+'4-1'!W26</f>
        <v>34020</v>
      </c>
      <c r="X26" s="81">
        <f>+'4-1'!X26</f>
        <v>18023</v>
      </c>
    </row>
    <row r="27" spans="1:24" s="17" customFormat="1" ht="21" customHeight="1">
      <c r="A27" s="86" t="s">
        <v>117</v>
      </c>
      <c r="B27" s="86"/>
      <c r="C27" s="71">
        <v>15</v>
      </c>
      <c r="D27" s="72">
        <f t="shared" si="9"/>
        <v>49.9</v>
      </c>
      <c r="E27" s="73">
        <v>30</v>
      </c>
      <c r="F27" s="74">
        <f t="shared" si="1"/>
        <v>99.8</v>
      </c>
      <c r="G27" s="71">
        <v>4</v>
      </c>
      <c r="H27" s="72">
        <f t="shared" si="6"/>
        <v>13.3</v>
      </c>
      <c r="I27" s="73">
        <v>1</v>
      </c>
      <c r="J27" s="60">
        <f t="shared" si="7"/>
        <v>6.4</v>
      </c>
      <c r="K27" s="71">
        <v>3</v>
      </c>
      <c r="L27" s="72">
        <f t="shared" si="2"/>
        <v>10</v>
      </c>
      <c r="M27" s="73">
        <v>2</v>
      </c>
      <c r="N27" s="74">
        <f t="shared" si="8"/>
        <v>6.7</v>
      </c>
      <c r="O27" s="71">
        <v>4</v>
      </c>
      <c r="P27" s="72">
        <f t="shared" si="3"/>
        <v>13.3</v>
      </c>
      <c r="Q27" s="73">
        <v>81</v>
      </c>
      <c r="R27" s="74">
        <f t="shared" si="4"/>
        <v>269.6</v>
      </c>
      <c r="S27" s="71">
        <v>21</v>
      </c>
      <c r="T27" s="72">
        <f t="shared" si="5"/>
        <v>69.9</v>
      </c>
      <c r="U27" s="44" t="s">
        <v>38</v>
      </c>
      <c r="W27" s="81">
        <f>+'4-1'!W27</f>
        <v>30050</v>
      </c>
      <c r="X27" s="81">
        <f>+'4-1'!X27</f>
        <v>15636</v>
      </c>
    </row>
    <row r="28" spans="1:24" s="17" customFormat="1" ht="21" customHeight="1">
      <c r="A28" s="85"/>
      <c r="B28" s="85"/>
      <c r="C28" s="26"/>
      <c r="D28" s="27"/>
      <c r="E28" s="65"/>
      <c r="F28" s="66"/>
      <c r="G28" s="26"/>
      <c r="H28" s="27"/>
      <c r="I28" s="65"/>
      <c r="J28" s="58"/>
      <c r="K28" s="26"/>
      <c r="L28" s="27"/>
      <c r="M28" s="65"/>
      <c r="N28" s="66"/>
      <c r="O28" s="26"/>
      <c r="P28" s="27"/>
      <c r="Q28" s="65"/>
      <c r="R28" s="66"/>
      <c r="S28" s="26"/>
      <c r="T28" s="27"/>
      <c r="U28" s="15"/>
      <c r="W28" s="81"/>
      <c r="X28" s="81"/>
    </row>
    <row r="29" spans="1:24" s="17" customFormat="1" ht="21" customHeight="1">
      <c r="A29" s="84" t="s">
        <v>14</v>
      </c>
      <c r="B29" s="84"/>
      <c r="C29" s="35">
        <f>C30</f>
        <v>0</v>
      </c>
      <c r="D29" s="27">
        <f t="shared" si="9"/>
        <v>0</v>
      </c>
      <c r="E29" s="67">
        <f>E30</f>
        <v>4</v>
      </c>
      <c r="F29" s="66">
        <f t="shared" si="9"/>
        <v>195.8</v>
      </c>
      <c r="G29" s="35">
        <f>G30</f>
        <v>0</v>
      </c>
      <c r="H29" s="27">
        <f aca="true" t="shared" si="10" ref="H29:H35">ROUND(G29/$W29*100000,1)</f>
        <v>0</v>
      </c>
      <c r="I29" s="67">
        <f>I30</f>
        <v>0</v>
      </c>
      <c r="J29" s="66">
        <f>ROUND(I29/$X29*100000,1)</f>
        <v>0</v>
      </c>
      <c r="K29" s="35">
        <f>K30</f>
        <v>0</v>
      </c>
      <c r="L29" s="27">
        <f aca="true" t="shared" si="11" ref="L29:L35">ROUND(K29/$W29*100000,1)</f>
        <v>0</v>
      </c>
      <c r="M29" s="67">
        <f>M30</f>
        <v>0</v>
      </c>
      <c r="N29" s="66">
        <f aca="true" t="shared" si="12" ref="N29:N35">ROUND(M29/$W29*100000,1)</f>
        <v>0</v>
      </c>
      <c r="O29" s="35">
        <f>O30</f>
        <v>0</v>
      </c>
      <c r="P29" s="27">
        <f aca="true" t="shared" si="13" ref="P29:P35">ROUND(O29/$W29*100000,1)</f>
        <v>0</v>
      </c>
      <c r="Q29" s="67">
        <f>Q30</f>
        <v>1</v>
      </c>
      <c r="R29" s="66">
        <f aca="true" t="shared" si="14" ref="R29:R35">ROUND(Q29/$W29*100000,1)</f>
        <v>48.9</v>
      </c>
      <c r="S29" s="35">
        <f>S30</f>
        <v>1</v>
      </c>
      <c r="T29" s="27">
        <f aca="true" t="shared" si="15" ref="T29:T35">ROUND(S29/$W29*100000,1)</f>
        <v>48.9</v>
      </c>
      <c r="U29" s="16" t="s">
        <v>28</v>
      </c>
      <c r="W29" s="81">
        <f>+'4-1'!W29</f>
        <v>2043</v>
      </c>
      <c r="X29" s="81">
        <f>+'4-1'!X29</f>
        <v>1098</v>
      </c>
    </row>
    <row r="30" spans="1:24" s="17" customFormat="1" ht="21" customHeight="1">
      <c r="A30" s="45"/>
      <c r="B30" s="41" t="s">
        <v>36</v>
      </c>
      <c r="C30" s="75">
        <v>0</v>
      </c>
      <c r="D30" s="72">
        <f t="shared" si="9"/>
        <v>0</v>
      </c>
      <c r="E30" s="76">
        <v>4</v>
      </c>
      <c r="F30" s="74">
        <f t="shared" si="9"/>
        <v>195.8</v>
      </c>
      <c r="G30" s="75">
        <v>0</v>
      </c>
      <c r="H30" s="72">
        <f t="shared" si="10"/>
        <v>0</v>
      </c>
      <c r="I30" s="76">
        <v>0</v>
      </c>
      <c r="J30" s="74">
        <f aca="true" t="shared" si="16" ref="J30:J35">ROUND(I30/$X30*100000,1)</f>
        <v>0</v>
      </c>
      <c r="K30" s="75">
        <v>0</v>
      </c>
      <c r="L30" s="72">
        <f t="shared" si="11"/>
        <v>0</v>
      </c>
      <c r="M30" s="76">
        <v>0</v>
      </c>
      <c r="N30" s="74">
        <f t="shared" si="12"/>
        <v>0</v>
      </c>
      <c r="O30" s="75">
        <v>0</v>
      </c>
      <c r="P30" s="72">
        <f t="shared" si="13"/>
        <v>0</v>
      </c>
      <c r="Q30" s="76">
        <v>1</v>
      </c>
      <c r="R30" s="74">
        <f t="shared" si="14"/>
        <v>48.9</v>
      </c>
      <c r="S30" s="75">
        <v>1</v>
      </c>
      <c r="T30" s="72">
        <f t="shared" si="15"/>
        <v>48.9</v>
      </c>
      <c r="U30" s="46" t="s">
        <v>39</v>
      </c>
      <c r="W30" s="81">
        <f>+'4-1'!W30</f>
        <v>2043</v>
      </c>
      <c r="X30" s="81">
        <f>+'4-1'!X30</f>
        <v>1098</v>
      </c>
    </row>
    <row r="31" spans="1:24" s="17" customFormat="1" ht="21" customHeight="1">
      <c r="A31" s="84" t="s">
        <v>15</v>
      </c>
      <c r="B31" s="84"/>
      <c r="C31" s="35">
        <f>C32</f>
        <v>9</v>
      </c>
      <c r="D31" s="27">
        <f t="shared" si="9"/>
        <v>32.3</v>
      </c>
      <c r="E31" s="67">
        <f>E32</f>
        <v>11</v>
      </c>
      <c r="F31" s="66">
        <f t="shared" si="9"/>
        <v>39.4</v>
      </c>
      <c r="G31" s="35">
        <f>G32</f>
        <v>4</v>
      </c>
      <c r="H31" s="27">
        <f t="shared" si="10"/>
        <v>14.3</v>
      </c>
      <c r="I31" s="67">
        <f>I32</f>
        <v>1</v>
      </c>
      <c r="J31" s="66">
        <f t="shared" si="16"/>
        <v>6.9</v>
      </c>
      <c r="K31" s="35">
        <f>K32</f>
        <v>1</v>
      </c>
      <c r="L31" s="27">
        <f t="shared" si="11"/>
        <v>3.6</v>
      </c>
      <c r="M31" s="67">
        <f>M32</f>
        <v>2</v>
      </c>
      <c r="N31" s="66">
        <f t="shared" si="12"/>
        <v>7.2</v>
      </c>
      <c r="O31" s="35">
        <f>O32</f>
        <v>2</v>
      </c>
      <c r="P31" s="27">
        <f t="shared" si="13"/>
        <v>7.2</v>
      </c>
      <c r="Q31" s="67">
        <f>Q32</f>
        <v>45</v>
      </c>
      <c r="R31" s="66">
        <f t="shared" si="14"/>
        <v>161.4</v>
      </c>
      <c r="S31" s="35">
        <f>S32</f>
        <v>8</v>
      </c>
      <c r="T31" s="27">
        <f t="shared" si="15"/>
        <v>28.7</v>
      </c>
      <c r="U31" s="16" t="s">
        <v>29</v>
      </c>
      <c r="W31" s="81">
        <f>+'4-1'!W31</f>
        <v>27888</v>
      </c>
      <c r="X31" s="81">
        <f>+'4-1'!X31</f>
        <v>14590</v>
      </c>
    </row>
    <row r="32" spans="1:24" s="17" customFormat="1" ht="21" customHeight="1">
      <c r="A32" s="45"/>
      <c r="B32" s="41" t="s">
        <v>37</v>
      </c>
      <c r="C32" s="71">
        <v>9</v>
      </c>
      <c r="D32" s="72">
        <f t="shared" si="9"/>
        <v>32.3</v>
      </c>
      <c r="E32" s="73">
        <v>11</v>
      </c>
      <c r="F32" s="74">
        <f t="shared" si="9"/>
        <v>39.4</v>
      </c>
      <c r="G32" s="71">
        <v>4</v>
      </c>
      <c r="H32" s="72">
        <f t="shared" si="10"/>
        <v>14.3</v>
      </c>
      <c r="I32" s="73">
        <v>1</v>
      </c>
      <c r="J32" s="74">
        <f t="shared" si="16"/>
        <v>6.9</v>
      </c>
      <c r="K32" s="71">
        <v>1</v>
      </c>
      <c r="L32" s="72">
        <f t="shared" si="11"/>
        <v>3.6</v>
      </c>
      <c r="M32" s="73">
        <v>2</v>
      </c>
      <c r="N32" s="74">
        <f t="shared" si="12"/>
        <v>7.2</v>
      </c>
      <c r="O32" s="71">
        <v>2</v>
      </c>
      <c r="P32" s="72">
        <f t="shared" si="13"/>
        <v>7.2</v>
      </c>
      <c r="Q32" s="73">
        <v>45</v>
      </c>
      <c r="R32" s="74">
        <f t="shared" si="14"/>
        <v>161.4</v>
      </c>
      <c r="S32" s="71">
        <v>8</v>
      </c>
      <c r="T32" s="72">
        <f t="shared" si="15"/>
        <v>28.7</v>
      </c>
      <c r="U32" s="46" t="s">
        <v>21</v>
      </c>
      <c r="W32" s="81">
        <f>+'4-1'!W32</f>
        <v>27888</v>
      </c>
      <c r="X32" s="81">
        <f>+'4-1'!X32</f>
        <v>14590</v>
      </c>
    </row>
    <row r="33" spans="1:24" s="17" customFormat="1" ht="21" customHeight="1">
      <c r="A33" s="84" t="s">
        <v>118</v>
      </c>
      <c r="B33" s="84"/>
      <c r="C33" s="35">
        <f>C34+C35</f>
        <v>3</v>
      </c>
      <c r="D33" s="27">
        <f t="shared" si="9"/>
        <v>11.5</v>
      </c>
      <c r="E33" s="67">
        <f>E34+E35</f>
        <v>20</v>
      </c>
      <c r="F33" s="66">
        <f t="shared" si="9"/>
        <v>76.5</v>
      </c>
      <c r="G33" s="35">
        <f>G34+G35</f>
        <v>8</v>
      </c>
      <c r="H33" s="27">
        <f t="shared" si="10"/>
        <v>30.6</v>
      </c>
      <c r="I33" s="67">
        <f>I34+I35</f>
        <v>0</v>
      </c>
      <c r="J33" s="66">
        <f t="shared" si="16"/>
        <v>0</v>
      </c>
      <c r="K33" s="35">
        <f>K34+K35</f>
        <v>2</v>
      </c>
      <c r="L33" s="27">
        <f t="shared" si="11"/>
        <v>7.7</v>
      </c>
      <c r="M33" s="67">
        <f>M34+M35</f>
        <v>2</v>
      </c>
      <c r="N33" s="66">
        <f t="shared" si="12"/>
        <v>7.7</v>
      </c>
      <c r="O33" s="35">
        <f>O34+O35</f>
        <v>2</v>
      </c>
      <c r="P33" s="27">
        <f t="shared" si="13"/>
        <v>7.7</v>
      </c>
      <c r="Q33" s="67">
        <f>Q34+Q35</f>
        <v>68</v>
      </c>
      <c r="R33" s="66">
        <f t="shared" si="14"/>
        <v>260.2</v>
      </c>
      <c r="S33" s="35">
        <f>S34+S35</f>
        <v>24</v>
      </c>
      <c r="T33" s="27">
        <f t="shared" si="15"/>
        <v>91.8</v>
      </c>
      <c r="U33" s="16" t="s">
        <v>124</v>
      </c>
      <c r="W33" s="81">
        <f>+'4-1'!W33</f>
        <v>26136</v>
      </c>
      <c r="X33" s="81">
        <f>+'4-1'!X33</f>
        <v>13721</v>
      </c>
    </row>
    <row r="34" spans="2:24" s="17" customFormat="1" ht="21" customHeight="1">
      <c r="B34" s="12" t="s">
        <v>119</v>
      </c>
      <c r="C34" s="26">
        <v>3</v>
      </c>
      <c r="D34" s="27">
        <f t="shared" si="9"/>
        <v>30.3</v>
      </c>
      <c r="E34" s="65">
        <v>10</v>
      </c>
      <c r="F34" s="66">
        <f t="shared" si="9"/>
        <v>101.1</v>
      </c>
      <c r="G34" s="26">
        <v>6</v>
      </c>
      <c r="H34" s="27">
        <f t="shared" si="10"/>
        <v>60.7</v>
      </c>
      <c r="I34" s="65">
        <v>0</v>
      </c>
      <c r="J34" s="66">
        <f t="shared" si="16"/>
        <v>0</v>
      </c>
      <c r="K34" s="26">
        <v>1</v>
      </c>
      <c r="L34" s="27">
        <f t="shared" si="11"/>
        <v>10.1</v>
      </c>
      <c r="M34" s="65">
        <v>2</v>
      </c>
      <c r="N34" s="66">
        <f t="shared" si="12"/>
        <v>20.2</v>
      </c>
      <c r="O34" s="26">
        <v>0</v>
      </c>
      <c r="P34" s="27">
        <f t="shared" si="13"/>
        <v>0</v>
      </c>
      <c r="Q34" s="65">
        <v>40</v>
      </c>
      <c r="R34" s="66">
        <f t="shared" si="14"/>
        <v>404.5</v>
      </c>
      <c r="S34" s="26">
        <v>15</v>
      </c>
      <c r="T34" s="27">
        <f t="shared" si="15"/>
        <v>151.7</v>
      </c>
      <c r="U34" s="6" t="s">
        <v>125</v>
      </c>
      <c r="W34" s="81">
        <f>+'4-1'!W34</f>
        <v>9888</v>
      </c>
      <c r="X34" s="81">
        <f>+'4-1'!X34</f>
        <v>5249</v>
      </c>
    </row>
    <row r="35" spans="1:24" s="17" customFormat="1" ht="21" customHeight="1">
      <c r="A35" s="18"/>
      <c r="B35" s="19" t="s">
        <v>120</v>
      </c>
      <c r="C35" s="28">
        <v>0</v>
      </c>
      <c r="D35" s="29">
        <f t="shared" si="9"/>
        <v>0</v>
      </c>
      <c r="E35" s="68">
        <v>10</v>
      </c>
      <c r="F35" s="69">
        <f t="shared" si="9"/>
        <v>61.5</v>
      </c>
      <c r="G35" s="28">
        <v>2</v>
      </c>
      <c r="H35" s="29">
        <f t="shared" si="10"/>
        <v>12.3</v>
      </c>
      <c r="I35" s="68">
        <v>0</v>
      </c>
      <c r="J35" s="69">
        <f t="shared" si="16"/>
        <v>0</v>
      </c>
      <c r="K35" s="28">
        <v>1</v>
      </c>
      <c r="L35" s="29">
        <f t="shared" si="11"/>
        <v>6.2</v>
      </c>
      <c r="M35" s="68">
        <v>0</v>
      </c>
      <c r="N35" s="69">
        <f t="shared" si="12"/>
        <v>0</v>
      </c>
      <c r="O35" s="28">
        <v>2</v>
      </c>
      <c r="P35" s="29">
        <f t="shared" si="13"/>
        <v>12.3</v>
      </c>
      <c r="Q35" s="68">
        <v>28</v>
      </c>
      <c r="R35" s="69">
        <f t="shared" si="14"/>
        <v>172.3</v>
      </c>
      <c r="S35" s="28">
        <v>9</v>
      </c>
      <c r="T35" s="29">
        <f t="shared" si="15"/>
        <v>55.4</v>
      </c>
      <c r="U35" s="22" t="s">
        <v>126</v>
      </c>
      <c r="W35" s="81">
        <f>+'4-1'!W35</f>
        <v>16248</v>
      </c>
      <c r="X35" s="81">
        <f>+'4-1'!X35</f>
        <v>8472</v>
      </c>
    </row>
    <row r="36" ht="21" customHeight="1">
      <c r="B36" s="2" t="s">
        <v>69</v>
      </c>
    </row>
  </sheetData>
  <sheetProtection/>
  <mergeCells count="52">
    <mergeCell ref="E6:F6"/>
    <mergeCell ref="G6:H6"/>
    <mergeCell ref="C4:D4"/>
    <mergeCell ref="C5:D5"/>
    <mergeCell ref="C6:D6"/>
    <mergeCell ref="E4:F4"/>
    <mergeCell ref="E5:F5"/>
    <mergeCell ref="G4:H4"/>
    <mergeCell ref="G5:H5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A9:B9"/>
    <mergeCell ref="A10:B10"/>
    <mergeCell ref="A11:B11"/>
    <mergeCell ref="A12:B12"/>
    <mergeCell ref="A13:B13"/>
    <mergeCell ref="A14:B14"/>
    <mergeCell ref="A29:B29"/>
    <mergeCell ref="A15:B15"/>
    <mergeCell ref="A16:B16"/>
    <mergeCell ref="A17:B17"/>
    <mergeCell ref="A18:B18"/>
    <mergeCell ref="A19:B19"/>
    <mergeCell ref="A20:B20"/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K13 A8:B12 L13:L24 A13:B13 B2:R3 C13 N13:N24 D13:D14 R13:R24 E13 M13 P13:P24 O13 G13 Q13 F13:F24 I13 A3 H13 J13 J15:J24 D16:D23 H15:H24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88" t="s">
        <v>111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" ht="14.25">
      <c r="A2" s="23" t="s">
        <v>129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89" t="s">
        <v>68</v>
      </c>
      <c r="B4" s="90"/>
      <c r="C4" s="107" t="s">
        <v>31</v>
      </c>
      <c r="D4" s="99"/>
      <c r="E4" s="107" t="s">
        <v>31</v>
      </c>
      <c r="F4" s="99"/>
      <c r="G4" s="107" t="s">
        <v>31</v>
      </c>
      <c r="H4" s="99"/>
      <c r="I4" s="114" t="s">
        <v>55</v>
      </c>
      <c r="J4" s="115"/>
      <c r="K4" s="98" t="s">
        <v>31</v>
      </c>
      <c r="L4" s="99"/>
      <c r="M4" s="98" t="s">
        <v>31</v>
      </c>
      <c r="N4" s="99"/>
      <c r="O4" s="98" t="s">
        <v>31</v>
      </c>
      <c r="P4" s="99"/>
      <c r="Q4" s="114" t="s">
        <v>132</v>
      </c>
      <c r="R4" s="115"/>
      <c r="S4" s="114" t="s">
        <v>51</v>
      </c>
      <c r="T4" s="115"/>
      <c r="U4" s="95" t="s">
        <v>35</v>
      </c>
    </row>
    <row r="5" spans="1:23" ht="19.5" customHeight="1">
      <c r="A5" s="91"/>
      <c r="B5" s="85"/>
      <c r="C5" s="113" t="s">
        <v>58</v>
      </c>
      <c r="D5" s="112"/>
      <c r="E5" s="113" t="s">
        <v>57</v>
      </c>
      <c r="F5" s="112"/>
      <c r="G5" s="113" t="s">
        <v>56</v>
      </c>
      <c r="H5" s="112"/>
      <c r="I5" s="105"/>
      <c r="J5" s="112"/>
      <c r="K5" s="105" t="s">
        <v>54</v>
      </c>
      <c r="L5" s="112"/>
      <c r="M5" s="105" t="s">
        <v>53</v>
      </c>
      <c r="N5" s="112"/>
      <c r="O5" s="105" t="s">
        <v>52</v>
      </c>
      <c r="P5" s="112"/>
      <c r="Q5" s="105"/>
      <c r="R5" s="112"/>
      <c r="S5" s="105"/>
      <c r="T5" s="112"/>
      <c r="U5" s="96"/>
      <c r="W5" s="2" t="str">
        <f>+'4-1'!W5</f>
        <v>j2501参照 日本人人口</v>
      </c>
    </row>
    <row r="6" spans="1:24" ht="19.5" customHeight="1">
      <c r="A6" s="91"/>
      <c r="B6" s="85"/>
      <c r="C6" s="102" t="s">
        <v>89</v>
      </c>
      <c r="D6" s="103"/>
      <c r="E6" s="102" t="s">
        <v>90</v>
      </c>
      <c r="F6" s="103"/>
      <c r="G6" s="102" t="s">
        <v>91</v>
      </c>
      <c r="H6" s="103"/>
      <c r="I6" s="102" t="s">
        <v>92</v>
      </c>
      <c r="J6" s="103"/>
      <c r="K6" s="102" t="s">
        <v>93</v>
      </c>
      <c r="L6" s="103"/>
      <c r="M6" s="102" t="s">
        <v>94</v>
      </c>
      <c r="N6" s="103"/>
      <c r="O6" s="102" t="s">
        <v>95</v>
      </c>
      <c r="P6" s="103"/>
      <c r="Q6" s="102" t="s">
        <v>96</v>
      </c>
      <c r="R6" s="103"/>
      <c r="S6" s="123" t="s">
        <v>97</v>
      </c>
      <c r="T6" s="93"/>
      <c r="U6" s="96"/>
      <c r="W6" s="2" t="s">
        <v>60</v>
      </c>
      <c r="X6" s="2" t="s">
        <v>59</v>
      </c>
    </row>
    <row r="7" spans="1:21" ht="19.5" customHeight="1">
      <c r="A7" s="92"/>
      <c r="B7" s="93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97"/>
    </row>
    <row r="8" spans="1:24" ht="21" customHeight="1">
      <c r="A8" s="87" t="s">
        <v>1</v>
      </c>
      <c r="B8" s="87"/>
      <c r="C8" s="38">
        <f>SUM(C10:C12)</f>
        <v>244</v>
      </c>
      <c r="D8" s="39">
        <f>ROUND(C8/$W8*100000,1)</f>
        <v>20.9</v>
      </c>
      <c r="E8" s="50">
        <f>SUM(E10:E12)</f>
        <v>312</v>
      </c>
      <c r="F8" s="51">
        <f>ROUND(E8/$W8*100000,1)</f>
        <v>26.7</v>
      </c>
      <c r="G8" s="38">
        <f>SUM(G10:G12)</f>
        <v>701</v>
      </c>
      <c r="H8" s="39">
        <f>ROUND(G8/$W8*100000,1)</f>
        <v>59.9</v>
      </c>
      <c r="I8" s="50">
        <f>SUM(I10:I12)</f>
        <v>1361</v>
      </c>
      <c r="J8" s="51">
        <f>ROUND(I8/$W8*100000,1)</f>
        <v>116.3</v>
      </c>
      <c r="K8" s="38">
        <f>SUM(K10:K12)</f>
        <v>148</v>
      </c>
      <c r="L8" s="39">
        <f>ROUND(K8/$W8*100000,1)</f>
        <v>12.6</v>
      </c>
      <c r="M8" s="50">
        <f>SUM(M10:M12)</f>
        <v>356</v>
      </c>
      <c r="N8" s="51">
        <f>ROUND(M8/$W8*100000,1)</f>
        <v>30.4</v>
      </c>
      <c r="O8" s="38">
        <f>SUM(O10:O12)</f>
        <v>808</v>
      </c>
      <c r="P8" s="39">
        <f>ROUND(O8/$W8*100000,1)</f>
        <v>69.1</v>
      </c>
      <c r="Q8" s="50">
        <f>SUM(Q10:Q12)</f>
        <v>149</v>
      </c>
      <c r="R8" s="51">
        <f>ROUND(Q8/$W8*100000,1)</f>
        <v>12.7</v>
      </c>
      <c r="S8" s="38">
        <f>SUM(S10:S12)</f>
        <v>1467</v>
      </c>
      <c r="T8" s="39">
        <f>ROUND(S8/$W8*100000,1)</f>
        <v>125.4</v>
      </c>
      <c r="U8" s="40" t="s">
        <v>16</v>
      </c>
      <c r="W8" s="36">
        <f>+'4-1'!W8</f>
        <v>1170000</v>
      </c>
      <c r="X8" s="36">
        <f>+'4-1'!X8</f>
        <v>617000</v>
      </c>
    </row>
    <row r="9" spans="1:24" ht="12" customHeight="1">
      <c r="A9" s="84"/>
      <c r="B9" s="84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11"/>
      <c r="P9" s="9"/>
      <c r="Q9" s="52"/>
      <c r="R9" s="53"/>
      <c r="S9" s="11"/>
      <c r="T9" s="9"/>
      <c r="U9" s="10"/>
      <c r="W9" s="36"/>
      <c r="X9" s="36"/>
    </row>
    <row r="10" spans="1:24" ht="21" customHeight="1">
      <c r="A10" s="84" t="s">
        <v>2</v>
      </c>
      <c r="B10" s="84"/>
      <c r="C10" s="8">
        <f>SUM(C14:C27)</f>
        <v>235</v>
      </c>
      <c r="D10" s="9">
        <f>ROUND(C10/$W10*100000,1)</f>
        <v>21.1</v>
      </c>
      <c r="E10" s="54">
        <f>SUM(E14:E27)</f>
        <v>290</v>
      </c>
      <c r="F10" s="53">
        <f>ROUND(E10/$W10*100000,1)</f>
        <v>26</v>
      </c>
      <c r="G10" s="8">
        <f>SUM(G14:G27)</f>
        <v>665</v>
      </c>
      <c r="H10" s="9">
        <f>ROUND(G10/$W10*100000,1)</f>
        <v>59.7</v>
      </c>
      <c r="I10" s="54">
        <f>SUM(I14:I27)</f>
        <v>1281</v>
      </c>
      <c r="J10" s="53">
        <f>ROUND(I10/$W10*100000,1)</f>
        <v>115</v>
      </c>
      <c r="K10" s="8">
        <f>SUM(K14:K27)</f>
        <v>140</v>
      </c>
      <c r="L10" s="9">
        <f>ROUND(K10/$W10*100000,1)</f>
        <v>12.6</v>
      </c>
      <c r="M10" s="54">
        <f>SUM(M14:M27)</f>
        <v>343</v>
      </c>
      <c r="N10" s="53">
        <f>ROUND(M10/$W10*100000,1)</f>
        <v>30.8</v>
      </c>
      <c r="O10" s="8">
        <f>SUM(O14:O27)</f>
        <v>754</v>
      </c>
      <c r="P10" s="9">
        <f>ROUND(O10/$W10*100000,1)</f>
        <v>67.7</v>
      </c>
      <c r="Q10" s="54">
        <f>SUM(Q14:Q27)</f>
        <v>140</v>
      </c>
      <c r="R10" s="53">
        <f>ROUND(Q10/$W10*100000,1)</f>
        <v>12.6</v>
      </c>
      <c r="S10" s="8">
        <f>SUM(S14:S27)</f>
        <v>1405</v>
      </c>
      <c r="T10" s="9">
        <f>ROUND(S10/$W10*100000,1)</f>
        <v>126.1</v>
      </c>
      <c r="U10" s="10" t="s">
        <v>17</v>
      </c>
      <c r="W10" s="36">
        <f>+'4-1'!W10</f>
        <v>1113778</v>
      </c>
      <c r="X10" s="36">
        <f>+'4-1'!X10</f>
        <v>586641</v>
      </c>
    </row>
    <row r="11" spans="1:24" ht="12" customHeight="1">
      <c r="A11" s="84"/>
      <c r="B11" s="84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11"/>
      <c r="P11" s="9"/>
      <c r="Q11" s="52"/>
      <c r="R11" s="53"/>
      <c r="S11" s="11"/>
      <c r="T11" s="9"/>
      <c r="U11" s="10"/>
      <c r="W11" s="36"/>
      <c r="X11" s="36"/>
    </row>
    <row r="12" spans="1:24" ht="21" customHeight="1">
      <c r="A12" s="87" t="s">
        <v>106</v>
      </c>
      <c r="B12" s="87"/>
      <c r="C12" s="38">
        <f>SUM(C29,C31,C33,)</f>
        <v>9</v>
      </c>
      <c r="D12" s="39">
        <f>ROUND(C12/$W12*100000,1)</f>
        <v>16.1</v>
      </c>
      <c r="E12" s="55">
        <f>SUM(E29,E31,E33)</f>
        <v>22</v>
      </c>
      <c r="F12" s="56">
        <f>ROUND(E12/$W12*100000,1)</f>
        <v>39.2</v>
      </c>
      <c r="G12" s="38">
        <f>SUM(G29,G31,G33,)</f>
        <v>36</v>
      </c>
      <c r="H12" s="39">
        <f>ROUND(G12/$W12*100000,1)</f>
        <v>64.2</v>
      </c>
      <c r="I12" s="55">
        <f>SUM(I29,I31,I33,)</f>
        <v>80</v>
      </c>
      <c r="J12" s="56">
        <f>ROUND(I12/$W12*100000,1)</f>
        <v>142.7</v>
      </c>
      <c r="K12" s="38">
        <f>SUM(K29,K31,K33,)</f>
        <v>8</v>
      </c>
      <c r="L12" s="39">
        <f>ROUND(K12/$W12*100000,1)</f>
        <v>14.3</v>
      </c>
      <c r="M12" s="55">
        <f>SUM(M29,M31,M33,)</f>
        <v>13</v>
      </c>
      <c r="N12" s="56">
        <f>ROUND(M12/$W12*100000,1)</f>
        <v>23.2</v>
      </c>
      <c r="O12" s="38">
        <f>SUM(O29,O31,O33,)</f>
        <v>54</v>
      </c>
      <c r="P12" s="39">
        <f>ROUND(O12/$W12*100000,1)</f>
        <v>96.3</v>
      </c>
      <c r="Q12" s="55">
        <f>SUM(Q29,Q31,Q33,)</f>
        <v>9</v>
      </c>
      <c r="R12" s="56">
        <f>ROUND(Q12/$W12*100000,1)</f>
        <v>16.1</v>
      </c>
      <c r="S12" s="38">
        <f>SUM(S29,S31,S33,)</f>
        <v>62</v>
      </c>
      <c r="T12" s="39">
        <f>ROUND(S12/$W12*100000,1)</f>
        <v>110.6</v>
      </c>
      <c r="U12" s="40" t="s">
        <v>113</v>
      </c>
      <c r="W12" s="36">
        <f>+'4-1'!W12</f>
        <v>56067</v>
      </c>
      <c r="X12" s="36">
        <f>+'4-1'!X12</f>
        <v>29409</v>
      </c>
    </row>
    <row r="13" spans="1:24" ht="12" customHeight="1">
      <c r="A13" s="84"/>
      <c r="B13" s="84"/>
      <c r="C13" s="24"/>
      <c r="D13" s="25"/>
      <c r="E13" s="63"/>
      <c r="F13" s="64"/>
      <c r="G13" s="24"/>
      <c r="H13" s="25"/>
      <c r="I13" s="63"/>
      <c r="J13" s="64"/>
      <c r="K13" s="24"/>
      <c r="L13" s="25"/>
      <c r="M13" s="63"/>
      <c r="N13" s="64"/>
      <c r="O13" s="24"/>
      <c r="P13" s="25"/>
      <c r="Q13" s="63"/>
      <c r="R13" s="64"/>
      <c r="S13" s="24"/>
      <c r="T13" s="25"/>
      <c r="U13" s="10"/>
      <c r="W13" s="36"/>
      <c r="X13" s="36"/>
    </row>
    <row r="14" spans="1:24" s="17" customFormat="1" ht="21" customHeight="1">
      <c r="A14" s="83" t="s">
        <v>3</v>
      </c>
      <c r="B14" s="83"/>
      <c r="C14" s="26">
        <v>83</v>
      </c>
      <c r="D14" s="27">
        <f aca="true" t="shared" si="0" ref="D14:F26">ROUND(C14/$W14*100000,1)</f>
        <v>17.5</v>
      </c>
      <c r="E14" s="65">
        <v>93</v>
      </c>
      <c r="F14" s="66">
        <f t="shared" si="0"/>
        <v>19.6</v>
      </c>
      <c r="G14" s="126">
        <v>180</v>
      </c>
      <c r="H14" s="27">
        <f aca="true" t="shared" si="1" ref="H14:H27">ROUND(G14/$W14*100000,1)</f>
        <v>37.9</v>
      </c>
      <c r="I14" s="65">
        <v>302</v>
      </c>
      <c r="J14" s="58">
        <f>ROUND(I14/$W14*100000,1)</f>
        <v>63.6</v>
      </c>
      <c r="K14" s="26">
        <v>44</v>
      </c>
      <c r="L14" s="27">
        <f aca="true" t="shared" si="2" ref="L14:L27">ROUND(K14/$W14*100000,1)</f>
        <v>9.3</v>
      </c>
      <c r="M14" s="65">
        <v>93</v>
      </c>
      <c r="N14" s="66">
        <f>ROUND(M14/$W14*100000,1)</f>
        <v>19.6</v>
      </c>
      <c r="O14" s="26">
        <v>153</v>
      </c>
      <c r="P14" s="27">
        <f aca="true" t="shared" si="3" ref="P14:P27">ROUND(O14/$W14*100000,1)</f>
        <v>32.2</v>
      </c>
      <c r="Q14" s="65">
        <v>39</v>
      </c>
      <c r="R14" s="66">
        <f aca="true" t="shared" si="4" ref="R14:R26">ROUND(Q14/$W14*100000,1)</f>
        <v>8.2</v>
      </c>
      <c r="S14" s="26">
        <v>414</v>
      </c>
      <c r="T14" s="27">
        <f aca="true" t="shared" si="5" ref="T14:T27">ROUND(S14/$W14*100000,1)</f>
        <v>87.1</v>
      </c>
      <c r="U14" s="15" t="s">
        <v>18</v>
      </c>
      <c r="W14" s="81">
        <f>+'4-1'!W14</f>
        <v>475189</v>
      </c>
      <c r="X14" s="81">
        <f>+'4-1'!X14</f>
        <v>246949</v>
      </c>
    </row>
    <row r="15" spans="1:24" s="17" customFormat="1" ht="21" customHeight="1">
      <c r="A15" s="83" t="s">
        <v>4</v>
      </c>
      <c r="B15" s="83"/>
      <c r="C15" s="26">
        <v>41</v>
      </c>
      <c r="D15" s="27">
        <f t="shared" si="0"/>
        <v>34.5</v>
      </c>
      <c r="E15" s="65">
        <v>30</v>
      </c>
      <c r="F15" s="66">
        <f t="shared" si="0"/>
        <v>25.3</v>
      </c>
      <c r="G15" s="126">
        <v>66</v>
      </c>
      <c r="H15" s="27">
        <f t="shared" si="1"/>
        <v>55.6</v>
      </c>
      <c r="I15" s="65">
        <v>123</v>
      </c>
      <c r="J15" s="58">
        <f aca="true" t="shared" si="6" ref="J15:J26">ROUND(I15/$W15*100000,1)</f>
        <v>103.6</v>
      </c>
      <c r="K15" s="26">
        <v>16</v>
      </c>
      <c r="L15" s="27">
        <f t="shared" si="2"/>
        <v>13.5</v>
      </c>
      <c r="M15" s="65">
        <v>30</v>
      </c>
      <c r="N15" s="66">
        <f aca="true" t="shared" si="7" ref="N15:N26">ROUND(M15/$W15*100000,1)</f>
        <v>25.3</v>
      </c>
      <c r="O15" s="26">
        <v>69</v>
      </c>
      <c r="P15" s="27">
        <f t="shared" si="3"/>
        <v>58.1</v>
      </c>
      <c r="Q15" s="65">
        <v>26</v>
      </c>
      <c r="R15" s="66">
        <f t="shared" si="4"/>
        <v>21.9</v>
      </c>
      <c r="S15" s="26">
        <v>169</v>
      </c>
      <c r="T15" s="27">
        <f t="shared" si="5"/>
        <v>142.4</v>
      </c>
      <c r="U15" s="15" t="s">
        <v>19</v>
      </c>
      <c r="W15" s="81">
        <f>+'4-1'!W15</f>
        <v>118693</v>
      </c>
      <c r="X15" s="81">
        <f>+'4-1'!X15</f>
        <v>64585</v>
      </c>
    </row>
    <row r="16" spans="1:24" s="17" customFormat="1" ht="21" customHeight="1">
      <c r="A16" s="83" t="s">
        <v>5</v>
      </c>
      <c r="B16" s="83"/>
      <c r="C16" s="26">
        <v>21</v>
      </c>
      <c r="D16" s="27">
        <f t="shared" si="0"/>
        <v>25.1</v>
      </c>
      <c r="E16" s="65">
        <v>9</v>
      </c>
      <c r="F16" s="66">
        <f t="shared" si="0"/>
        <v>10.7</v>
      </c>
      <c r="G16" s="126">
        <v>69</v>
      </c>
      <c r="H16" s="27">
        <f t="shared" si="1"/>
        <v>82.3</v>
      </c>
      <c r="I16" s="65">
        <v>128</v>
      </c>
      <c r="J16" s="58">
        <f t="shared" si="6"/>
        <v>152.8</v>
      </c>
      <c r="K16" s="26">
        <v>11</v>
      </c>
      <c r="L16" s="27">
        <f t="shared" si="2"/>
        <v>13.1</v>
      </c>
      <c r="M16" s="65">
        <v>31</v>
      </c>
      <c r="N16" s="66">
        <f t="shared" si="7"/>
        <v>37</v>
      </c>
      <c r="O16" s="26">
        <v>86</v>
      </c>
      <c r="P16" s="27">
        <f t="shared" si="3"/>
        <v>102.6</v>
      </c>
      <c r="Q16" s="65">
        <v>3</v>
      </c>
      <c r="R16" s="66">
        <f t="shared" si="4"/>
        <v>3.6</v>
      </c>
      <c r="S16" s="26">
        <v>99</v>
      </c>
      <c r="T16" s="27">
        <f t="shared" si="5"/>
        <v>118.2</v>
      </c>
      <c r="U16" s="15" t="s">
        <v>20</v>
      </c>
      <c r="W16" s="81">
        <f>+'4-1'!W16</f>
        <v>83789</v>
      </c>
      <c r="X16" s="81">
        <f>+'4-1'!X16</f>
        <v>43618</v>
      </c>
    </row>
    <row r="17" spans="1:24" s="17" customFormat="1" ht="21" customHeight="1">
      <c r="A17" s="83" t="s">
        <v>6</v>
      </c>
      <c r="B17" s="83"/>
      <c r="C17" s="26">
        <v>14</v>
      </c>
      <c r="D17" s="27">
        <f t="shared" si="0"/>
        <v>20.5</v>
      </c>
      <c r="E17" s="65">
        <v>22</v>
      </c>
      <c r="F17" s="66">
        <f t="shared" si="0"/>
        <v>32.1</v>
      </c>
      <c r="G17" s="126">
        <v>49</v>
      </c>
      <c r="H17" s="27">
        <f t="shared" si="1"/>
        <v>71.6</v>
      </c>
      <c r="I17" s="65">
        <v>93</v>
      </c>
      <c r="J17" s="58">
        <f t="shared" si="6"/>
        <v>135.9</v>
      </c>
      <c r="K17" s="26">
        <v>11</v>
      </c>
      <c r="L17" s="27">
        <f t="shared" si="2"/>
        <v>16.1</v>
      </c>
      <c r="M17" s="65">
        <v>27</v>
      </c>
      <c r="N17" s="66">
        <f t="shared" si="7"/>
        <v>39.5</v>
      </c>
      <c r="O17" s="26">
        <v>52</v>
      </c>
      <c r="P17" s="27">
        <f t="shared" si="3"/>
        <v>76</v>
      </c>
      <c r="Q17" s="65">
        <v>12</v>
      </c>
      <c r="R17" s="66">
        <f t="shared" si="4"/>
        <v>17.5</v>
      </c>
      <c r="S17" s="26">
        <v>96</v>
      </c>
      <c r="T17" s="27">
        <f t="shared" si="5"/>
        <v>140.3</v>
      </c>
      <c r="U17" s="15" t="s">
        <v>21</v>
      </c>
      <c r="W17" s="81">
        <f>+'4-1'!W17</f>
        <v>68435</v>
      </c>
      <c r="X17" s="81">
        <f>+'4-1'!X17</f>
        <v>35981</v>
      </c>
    </row>
    <row r="18" spans="1:24" s="17" customFormat="1" ht="21" customHeight="1">
      <c r="A18" s="83" t="s">
        <v>7</v>
      </c>
      <c r="B18" s="83"/>
      <c r="C18" s="26">
        <v>16</v>
      </c>
      <c r="D18" s="27">
        <f t="shared" si="0"/>
        <v>21.6</v>
      </c>
      <c r="E18" s="65">
        <v>33</v>
      </c>
      <c r="F18" s="66">
        <f t="shared" si="0"/>
        <v>44.6</v>
      </c>
      <c r="G18" s="126">
        <v>49</v>
      </c>
      <c r="H18" s="27">
        <f t="shared" si="1"/>
        <v>66.2</v>
      </c>
      <c r="I18" s="65">
        <v>94</v>
      </c>
      <c r="J18" s="58">
        <f t="shared" si="6"/>
        <v>127</v>
      </c>
      <c r="K18" s="26">
        <v>9</v>
      </c>
      <c r="L18" s="27">
        <f t="shared" si="2"/>
        <v>12.2</v>
      </c>
      <c r="M18" s="65">
        <v>28</v>
      </c>
      <c r="N18" s="66">
        <f t="shared" si="7"/>
        <v>37.8</v>
      </c>
      <c r="O18" s="26">
        <v>57</v>
      </c>
      <c r="P18" s="27">
        <f t="shared" si="3"/>
        <v>77</v>
      </c>
      <c r="Q18" s="65">
        <v>13</v>
      </c>
      <c r="R18" s="66">
        <f t="shared" si="4"/>
        <v>17.6</v>
      </c>
      <c r="S18" s="26">
        <v>94</v>
      </c>
      <c r="T18" s="27">
        <f t="shared" si="5"/>
        <v>127</v>
      </c>
      <c r="U18" s="15" t="s">
        <v>22</v>
      </c>
      <c r="W18" s="81">
        <f>+'4-1'!W18</f>
        <v>74026</v>
      </c>
      <c r="X18" s="81">
        <f>+'4-1'!X18</f>
        <v>39926</v>
      </c>
    </row>
    <row r="19" spans="1:24" s="17" customFormat="1" ht="21" customHeight="1">
      <c r="A19" s="83" t="s">
        <v>8</v>
      </c>
      <c r="B19" s="83"/>
      <c r="C19" s="26">
        <v>8</v>
      </c>
      <c r="D19" s="27">
        <f t="shared" si="0"/>
        <v>20.2</v>
      </c>
      <c r="E19" s="65">
        <v>8</v>
      </c>
      <c r="F19" s="66">
        <f t="shared" si="0"/>
        <v>20.2</v>
      </c>
      <c r="G19" s="126">
        <v>22</v>
      </c>
      <c r="H19" s="27">
        <f t="shared" si="1"/>
        <v>55.6</v>
      </c>
      <c r="I19" s="65">
        <v>69</v>
      </c>
      <c r="J19" s="58">
        <f t="shared" si="6"/>
        <v>174.3</v>
      </c>
      <c r="K19" s="26">
        <v>9</v>
      </c>
      <c r="L19" s="27">
        <f t="shared" si="2"/>
        <v>22.7</v>
      </c>
      <c r="M19" s="65">
        <v>21</v>
      </c>
      <c r="N19" s="66">
        <f t="shared" si="7"/>
        <v>53</v>
      </c>
      <c r="O19" s="26">
        <v>38</v>
      </c>
      <c r="P19" s="27">
        <f t="shared" si="3"/>
        <v>96</v>
      </c>
      <c r="Q19" s="65">
        <v>9</v>
      </c>
      <c r="R19" s="66">
        <f t="shared" si="4"/>
        <v>22.7</v>
      </c>
      <c r="S19" s="26">
        <v>56</v>
      </c>
      <c r="T19" s="27">
        <f t="shared" si="5"/>
        <v>141.4</v>
      </c>
      <c r="U19" s="15" t="s">
        <v>23</v>
      </c>
      <c r="W19" s="81">
        <f>+'4-1'!W19</f>
        <v>39594</v>
      </c>
      <c r="X19" s="81">
        <f>+'4-1'!X19</f>
        <v>21141</v>
      </c>
    </row>
    <row r="20" spans="1:24" s="17" customFormat="1" ht="21" customHeight="1">
      <c r="A20" s="83" t="s">
        <v>9</v>
      </c>
      <c r="B20" s="83"/>
      <c r="C20" s="26">
        <v>5</v>
      </c>
      <c r="D20" s="27">
        <f t="shared" si="0"/>
        <v>26.7</v>
      </c>
      <c r="E20" s="65">
        <v>9</v>
      </c>
      <c r="F20" s="66">
        <f t="shared" si="0"/>
        <v>48.1</v>
      </c>
      <c r="G20" s="126">
        <v>10</v>
      </c>
      <c r="H20" s="27">
        <f t="shared" si="1"/>
        <v>53.4</v>
      </c>
      <c r="I20" s="65">
        <v>31</v>
      </c>
      <c r="J20" s="58">
        <f t="shared" si="6"/>
        <v>165.6</v>
      </c>
      <c r="K20" s="26">
        <v>3</v>
      </c>
      <c r="L20" s="27">
        <f t="shared" si="2"/>
        <v>16</v>
      </c>
      <c r="M20" s="65">
        <v>9</v>
      </c>
      <c r="N20" s="66">
        <f t="shared" si="7"/>
        <v>48.1</v>
      </c>
      <c r="O20" s="26">
        <v>18</v>
      </c>
      <c r="P20" s="27">
        <f t="shared" si="3"/>
        <v>96.2</v>
      </c>
      <c r="Q20" s="65">
        <v>5</v>
      </c>
      <c r="R20" s="66">
        <f t="shared" si="4"/>
        <v>26.7</v>
      </c>
      <c r="S20" s="26">
        <v>27</v>
      </c>
      <c r="T20" s="27">
        <f t="shared" si="5"/>
        <v>144.2</v>
      </c>
      <c r="U20" s="15" t="s">
        <v>24</v>
      </c>
      <c r="W20" s="81">
        <f>+'4-1'!W20</f>
        <v>18718</v>
      </c>
      <c r="X20" s="81">
        <f>+'4-1'!X20</f>
        <v>10034</v>
      </c>
    </row>
    <row r="21" spans="1:24" s="17" customFormat="1" ht="21" customHeight="1">
      <c r="A21" s="83" t="s">
        <v>10</v>
      </c>
      <c r="B21" s="83"/>
      <c r="C21" s="26">
        <v>4</v>
      </c>
      <c r="D21" s="27">
        <f t="shared" si="0"/>
        <v>17.4</v>
      </c>
      <c r="E21" s="65">
        <v>7</v>
      </c>
      <c r="F21" s="66">
        <f t="shared" si="0"/>
        <v>30.4</v>
      </c>
      <c r="G21" s="126">
        <v>24</v>
      </c>
      <c r="H21" s="27">
        <f t="shared" si="1"/>
        <v>104.2</v>
      </c>
      <c r="I21" s="65">
        <v>48</v>
      </c>
      <c r="J21" s="58">
        <f t="shared" si="6"/>
        <v>208.4</v>
      </c>
      <c r="K21" s="26">
        <v>6</v>
      </c>
      <c r="L21" s="27">
        <f t="shared" si="2"/>
        <v>26</v>
      </c>
      <c r="M21" s="65">
        <v>13</v>
      </c>
      <c r="N21" s="66">
        <f t="shared" si="7"/>
        <v>56.4</v>
      </c>
      <c r="O21" s="26">
        <v>29</v>
      </c>
      <c r="P21" s="27">
        <f t="shared" si="3"/>
        <v>125.9</v>
      </c>
      <c r="Q21" s="65">
        <v>5</v>
      </c>
      <c r="R21" s="66">
        <f t="shared" si="4"/>
        <v>21.7</v>
      </c>
      <c r="S21" s="26">
        <v>101</v>
      </c>
      <c r="T21" s="27">
        <f t="shared" si="5"/>
        <v>438.4</v>
      </c>
      <c r="U21" s="15" t="s">
        <v>25</v>
      </c>
      <c r="W21" s="81">
        <f>+'4-1'!W21</f>
        <v>23038</v>
      </c>
      <c r="X21" s="81">
        <f>+'4-1'!X21</f>
        <v>12348</v>
      </c>
    </row>
    <row r="22" spans="1:24" s="17" customFormat="1" ht="21" customHeight="1">
      <c r="A22" s="83" t="s">
        <v>11</v>
      </c>
      <c r="B22" s="83"/>
      <c r="C22" s="26">
        <v>5</v>
      </c>
      <c r="D22" s="27">
        <f t="shared" si="0"/>
        <v>21.8</v>
      </c>
      <c r="E22" s="65">
        <v>8</v>
      </c>
      <c r="F22" s="66">
        <f t="shared" si="0"/>
        <v>34.9</v>
      </c>
      <c r="G22" s="126">
        <v>31</v>
      </c>
      <c r="H22" s="27">
        <f t="shared" si="1"/>
        <v>135.1</v>
      </c>
      <c r="I22" s="65">
        <v>53</v>
      </c>
      <c r="J22" s="58">
        <f t="shared" si="6"/>
        <v>231</v>
      </c>
      <c r="K22" s="26">
        <v>2</v>
      </c>
      <c r="L22" s="27">
        <f t="shared" si="2"/>
        <v>8.7</v>
      </c>
      <c r="M22" s="65">
        <v>15</v>
      </c>
      <c r="N22" s="66">
        <f t="shared" si="7"/>
        <v>65.4</v>
      </c>
      <c r="O22" s="26">
        <v>33</v>
      </c>
      <c r="P22" s="27">
        <f t="shared" si="3"/>
        <v>143.8</v>
      </c>
      <c r="Q22" s="65">
        <v>4</v>
      </c>
      <c r="R22" s="66">
        <f t="shared" si="4"/>
        <v>17.4</v>
      </c>
      <c r="S22" s="26">
        <v>56</v>
      </c>
      <c r="T22" s="27">
        <f t="shared" si="5"/>
        <v>244.1</v>
      </c>
      <c r="U22" s="15" t="s">
        <v>121</v>
      </c>
      <c r="W22" s="81">
        <f>+'4-1'!W22</f>
        <v>22942</v>
      </c>
      <c r="X22" s="81">
        <f>+'4-1'!X22</f>
        <v>12102</v>
      </c>
    </row>
    <row r="23" spans="1:24" s="17" customFormat="1" ht="21" customHeight="1">
      <c r="A23" s="83" t="s">
        <v>12</v>
      </c>
      <c r="B23" s="83"/>
      <c r="C23" s="26">
        <v>5</v>
      </c>
      <c r="D23" s="27">
        <f t="shared" si="0"/>
        <v>16.4</v>
      </c>
      <c r="E23" s="65">
        <v>10</v>
      </c>
      <c r="F23" s="66">
        <f t="shared" si="0"/>
        <v>32.9</v>
      </c>
      <c r="G23" s="126">
        <v>22</v>
      </c>
      <c r="H23" s="27">
        <f t="shared" si="1"/>
        <v>72.3</v>
      </c>
      <c r="I23" s="65">
        <v>52</v>
      </c>
      <c r="J23" s="58">
        <f t="shared" si="6"/>
        <v>171</v>
      </c>
      <c r="K23" s="26">
        <v>5</v>
      </c>
      <c r="L23" s="27">
        <f t="shared" si="2"/>
        <v>16.4</v>
      </c>
      <c r="M23" s="65">
        <v>10</v>
      </c>
      <c r="N23" s="66">
        <f t="shared" si="7"/>
        <v>32.9</v>
      </c>
      <c r="O23" s="26">
        <v>36</v>
      </c>
      <c r="P23" s="27">
        <f t="shared" si="3"/>
        <v>118.4</v>
      </c>
      <c r="Q23" s="65">
        <v>3</v>
      </c>
      <c r="R23" s="66">
        <f t="shared" si="4"/>
        <v>9.9</v>
      </c>
      <c r="S23" s="26">
        <v>42</v>
      </c>
      <c r="T23" s="27">
        <f t="shared" si="5"/>
        <v>138.1</v>
      </c>
      <c r="U23" s="15" t="s">
        <v>26</v>
      </c>
      <c r="W23" s="81">
        <f>+'4-1'!W23</f>
        <v>30408</v>
      </c>
      <c r="X23" s="81">
        <f>+'4-1'!X23</f>
        <v>15833</v>
      </c>
    </row>
    <row r="24" spans="1:24" s="17" customFormat="1" ht="21" customHeight="1">
      <c r="A24" s="83" t="s">
        <v>13</v>
      </c>
      <c r="B24" s="83"/>
      <c r="C24" s="26">
        <v>10</v>
      </c>
      <c r="D24" s="27">
        <f>ROUND(C24/$W24*100000,1)</f>
        <v>17.5</v>
      </c>
      <c r="E24" s="65">
        <v>13</v>
      </c>
      <c r="F24" s="66">
        <f t="shared" si="0"/>
        <v>22.8</v>
      </c>
      <c r="G24" s="126">
        <v>42</v>
      </c>
      <c r="H24" s="27">
        <f t="shared" si="1"/>
        <v>73.5</v>
      </c>
      <c r="I24" s="65">
        <v>117</v>
      </c>
      <c r="J24" s="58">
        <f t="shared" si="6"/>
        <v>204.9</v>
      </c>
      <c r="K24" s="26">
        <v>7</v>
      </c>
      <c r="L24" s="27">
        <f t="shared" si="2"/>
        <v>12.3</v>
      </c>
      <c r="M24" s="65">
        <v>21</v>
      </c>
      <c r="N24" s="66">
        <f t="shared" si="7"/>
        <v>36.8</v>
      </c>
      <c r="O24" s="26">
        <v>80</v>
      </c>
      <c r="P24" s="27">
        <f t="shared" si="3"/>
        <v>140.1</v>
      </c>
      <c r="Q24" s="65">
        <v>8</v>
      </c>
      <c r="R24" s="66">
        <f t="shared" si="4"/>
        <v>14</v>
      </c>
      <c r="S24" s="26">
        <v>79</v>
      </c>
      <c r="T24" s="27">
        <f t="shared" si="5"/>
        <v>138.3</v>
      </c>
      <c r="U24" s="15" t="s">
        <v>27</v>
      </c>
      <c r="W24" s="81">
        <f>+'4-1'!W24</f>
        <v>57109</v>
      </c>
      <c r="X24" s="81">
        <f>+'4-1'!X24</f>
        <v>30200</v>
      </c>
    </row>
    <row r="25" spans="1:24" s="17" customFormat="1" ht="21" customHeight="1">
      <c r="A25" s="83" t="s">
        <v>115</v>
      </c>
      <c r="B25" s="83"/>
      <c r="C25" s="26">
        <v>13</v>
      </c>
      <c r="D25" s="27">
        <f aca="true" t="shared" si="8" ref="D25:F35">ROUND(C25/$W25*100000,1)</f>
        <v>34.4</v>
      </c>
      <c r="E25" s="65">
        <v>24</v>
      </c>
      <c r="F25" s="66">
        <f t="shared" si="0"/>
        <v>63.5</v>
      </c>
      <c r="G25" s="126">
        <v>43</v>
      </c>
      <c r="H25" s="27">
        <f t="shared" si="1"/>
        <v>113.9</v>
      </c>
      <c r="I25" s="65">
        <v>71</v>
      </c>
      <c r="J25" s="58">
        <f t="shared" si="6"/>
        <v>188</v>
      </c>
      <c r="K25" s="26">
        <v>8</v>
      </c>
      <c r="L25" s="27">
        <f t="shared" si="2"/>
        <v>21.2</v>
      </c>
      <c r="M25" s="65">
        <v>21</v>
      </c>
      <c r="N25" s="66">
        <f t="shared" si="7"/>
        <v>55.6</v>
      </c>
      <c r="O25" s="26">
        <v>40</v>
      </c>
      <c r="P25" s="27">
        <f t="shared" si="3"/>
        <v>105.9</v>
      </c>
      <c r="Q25" s="65">
        <v>5</v>
      </c>
      <c r="R25" s="66">
        <f t="shared" si="4"/>
        <v>13.2</v>
      </c>
      <c r="S25" s="26">
        <v>75</v>
      </c>
      <c r="T25" s="27">
        <f t="shared" si="5"/>
        <v>198.6</v>
      </c>
      <c r="U25" s="15" t="s">
        <v>122</v>
      </c>
      <c r="W25" s="81">
        <f>+'4-1'!W25</f>
        <v>37767</v>
      </c>
      <c r="X25" s="81">
        <f>+'4-1'!X25</f>
        <v>20265</v>
      </c>
    </row>
    <row r="26" spans="1:24" s="17" customFormat="1" ht="21" customHeight="1">
      <c r="A26" s="83" t="s">
        <v>116</v>
      </c>
      <c r="B26" s="83"/>
      <c r="C26" s="13">
        <v>5</v>
      </c>
      <c r="D26" s="27">
        <f t="shared" si="8"/>
        <v>14.7</v>
      </c>
      <c r="E26" s="57">
        <v>7</v>
      </c>
      <c r="F26" s="66">
        <f t="shared" si="0"/>
        <v>20.6</v>
      </c>
      <c r="G26" s="125">
        <v>36</v>
      </c>
      <c r="H26" s="27">
        <f t="shared" si="1"/>
        <v>105.8</v>
      </c>
      <c r="I26" s="57">
        <v>36</v>
      </c>
      <c r="J26" s="58">
        <f t="shared" si="6"/>
        <v>105.8</v>
      </c>
      <c r="K26" s="13">
        <v>5</v>
      </c>
      <c r="L26" s="27">
        <f t="shared" si="2"/>
        <v>14.7</v>
      </c>
      <c r="M26" s="57">
        <v>9</v>
      </c>
      <c r="N26" s="66">
        <f t="shared" si="7"/>
        <v>26.5</v>
      </c>
      <c r="O26" s="13">
        <v>21</v>
      </c>
      <c r="P26" s="27">
        <f t="shared" si="3"/>
        <v>61.7</v>
      </c>
      <c r="Q26" s="57">
        <v>5</v>
      </c>
      <c r="R26" s="66">
        <f t="shared" si="4"/>
        <v>14.7</v>
      </c>
      <c r="S26" s="13">
        <v>28</v>
      </c>
      <c r="T26" s="27">
        <f t="shared" si="5"/>
        <v>82.3</v>
      </c>
      <c r="U26" s="15" t="s">
        <v>123</v>
      </c>
      <c r="W26" s="81">
        <f>+'4-1'!W26</f>
        <v>34020</v>
      </c>
      <c r="X26" s="81">
        <f>+'4-1'!X26</f>
        <v>18023</v>
      </c>
    </row>
    <row r="27" spans="1:24" s="17" customFormat="1" ht="21" customHeight="1">
      <c r="A27" s="86" t="s">
        <v>117</v>
      </c>
      <c r="B27" s="86"/>
      <c r="C27" s="71">
        <v>5</v>
      </c>
      <c r="D27" s="72">
        <f t="shared" si="8"/>
        <v>16.6</v>
      </c>
      <c r="E27" s="73">
        <v>17</v>
      </c>
      <c r="F27" s="74">
        <f>ROUND(E27/$W27*100000,1)</f>
        <v>56.6</v>
      </c>
      <c r="G27" s="127">
        <v>22</v>
      </c>
      <c r="H27" s="72">
        <f t="shared" si="1"/>
        <v>73.2</v>
      </c>
      <c r="I27" s="73">
        <v>64</v>
      </c>
      <c r="J27" s="60">
        <f>ROUND(I27/$W27*100000,1)</f>
        <v>213</v>
      </c>
      <c r="K27" s="71">
        <v>4</v>
      </c>
      <c r="L27" s="72">
        <f t="shared" si="2"/>
        <v>13.3</v>
      </c>
      <c r="M27" s="73">
        <v>15</v>
      </c>
      <c r="N27" s="74">
        <f>ROUND(M27/$W27*100000,1)</f>
        <v>49.9</v>
      </c>
      <c r="O27" s="71">
        <v>42</v>
      </c>
      <c r="P27" s="72">
        <f t="shared" si="3"/>
        <v>139.8</v>
      </c>
      <c r="Q27" s="73">
        <v>3</v>
      </c>
      <c r="R27" s="74">
        <f>ROUND(Q27/$W27*100000,1)</f>
        <v>10</v>
      </c>
      <c r="S27" s="71">
        <v>69</v>
      </c>
      <c r="T27" s="72">
        <f t="shared" si="5"/>
        <v>229.6</v>
      </c>
      <c r="U27" s="44" t="s">
        <v>38</v>
      </c>
      <c r="W27" s="81">
        <f>+'4-1'!W27</f>
        <v>30050</v>
      </c>
      <c r="X27" s="81">
        <f>+'4-1'!X27</f>
        <v>15636</v>
      </c>
    </row>
    <row r="28" spans="1:24" s="17" customFormat="1" ht="21" customHeight="1">
      <c r="A28" s="85"/>
      <c r="B28" s="85"/>
      <c r="C28" s="26"/>
      <c r="D28" s="27"/>
      <c r="E28" s="65"/>
      <c r="F28" s="66"/>
      <c r="G28" s="26"/>
      <c r="H28" s="27"/>
      <c r="I28" s="65"/>
      <c r="J28" s="58"/>
      <c r="K28" s="26"/>
      <c r="L28" s="27"/>
      <c r="M28" s="65"/>
      <c r="N28" s="66"/>
      <c r="O28" s="26"/>
      <c r="P28" s="27"/>
      <c r="Q28" s="65"/>
      <c r="R28" s="66"/>
      <c r="S28" s="26"/>
      <c r="T28" s="27"/>
      <c r="U28" s="15"/>
      <c r="W28" s="81"/>
      <c r="X28" s="81"/>
    </row>
    <row r="29" spans="1:24" s="17" customFormat="1" ht="21" customHeight="1">
      <c r="A29" s="84" t="s">
        <v>14</v>
      </c>
      <c r="B29" s="84"/>
      <c r="C29" s="35">
        <f>C30</f>
        <v>0</v>
      </c>
      <c r="D29" s="27">
        <f t="shared" si="8"/>
        <v>0</v>
      </c>
      <c r="E29" s="67">
        <f>E30</f>
        <v>0</v>
      </c>
      <c r="F29" s="66">
        <f t="shared" si="8"/>
        <v>0</v>
      </c>
      <c r="G29" s="35">
        <f>G30</f>
        <v>0</v>
      </c>
      <c r="H29" s="27">
        <f aca="true" t="shared" si="9" ref="H29:H35">ROUND(G29/$W29*100000,1)</f>
        <v>0</v>
      </c>
      <c r="I29" s="67">
        <f>I30</f>
        <v>1</v>
      </c>
      <c r="J29" s="66">
        <f>ROUND(I29/$W29*100000,1)</f>
        <v>48.9</v>
      </c>
      <c r="K29" s="35">
        <f>K30</f>
        <v>0</v>
      </c>
      <c r="L29" s="27">
        <f aca="true" t="shared" si="10" ref="L29:L35">ROUND(K29/$W29*100000,1)</f>
        <v>0</v>
      </c>
      <c r="M29" s="67">
        <f>M30</f>
        <v>1</v>
      </c>
      <c r="N29" s="66">
        <f aca="true" t="shared" si="11" ref="N29:N35">ROUND(M29/$W29*100000,1)</f>
        <v>48.9</v>
      </c>
      <c r="O29" s="35">
        <f>O30</f>
        <v>0</v>
      </c>
      <c r="P29" s="27">
        <f aca="true" t="shared" si="12" ref="P29:P35">ROUND(O29/$W29*100000,1)</f>
        <v>0</v>
      </c>
      <c r="Q29" s="67">
        <f>Q30</f>
        <v>1</v>
      </c>
      <c r="R29" s="66">
        <f aca="true" t="shared" si="13" ref="R29:T35">ROUND(Q29/$W29*100000,1)</f>
        <v>48.9</v>
      </c>
      <c r="S29" s="35">
        <f>S30</f>
        <v>1</v>
      </c>
      <c r="T29" s="27">
        <f t="shared" si="13"/>
        <v>48.9</v>
      </c>
      <c r="U29" s="16" t="s">
        <v>28</v>
      </c>
      <c r="W29" s="81">
        <f>+'4-1'!W29</f>
        <v>2043</v>
      </c>
      <c r="X29" s="81">
        <f>+'4-1'!X29</f>
        <v>1098</v>
      </c>
    </row>
    <row r="30" spans="1:24" s="17" customFormat="1" ht="21" customHeight="1">
      <c r="A30" s="45"/>
      <c r="B30" s="41" t="s">
        <v>36</v>
      </c>
      <c r="C30" s="75">
        <v>0</v>
      </c>
      <c r="D30" s="72">
        <f>ROUND(C30/$W30*100000,1)</f>
        <v>0</v>
      </c>
      <c r="E30" s="76">
        <v>0</v>
      </c>
      <c r="F30" s="74">
        <f t="shared" si="8"/>
        <v>0</v>
      </c>
      <c r="G30" s="75">
        <v>0</v>
      </c>
      <c r="H30" s="72">
        <f t="shared" si="9"/>
        <v>0</v>
      </c>
      <c r="I30" s="76">
        <v>1</v>
      </c>
      <c r="J30" s="74">
        <f aca="true" t="shared" si="14" ref="J30:J35">ROUND(I30/$W30*100000,1)</f>
        <v>48.9</v>
      </c>
      <c r="K30" s="75">
        <v>0</v>
      </c>
      <c r="L30" s="72">
        <f t="shared" si="10"/>
        <v>0</v>
      </c>
      <c r="M30" s="76">
        <v>1</v>
      </c>
      <c r="N30" s="74">
        <f t="shared" si="11"/>
        <v>48.9</v>
      </c>
      <c r="O30" s="75">
        <v>0</v>
      </c>
      <c r="P30" s="72">
        <f t="shared" si="12"/>
        <v>0</v>
      </c>
      <c r="Q30" s="76">
        <v>1</v>
      </c>
      <c r="R30" s="74">
        <f t="shared" si="13"/>
        <v>48.9</v>
      </c>
      <c r="S30" s="75">
        <v>1</v>
      </c>
      <c r="T30" s="72">
        <f t="shared" si="13"/>
        <v>48.9</v>
      </c>
      <c r="U30" s="46" t="s">
        <v>39</v>
      </c>
      <c r="W30" s="81">
        <f>+'4-1'!W30</f>
        <v>2043</v>
      </c>
      <c r="X30" s="81">
        <f>+'4-1'!X30</f>
        <v>1098</v>
      </c>
    </row>
    <row r="31" spans="1:24" s="17" customFormat="1" ht="21" customHeight="1">
      <c r="A31" s="84" t="s">
        <v>15</v>
      </c>
      <c r="B31" s="84"/>
      <c r="C31" s="35">
        <f>C32</f>
        <v>7</v>
      </c>
      <c r="D31" s="27">
        <f t="shared" si="8"/>
        <v>25.1</v>
      </c>
      <c r="E31" s="67">
        <f>E32</f>
        <v>13</v>
      </c>
      <c r="F31" s="66">
        <f t="shared" si="8"/>
        <v>46.6</v>
      </c>
      <c r="G31" s="35">
        <f>G32</f>
        <v>12</v>
      </c>
      <c r="H31" s="27">
        <f t="shared" si="9"/>
        <v>43</v>
      </c>
      <c r="I31" s="67">
        <f>I32</f>
        <v>35</v>
      </c>
      <c r="J31" s="66">
        <f t="shared" si="14"/>
        <v>125.5</v>
      </c>
      <c r="K31" s="35">
        <f>K32</f>
        <v>5</v>
      </c>
      <c r="L31" s="27">
        <f t="shared" si="10"/>
        <v>17.9</v>
      </c>
      <c r="M31" s="67">
        <f>M32</f>
        <v>3</v>
      </c>
      <c r="N31" s="66">
        <f t="shared" si="11"/>
        <v>10.8</v>
      </c>
      <c r="O31" s="35">
        <f>O32</f>
        <v>26</v>
      </c>
      <c r="P31" s="27">
        <f t="shared" si="12"/>
        <v>93.2</v>
      </c>
      <c r="Q31" s="67">
        <f>Q32</f>
        <v>2</v>
      </c>
      <c r="R31" s="66">
        <f t="shared" si="13"/>
        <v>7.2</v>
      </c>
      <c r="S31" s="35">
        <f>S32</f>
        <v>24</v>
      </c>
      <c r="T31" s="27">
        <f t="shared" si="13"/>
        <v>86.1</v>
      </c>
      <c r="U31" s="16" t="s">
        <v>29</v>
      </c>
      <c r="W31" s="81">
        <f>+'4-1'!W31</f>
        <v>27888</v>
      </c>
      <c r="X31" s="81">
        <f>+'4-1'!X31</f>
        <v>14590</v>
      </c>
    </row>
    <row r="32" spans="1:24" s="17" customFormat="1" ht="21" customHeight="1">
      <c r="A32" s="45"/>
      <c r="B32" s="41" t="s">
        <v>37</v>
      </c>
      <c r="C32" s="71">
        <v>7</v>
      </c>
      <c r="D32" s="72">
        <f t="shared" si="8"/>
        <v>25.1</v>
      </c>
      <c r="E32" s="73">
        <v>13</v>
      </c>
      <c r="F32" s="74">
        <f t="shared" si="8"/>
        <v>46.6</v>
      </c>
      <c r="G32" s="71">
        <v>12</v>
      </c>
      <c r="H32" s="72">
        <f t="shared" si="9"/>
        <v>43</v>
      </c>
      <c r="I32" s="73">
        <v>35</v>
      </c>
      <c r="J32" s="74">
        <f t="shared" si="14"/>
        <v>125.5</v>
      </c>
      <c r="K32" s="71">
        <v>5</v>
      </c>
      <c r="L32" s="72">
        <f t="shared" si="10"/>
        <v>17.9</v>
      </c>
      <c r="M32" s="73">
        <v>3</v>
      </c>
      <c r="N32" s="74">
        <f t="shared" si="11"/>
        <v>10.8</v>
      </c>
      <c r="O32" s="71">
        <v>26</v>
      </c>
      <c r="P32" s="72">
        <f t="shared" si="12"/>
        <v>93.2</v>
      </c>
      <c r="Q32" s="73">
        <v>2</v>
      </c>
      <c r="R32" s="74">
        <f t="shared" si="13"/>
        <v>7.2</v>
      </c>
      <c r="S32" s="71">
        <v>24</v>
      </c>
      <c r="T32" s="72">
        <f t="shared" si="13"/>
        <v>86.1</v>
      </c>
      <c r="U32" s="46" t="s">
        <v>21</v>
      </c>
      <c r="W32" s="81">
        <f>+'4-1'!W32</f>
        <v>27888</v>
      </c>
      <c r="X32" s="81">
        <f>+'4-1'!X32</f>
        <v>14590</v>
      </c>
    </row>
    <row r="33" spans="1:24" s="17" customFormat="1" ht="21" customHeight="1">
      <c r="A33" s="84" t="s">
        <v>118</v>
      </c>
      <c r="B33" s="84"/>
      <c r="C33" s="35">
        <f>C34+C35</f>
        <v>2</v>
      </c>
      <c r="D33" s="27">
        <f t="shared" si="8"/>
        <v>7.7</v>
      </c>
      <c r="E33" s="67">
        <f>E34+E35</f>
        <v>9</v>
      </c>
      <c r="F33" s="66">
        <f t="shared" si="8"/>
        <v>34.4</v>
      </c>
      <c r="G33" s="35">
        <f>G34+G35</f>
        <v>24</v>
      </c>
      <c r="H33" s="27">
        <f t="shared" si="9"/>
        <v>91.8</v>
      </c>
      <c r="I33" s="67">
        <f>I34+I35</f>
        <v>44</v>
      </c>
      <c r="J33" s="66">
        <f t="shared" si="14"/>
        <v>168.4</v>
      </c>
      <c r="K33" s="35">
        <f>K34+K35</f>
        <v>3</v>
      </c>
      <c r="L33" s="27">
        <f t="shared" si="10"/>
        <v>11.5</v>
      </c>
      <c r="M33" s="67">
        <f>M34+M35</f>
        <v>9</v>
      </c>
      <c r="N33" s="66">
        <f t="shared" si="11"/>
        <v>34.4</v>
      </c>
      <c r="O33" s="35">
        <f>O34+O35</f>
        <v>28</v>
      </c>
      <c r="P33" s="27">
        <f t="shared" si="12"/>
        <v>107.1</v>
      </c>
      <c r="Q33" s="67">
        <f>Q34+Q35</f>
        <v>6</v>
      </c>
      <c r="R33" s="66">
        <f t="shared" si="13"/>
        <v>23</v>
      </c>
      <c r="S33" s="35">
        <f>S34+S35</f>
        <v>37</v>
      </c>
      <c r="T33" s="27">
        <f t="shared" si="13"/>
        <v>141.6</v>
      </c>
      <c r="U33" s="16" t="s">
        <v>124</v>
      </c>
      <c r="W33" s="81">
        <f>+'4-1'!W33</f>
        <v>26136</v>
      </c>
      <c r="X33" s="81">
        <f>+'4-1'!X33</f>
        <v>13721</v>
      </c>
    </row>
    <row r="34" spans="2:24" s="17" customFormat="1" ht="21" customHeight="1">
      <c r="B34" s="12" t="s">
        <v>119</v>
      </c>
      <c r="C34" s="26">
        <v>1</v>
      </c>
      <c r="D34" s="27">
        <f t="shared" si="8"/>
        <v>10.1</v>
      </c>
      <c r="E34" s="65">
        <v>5</v>
      </c>
      <c r="F34" s="66">
        <f t="shared" si="8"/>
        <v>50.6</v>
      </c>
      <c r="G34" s="26">
        <v>12</v>
      </c>
      <c r="H34" s="27">
        <f t="shared" si="9"/>
        <v>121.4</v>
      </c>
      <c r="I34" s="65">
        <v>29</v>
      </c>
      <c r="J34" s="66">
        <f t="shared" si="14"/>
        <v>293.3</v>
      </c>
      <c r="K34" s="26">
        <v>1</v>
      </c>
      <c r="L34" s="27">
        <f t="shared" si="10"/>
        <v>10.1</v>
      </c>
      <c r="M34" s="65">
        <v>5</v>
      </c>
      <c r="N34" s="66">
        <f t="shared" si="11"/>
        <v>50.6</v>
      </c>
      <c r="O34" s="26">
        <v>20</v>
      </c>
      <c r="P34" s="27">
        <f t="shared" si="12"/>
        <v>202.3</v>
      </c>
      <c r="Q34" s="65">
        <v>4</v>
      </c>
      <c r="R34" s="66">
        <f t="shared" si="13"/>
        <v>40.5</v>
      </c>
      <c r="S34" s="26">
        <v>24</v>
      </c>
      <c r="T34" s="27">
        <f t="shared" si="13"/>
        <v>242.7</v>
      </c>
      <c r="U34" s="6" t="s">
        <v>125</v>
      </c>
      <c r="W34" s="81">
        <f>+'4-1'!W34</f>
        <v>9888</v>
      </c>
      <c r="X34" s="81">
        <f>+'4-1'!X34</f>
        <v>5249</v>
      </c>
    </row>
    <row r="35" spans="1:24" s="17" customFormat="1" ht="21" customHeight="1">
      <c r="A35" s="18"/>
      <c r="B35" s="19" t="s">
        <v>120</v>
      </c>
      <c r="C35" s="28">
        <v>1</v>
      </c>
      <c r="D35" s="29">
        <f t="shared" si="8"/>
        <v>6.2</v>
      </c>
      <c r="E35" s="68">
        <v>4</v>
      </c>
      <c r="F35" s="69">
        <f t="shared" si="8"/>
        <v>24.6</v>
      </c>
      <c r="G35" s="28">
        <v>12</v>
      </c>
      <c r="H35" s="29">
        <f t="shared" si="9"/>
        <v>73.9</v>
      </c>
      <c r="I35" s="68">
        <v>15</v>
      </c>
      <c r="J35" s="69">
        <f t="shared" si="14"/>
        <v>92.3</v>
      </c>
      <c r="K35" s="28">
        <v>2</v>
      </c>
      <c r="L35" s="29">
        <f t="shared" si="10"/>
        <v>12.3</v>
      </c>
      <c r="M35" s="68">
        <v>4</v>
      </c>
      <c r="N35" s="69">
        <f t="shared" si="11"/>
        <v>24.6</v>
      </c>
      <c r="O35" s="28">
        <v>8</v>
      </c>
      <c r="P35" s="29">
        <f t="shared" si="12"/>
        <v>49.2</v>
      </c>
      <c r="Q35" s="68">
        <v>2</v>
      </c>
      <c r="R35" s="69">
        <f t="shared" si="13"/>
        <v>12.3</v>
      </c>
      <c r="S35" s="28">
        <v>13</v>
      </c>
      <c r="T35" s="29">
        <f t="shared" si="13"/>
        <v>80</v>
      </c>
      <c r="U35" s="22" t="s">
        <v>126</v>
      </c>
      <c r="W35" s="81">
        <f>+'4-1'!W35</f>
        <v>16248</v>
      </c>
      <c r="X35" s="81">
        <f>+'4-1'!X35</f>
        <v>8472</v>
      </c>
    </row>
  </sheetData>
  <sheetProtection/>
  <mergeCells count="51">
    <mergeCell ref="A13:B13"/>
    <mergeCell ref="K4:L4"/>
    <mergeCell ref="A12:B12"/>
    <mergeCell ref="A10:B10"/>
    <mergeCell ref="A11:B11"/>
    <mergeCell ref="K6:L6"/>
    <mergeCell ref="I4:J5"/>
    <mergeCell ref="M6:N6"/>
    <mergeCell ref="C4:D4"/>
    <mergeCell ref="C5:D5"/>
    <mergeCell ref="C6:D6"/>
    <mergeCell ref="E6:F6"/>
    <mergeCell ref="G6:H6"/>
    <mergeCell ref="E4:F4"/>
    <mergeCell ref="E5:F5"/>
    <mergeCell ref="O5:P5"/>
    <mergeCell ref="G4:H4"/>
    <mergeCell ref="S6:T6"/>
    <mergeCell ref="Q6:R6"/>
    <mergeCell ref="Q4:R5"/>
    <mergeCell ref="S4:T5"/>
    <mergeCell ref="I6:J6"/>
    <mergeCell ref="M5:N5"/>
    <mergeCell ref="M4:N4"/>
    <mergeCell ref="K5:L5"/>
    <mergeCell ref="A14:B14"/>
    <mergeCell ref="A15:B15"/>
    <mergeCell ref="A16:B16"/>
    <mergeCell ref="C1:U1"/>
    <mergeCell ref="A4:B7"/>
    <mergeCell ref="A8:B8"/>
    <mergeCell ref="U4:U7"/>
    <mergeCell ref="O4:P4"/>
    <mergeCell ref="G5:H5"/>
    <mergeCell ref="A9:B9"/>
    <mergeCell ref="A33:B33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A25:B25"/>
    <mergeCell ref="A26:B26"/>
    <mergeCell ref="A21:B21"/>
    <mergeCell ref="A22:B22"/>
    <mergeCell ref="A20:B20"/>
    <mergeCell ref="A19:B19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G1">
      <selection activeCell="R14" sqref="R14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88" t="s">
        <v>111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30"/>
      <c r="U1" s="30"/>
    </row>
    <row r="2" spans="1:2" ht="14.25">
      <c r="A2" s="23" t="s">
        <v>130</v>
      </c>
      <c r="B2" s="5"/>
    </row>
    <row r="3" spans="2:21" ht="14.25" thickBot="1">
      <c r="B3" s="3"/>
      <c r="R3" s="4"/>
      <c r="S3" s="4" t="s">
        <v>133</v>
      </c>
      <c r="U3" s="31"/>
    </row>
    <row r="4" spans="1:20" ht="19.5" customHeight="1">
      <c r="A4" s="89" t="s">
        <v>68</v>
      </c>
      <c r="B4" s="90"/>
      <c r="C4" s="114" t="s">
        <v>61</v>
      </c>
      <c r="D4" s="115"/>
      <c r="E4" s="114" t="s">
        <v>62</v>
      </c>
      <c r="F4" s="115"/>
      <c r="G4" s="114" t="s">
        <v>114</v>
      </c>
      <c r="H4" s="115"/>
      <c r="I4" s="119" t="s">
        <v>63</v>
      </c>
      <c r="J4" s="120"/>
      <c r="K4" s="119" t="s">
        <v>64</v>
      </c>
      <c r="L4" s="120"/>
      <c r="M4" s="119" t="s">
        <v>65</v>
      </c>
      <c r="N4" s="120"/>
      <c r="O4" s="107" t="s">
        <v>31</v>
      </c>
      <c r="P4" s="99"/>
      <c r="Q4" s="119" t="s">
        <v>67</v>
      </c>
      <c r="R4" s="120"/>
      <c r="S4" s="95" t="s">
        <v>35</v>
      </c>
      <c r="T4" s="32"/>
    </row>
    <row r="5" spans="1:23" ht="19.5" customHeight="1">
      <c r="A5" s="91"/>
      <c r="B5" s="85"/>
      <c r="C5" s="105"/>
      <c r="D5" s="112"/>
      <c r="E5" s="105"/>
      <c r="F5" s="112"/>
      <c r="G5" s="105"/>
      <c r="H5" s="112"/>
      <c r="I5" s="113"/>
      <c r="J5" s="121"/>
      <c r="K5" s="113"/>
      <c r="L5" s="121"/>
      <c r="M5" s="113"/>
      <c r="N5" s="121"/>
      <c r="O5" s="105" t="s">
        <v>66</v>
      </c>
      <c r="P5" s="112"/>
      <c r="Q5" s="113"/>
      <c r="R5" s="121"/>
      <c r="S5" s="96"/>
      <c r="T5" s="33"/>
      <c r="W5" s="2" t="str">
        <f>+'4-1'!W5</f>
        <v>j2501参照 日本人人口</v>
      </c>
    </row>
    <row r="6" spans="1:24" ht="19.5" customHeight="1">
      <c r="A6" s="91"/>
      <c r="B6" s="85"/>
      <c r="C6" s="102" t="s">
        <v>98</v>
      </c>
      <c r="D6" s="103"/>
      <c r="E6" s="102" t="s">
        <v>99</v>
      </c>
      <c r="F6" s="103"/>
      <c r="G6" s="102" t="s">
        <v>100</v>
      </c>
      <c r="H6" s="118"/>
      <c r="I6" s="102" t="s">
        <v>101</v>
      </c>
      <c r="J6" s="103"/>
      <c r="K6" s="102" t="s">
        <v>102</v>
      </c>
      <c r="L6" s="103"/>
      <c r="M6" s="102" t="s">
        <v>103</v>
      </c>
      <c r="N6" s="103"/>
      <c r="O6" s="102" t="s">
        <v>104</v>
      </c>
      <c r="P6" s="103"/>
      <c r="Q6" s="102" t="s">
        <v>105</v>
      </c>
      <c r="R6" s="103"/>
      <c r="S6" s="96"/>
      <c r="T6" s="3"/>
      <c r="W6" s="2" t="s">
        <v>60</v>
      </c>
      <c r="X6" s="2" t="s">
        <v>59</v>
      </c>
    </row>
    <row r="7" spans="1:20" ht="19.5" customHeight="1">
      <c r="A7" s="92"/>
      <c r="B7" s="93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97"/>
      <c r="T7" s="3"/>
    </row>
    <row r="8" spans="1:24" ht="21" customHeight="1">
      <c r="A8" s="87" t="s">
        <v>1</v>
      </c>
      <c r="B8" s="87"/>
      <c r="C8" s="38">
        <f>SUM(C10:C12)</f>
        <v>216</v>
      </c>
      <c r="D8" s="39">
        <f>ROUND(C8/$W8*100000,1)</f>
        <v>18.5</v>
      </c>
      <c r="E8" s="50">
        <f>SUM(E10:E12)</f>
        <v>18</v>
      </c>
      <c r="F8" s="51">
        <f>ROUND(E8/$W8*100000,1)</f>
        <v>1.5</v>
      </c>
      <c r="G8" s="38">
        <f>SUM(G10:G12)</f>
        <v>154</v>
      </c>
      <c r="H8" s="39">
        <f>ROUND(G8/$W8*100000,1)</f>
        <v>13.2</v>
      </c>
      <c r="I8" s="50">
        <f>SUM(I10:I12)</f>
        <v>262</v>
      </c>
      <c r="J8" s="51">
        <f>ROUND(I8/$W8*100000,1)</f>
        <v>22.4</v>
      </c>
      <c r="K8" s="38">
        <f>SUM(K10:K12)</f>
        <v>716</v>
      </c>
      <c r="L8" s="39">
        <f>ROUND(K8/$W8*100000,1)</f>
        <v>61.2</v>
      </c>
      <c r="M8" s="50">
        <f>SUM(M10:M12)</f>
        <v>519</v>
      </c>
      <c r="N8" s="51">
        <f>ROUND(M8/$W8*100000,1)</f>
        <v>44.4</v>
      </c>
      <c r="O8" s="50">
        <f>SUM(O10:O12)</f>
        <v>83</v>
      </c>
      <c r="P8" s="51">
        <f>ROUND(O8/$W8*100000,1)</f>
        <v>7.1</v>
      </c>
      <c r="Q8" s="38">
        <f>SUM(Q10:Q12)</f>
        <v>255</v>
      </c>
      <c r="R8" s="39">
        <f>ROUND(Q8/$W8*100000,1)</f>
        <v>21.8</v>
      </c>
      <c r="S8" s="40" t="s">
        <v>16</v>
      </c>
      <c r="T8" s="9"/>
      <c r="W8" s="36">
        <f>+'4-1'!W8</f>
        <v>1170000</v>
      </c>
      <c r="X8" s="36">
        <f>+'4-1'!X8</f>
        <v>617000</v>
      </c>
    </row>
    <row r="9" spans="1:24" ht="12" customHeight="1">
      <c r="A9" s="84"/>
      <c r="B9" s="84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52"/>
      <c r="P9" s="53"/>
      <c r="Q9" s="11"/>
      <c r="R9" s="9"/>
      <c r="S9" s="10"/>
      <c r="T9" s="9"/>
      <c r="W9" s="36"/>
      <c r="X9" s="36"/>
    </row>
    <row r="10" spans="1:24" ht="21" customHeight="1">
      <c r="A10" s="84" t="s">
        <v>2</v>
      </c>
      <c r="B10" s="84"/>
      <c r="C10" s="8">
        <f>SUM(C14:C27)</f>
        <v>198</v>
      </c>
      <c r="D10" s="9">
        <f>ROUND(C10/$W10*100000,1)</f>
        <v>17.8</v>
      </c>
      <c r="E10" s="54">
        <f>SUM(E14:E27)</f>
        <v>17</v>
      </c>
      <c r="F10" s="53">
        <f>ROUND(E10/$W10*100000,1)</f>
        <v>1.5</v>
      </c>
      <c r="G10" s="8">
        <f>SUM(G14:G27)</f>
        <v>148</v>
      </c>
      <c r="H10" s="9">
        <f>ROUND(G10/$W10*100000,1)</f>
        <v>13.3</v>
      </c>
      <c r="I10" s="54">
        <f>SUM(I14:I27)</f>
        <v>254</v>
      </c>
      <c r="J10" s="53">
        <f>ROUND(I10/$W10*100000,1)</f>
        <v>22.8</v>
      </c>
      <c r="K10" s="8">
        <f>SUM(K14:K27)</f>
        <v>631</v>
      </c>
      <c r="L10" s="9">
        <f>ROUND(K10/$W10*100000,1)</f>
        <v>56.7</v>
      </c>
      <c r="M10" s="54">
        <f>SUM(M14:M27)</f>
        <v>487</v>
      </c>
      <c r="N10" s="53">
        <f>ROUND(M10/$W10*100000,1)</f>
        <v>43.7</v>
      </c>
      <c r="O10" s="54">
        <f>SUM(O14:O27)</f>
        <v>77</v>
      </c>
      <c r="P10" s="53">
        <f>ROUND(O10/$W10*100000,1)</f>
        <v>6.9</v>
      </c>
      <c r="Q10" s="8">
        <f>SUM(Q14:Q27)</f>
        <v>237</v>
      </c>
      <c r="R10" s="9">
        <f>ROUND(Q10/$W10*100000,1)</f>
        <v>21.3</v>
      </c>
      <c r="S10" s="10" t="s">
        <v>17</v>
      </c>
      <c r="T10" s="9"/>
      <c r="W10" s="36">
        <f>+'4-1'!W10</f>
        <v>1113778</v>
      </c>
      <c r="X10" s="36">
        <f>+'4-1'!X10</f>
        <v>586641</v>
      </c>
    </row>
    <row r="11" spans="1:24" ht="12" customHeight="1">
      <c r="A11" s="84"/>
      <c r="B11" s="84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52"/>
      <c r="P11" s="53"/>
      <c r="Q11" s="11"/>
      <c r="R11" s="9"/>
      <c r="S11" s="10"/>
      <c r="T11" s="9"/>
      <c r="W11" s="36"/>
      <c r="X11" s="36"/>
    </row>
    <row r="12" spans="1:24" ht="21" customHeight="1">
      <c r="A12" s="87" t="s">
        <v>106</v>
      </c>
      <c r="B12" s="87"/>
      <c r="C12" s="38">
        <f>SUM(C29,C31,C33,)</f>
        <v>18</v>
      </c>
      <c r="D12" s="39">
        <f>ROUND(C12/$W12*100000,1)</f>
        <v>32.1</v>
      </c>
      <c r="E12" s="55">
        <f>SUM(E29,E31,E33)</f>
        <v>1</v>
      </c>
      <c r="F12" s="56">
        <f>ROUND(E12/$W12*100000,1)</f>
        <v>1.8</v>
      </c>
      <c r="G12" s="38">
        <f>SUM(G29,G31,G33,)</f>
        <v>6</v>
      </c>
      <c r="H12" s="39">
        <f>ROUND(G12/$W12*100000,1)</f>
        <v>10.7</v>
      </c>
      <c r="I12" s="55">
        <f>SUM(I29,I31,I33,)</f>
        <v>8</v>
      </c>
      <c r="J12" s="56">
        <f>ROUND(I12/$W12*100000,1)</f>
        <v>14.3</v>
      </c>
      <c r="K12" s="38">
        <f>SUM(K29,K31,K33,)</f>
        <v>85</v>
      </c>
      <c r="L12" s="39">
        <f>ROUND(K12/$W12*100000,1)</f>
        <v>151.6</v>
      </c>
      <c r="M12" s="55">
        <f>SUM(M29,M31,M33,)</f>
        <v>32</v>
      </c>
      <c r="N12" s="56">
        <f>ROUND(M12/$W12*100000,1)</f>
        <v>57.1</v>
      </c>
      <c r="O12" s="55">
        <f>SUM(O29,O31,O33,)</f>
        <v>6</v>
      </c>
      <c r="P12" s="56">
        <f>ROUND(O12/$W12*100000,1)</f>
        <v>10.7</v>
      </c>
      <c r="Q12" s="38">
        <f>SUM(Q29,Q31,Q33,)</f>
        <v>18</v>
      </c>
      <c r="R12" s="39">
        <f>ROUND(Q12/$W12*100000,1)</f>
        <v>32.1</v>
      </c>
      <c r="S12" s="40" t="s">
        <v>113</v>
      </c>
      <c r="T12" s="9"/>
      <c r="W12" s="36">
        <f>+'4-1'!W12</f>
        <v>56067</v>
      </c>
      <c r="X12" s="36">
        <f>+'4-1'!X12</f>
        <v>29409</v>
      </c>
    </row>
    <row r="13" spans="1:24" ht="12" customHeight="1">
      <c r="A13" s="84"/>
      <c r="B13" s="84"/>
      <c r="C13" s="24"/>
      <c r="D13" s="25"/>
      <c r="E13" s="63"/>
      <c r="F13" s="64"/>
      <c r="G13" s="24"/>
      <c r="H13" s="25"/>
      <c r="I13" s="63"/>
      <c r="J13" s="64"/>
      <c r="K13" s="24"/>
      <c r="L13" s="25"/>
      <c r="M13" s="63"/>
      <c r="N13" s="64"/>
      <c r="O13" s="63"/>
      <c r="P13" s="64"/>
      <c r="Q13" s="24"/>
      <c r="R13" s="25"/>
      <c r="S13" s="10"/>
      <c r="T13" s="34"/>
      <c r="W13" s="36"/>
      <c r="X13" s="36"/>
    </row>
    <row r="14" spans="1:24" s="17" customFormat="1" ht="21" customHeight="1">
      <c r="A14" s="83" t="s">
        <v>3</v>
      </c>
      <c r="B14" s="83"/>
      <c r="C14" s="26">
        <v>42</v>
      </c>
      <c r="D14" s="27">
        <f aca="true" t="shared" si="0" ref="D14:F27">ROUND(C14/$W14*100000,1)</f>
        <v>8.8</v>
      </c>
      <c r="E14" s="65">
        <v>4</v>
      </c>
      <c r="F14" s="66">
        <f t="shared" si="0"/>
        <v>0.8</v>
      </c>
      <c r="G14" s="26">
        <v>37</v>
      </c>
      <c r="H14" s="27">
        <f aca="true" t="shared" si="1" ref="H14:H26">ROUND(G14/$W14*100000,1)</f>
        <v>7.8</v>
      </c>
      <c r="I14" s="65">
        <v>92</v>
      </c>
      <c r="J14" s="58">
        <f>ROUND(I14/$W14*100000,1)</f>
        <v>19.4</v>
      </c>
      <c r="K14" s="26">
        <v>222</v>
      </c>
      <c r="L14" s="27">
        <f aca="true" t="shared" si="2" ref="L14:L26">ROUND(K14/$W14*100000,1)</f>
        <v>46.7</v>
      </c>
      <c r="M14" s="65">
        <v>155</v>
      </c>
      <c r="N14" s="66">
        <f>ROUND(M14/$W14*100000,1)</f>
        <v>32.6</v>
      </c>
      <c r="O14" s="65">
        <v>20</v>
      </c>
      <c r="P14" s="66">
        <f aca="true" t="shared" si="3" ref="P14:P26">ROUND(O14/$W14*100000,1)</f>
        <v>4.2</v>
      </c>
      <c r="Q14" s="26">
        <v>88</v>
      </c>
      <c r="R14" s="27">
        <f aca="true" t="shared" si="4" ref="R14:R26">ROUND(Q14/$W14*100000,1)</f>
        <v>18.5</v>
      </c>
      <c r="S14" s="15" t="s">
        <v>18</v>
      </c>
      <c r="T14" s="27"/>
      <c r="W14" s="81">
        <f>+'4-1'!W14</f>
        <v>475189</v>
      </c>
      <c r="X14" s="81">
        <f>+'4-1'!X14</f>
        <v>246949</v>
      </c>
    </row>
    <row r="15" spans="1:24" s="17" customFormat="1" ht="21" customHeight="1">
      <c r="A15" s="83" t="s">
        <v>4</v>
      </c>
      <c r="B15" s="83"/>
      <c r="C15" s="26">
        <v>29</v>
      </c>
      <c r="D15" s="27">
        <f t="shared" si="0"/>
        <v>24.4</v>
      </c>
      <c r="E15" s="65">
        <v>3</v>
      </c>
      <c r="F15" s="66">
        <f t="shared" si="0"/>
        <v>2.5</v>
      </c>
      <c r="G15" s="26">
        <v>15</v>
      </c>
      <c r="H15" s="27">
        <f t="shared" si="1"/>
        <v>12.6</v>
      </c>
      <c r="I15" s="65">
        <v>31</v>
      </c>
      <c r="J15" s="58">
        <f aca="true" t="shared" si="5" ref="J15:J26">ROUND(I15/$W15*100000,1)</f>
        <v>26.1</v>
      </c>
      <c r="K15" s="26">
        <v>36</v>
      </c>
      <c r="L15" s="27">
        <f t="shared" si="2"/>
        <v>30.3</v>
      </c>
      <c r="M15" s="65">
        <v>56</v>
      </c>
      <c r="N15" s="66">
        <f aca="true" t="shared" si="6" ref="N15:N26">ROUND(M15/$W15*100000,1)</f>
        <v>47.2</v>
      </c>
      <c r="O15" s="65">
        <v>6</v>
      </c>
      <c r="P15" s="66">
        <f t="shared" si="3"/>
        <v>5.1</v>
      </c>
      <c r="Q15" s="26">
        <v>23</v>
      </c>
      <c r="R15" s="27">
        <f t="shared" si="4"/>
        <v>19.4</v>
      </c>
      <c r="S15" s="15" t="s">
        <v>19</v>
      </c>
      <c r="T15" s="27"/>
      <c r="W15" s="81">
        <f>+'4-1'!W15</f>
        <v>118693</v>
      </c>
      <c r="X15" s="81">
        <f>+'4-1'!X15</f>
        <v>64585</v>
      </c>
    </row>
    <row r="16" spans="1:24" s="17" customFormat="1" ht="21" customHeight="1">
      <c r="A16" s="83" t="s">
        <v>5</v>
      </c>
      <c r="B16" s="83"/>
      <c r="C16" s="26">
        <v>13</v>
      </c>
      <c r="D16" s="27">
        <f t="shared" si="0"/>
        <v>15.5</v>
      </c>
      <c r="E16" s="65">
        <v>5</v>
      </c>
      <c r="F16" s="66">
        <f t="shared" si="0"/>
        <v>6</v>
      </c>
      <c r="G16" s="26">
        <v>19</v>
      </c>
      <c r="H16" s="27">
        <f t="shared" si="1"/>
        <v>22.7</v>
      </c>
      <c r="I16" s="65">
        <v>16</v>
      </c>
      <c r="J16" s="58">
        <f t="shared" si="5"/>
        <v>19.1</v>
      </c>
      <c r="K16" s="26">
        <v>50</v>
      </c>
      <c r="L16" s="27">
        <f t="shared" si="2"/>
        <v>59.7</v>
      </c>
      <c r="M16" s="65">
        <v>30</v>
      </c>
      <c r="N16" s="66">
        <f t="shared" si="6"/>
        <v>35.8</v>
      </c>
      <c r="O16" s="65">
        <v>6</v>
      </c>
      <c r="P16" s="66">
        <f t="shared" si="3"/>
        <v>7.2</v>
      </c>
      <c r="Q16" s="26">
        <v>15</v>
      </c>
      <c r="R16" s="27">
        <f t="shared" si="4"/>
        <v>17.9</v>
      </c>
      <c r="S16" s="15" t="s">
        <v>20</v>
      </c>
      <c r="T16" s="27"/>
      <c r="W16" s="81">
        <f>+'4-1'!W16</f>
        <v>83789</v>
      </c>
      <c r="X16" s="81">
        <f>+'4-1'!X16</f>
        <v>43618</v>
      </c>
    </row>
    <row r="17" spans="1:24" s="17" customFormat="1" ht="21" customHeight="1">
      <c r="A17" s="83" t="s">
        <v>6</v>
      </c>
      <c r="B17" s="83"/>
      <c r="C17" s="26">
        <v>20</v>
      </c>
      <c r="D17" s="27">
        <f t="shared" si="0"/>
        <v>29.2</v>
      </c>
      <c r="E17" s="65">
        <v>2</v>
      </c>
      <c r="F17" s="66">
        <f t="shared" si="0"/>
        <v>2.9</v>
      </c>
      <c r="G17" s="26">
        <v>13</v>
      </c>
      <c r="H17" s="27">
        <f t="shared" si="1"/>
        <v>19</v>
      </c>
      <c r="I17" s="65">
        <v>11</v>
      </c>
      <c r="J17" s="58">
        <f t="shared" si="5"/>
        <v>16.1</v>
      </c>
      <c r="K17" s="26">
        <v>49</v>
      </c>
      <c r="L17" s="27">
        <f t="shared" si="2"/>
        <v>71.6</v>
      </c>
      <c r="M17" s="65">
        <v>40</v>
      </c>
      <c r="N17" s="66">
        <f t="shared" si="6"/>
        <v>58.4</v>
      </c>
      <c r="O17" s="65">
        <v>6</v>
      </c>
      <c r="P17" s="66">
        <f t="shared" si="3"/>
        <v>8.8</v>
      </c>
      <c r="Q17" s="26">
        <v>20</v>
      </c>
      <c r="R17" s="27">
        <f t="shared" si="4"/>
        <v>29.2</v>
      </c>
      <c r="S17" s="15" t="s">
        <v>21</v>
      </c>
      <c r="T17" s="27"/>
      <c r="W17" s="81">
        <f>+'4-1'!W17</f>
        <v>68435</v>
      </c>
      <c r="X17" s="81">
        <f>+'4-1'!X17</f>
        <v>35981</v>
      </c>
    </row>
    <row r="18" spans="1:24" s="17" customFormat="1" ht="21" customHeight="1">
      <c r="A18" s="83" t="s">
        <v>7</v>
      </c>
      <c r="B18" s="83"/>
      <c r="C18" s="26">
        <v>17</v>
      </c>
      <c r="D18" s="27">
        <f t="shared" si="0"/>
        <v>23</v>
      </c>
      <c r="E18" s="65">
        <v>2</v>
      </c>
      <c r="F18" s="66">
        <f t="shared" si="0"/>
        <v>2.7</v>
      </c>
      <c r="G18" s="26">
        <v>18</v>
      </c>
      <c r="H18" s="27">
        <f t="shared" si="1"/>
        <v>24.3</v>
      </c>
      <c r="I18" s="65">
        <v>18</v>
      </c>
      <c r="J18" s="58">
        <f t="shared" si="5"/>
        <v>24.3</v>
      </c>
      <c r="K18" s="26">
        <v>48</v>
      </c>
      <c r="L18" s="27">
        <f t="shared" si="2"/>
        <v>64.8</v>
      </c>
      <c r="M18" s="65">
        <v>32</v>
      </c>
      <c r="N18" s="66">
        <f t="shared" si="6"/>
        <v>43.2</v>
      </c>
      <c r="O18" s="65">
        <v>7</v>
      </c>
      <c r="P18" s="66">
        <f t="shared" si="3"/>
        <v>9.5</v>
      </c>
      <c r="Q18" s="26">
        <v>19</v>
      </c>
      <c r="R18" s="27">
        <f t="shared" si="4"/>
        <v>25.7</v>
      </c>
      <c r="S18" s="15" t="s">
        <v>22</v>
      </c>
      <c r="T18" s="27"/>
      <c r="W18" s="81">
        <f>+'4-1'!W18</f>
        <v>74026</v>
      </c>
      <c r="X18" s="81">
        <f>+'4-1'!X18</f>
        <v>39926</v>
      </c>
    </row>
    <row r="19" spans="1:24" s="17" customFormat="1" ht="21" customHeight="1">
      <c r="A19" s="83" t="s">
        <v>8</v>
      </c>
      <c r="B19" s="83"/>
      <c r="C19" s="26">
        <v>5</v>
      </c>
      <c r="D19" s="27">
        <f t="shared" si="0"/>
        <v>12.6</v>
      </c>
      <c r="E19" s="65">
        <v>0</v>
      </c>
      <c r="F19" s="66">
        <f t="shared" si="0"/>
        <v>0</v>
      </c>
      <c r="G19" s="26">
        <v>9</v>
      </c>
      <c r="H19" s="27">
        <f t="shared" si="1"/>
        <v>22.7</v>
      </c>
      <c r="I19" s="65">
        <v>10</v>
      </c>
      <c r="J19" s="58">
        <f t="shared" si="5"/>
        <v>25.3</v>
      </c>
      <c r="K19" s="26">
        <v>38</v>
      </c>
      <c r="L19" s="27">
        <f t="shared" si="2"/>
        <v>96</v>
      </c>
      <c r="M19" s="65">
        <v>14</v>
      </c>
      <c r="N19" s="66">
        <f t="shared" si="6"/>
        <v>35.4</v>
      </c>
      <c r="O19" s="65">
        <v>1</v>
      </c>
      <c r="P19" s="66">
        <f t="shared" si="3"/>
        <v>2.5</v>
      </c>
      <c r="Q19" s="26">
        <v>7</v>
      </c>
      <c r="R19" s="27">
        <f t="shared" si="4"/>
        <v>17.7</v>
      </c>
      <c r="S19" s="15" t="s">
        <v>23</v>
      </c>
      <c r="T19" s="27"/>
      <c r="W19" s="81">
        <f>+'4-1'!W19</f>
        <v>39594</v>
      </c>
      <c r="X19" s="81">
        <f>+'4-1'!X19</f>
        <v>21141</v>
      </c>
    </row>
    <row r="20" spans="1:24" s="17" customFormat="1" ht="21" customHeight="1">
      <c r="A20" s="83" t="s">
        <v>9</v>
      </c>
      <c r="B20" s="83"/>
      <c r="C20" s="26">
        <v>7</v>
      </c>
      <c r="D20" s="27">
        <f t="shared" si="0"/>
        <v>37.4</v>
      </c>
      <c r="E20" s="65">
        <v>0</v>
      </c>
      <c r="F20" s="66">
        <f t="shared" si="0"/>
        <v>0</v>
      </c>
      <c r="G20" s="26">
        <v>4</v>
      </c>
      <c r="H20" s="27">
        <f t="shared" si="1"/>
        <v>21.4</v>
      </c>
      <c r="I20" s="65">
        <v>4</v>
      </c>
      <c r="J20" s="58">
        <f t="shared" si="5"/>
        <v>21.4</v>
      </c>
      <c r="K20" s="26">
        <v>6</v>
      </c>
      <c r="L20" s="27">
        <f t="shared" si="2"/>
        <v>32.1</v>
      </c>
      <c r="M20" s="65">
        <v>17</v>
      </c>
      <c r="N20" s="66">
        <f t="shared" si="6"/>
        <v>90.8</v>
      </c>
      <c r="O20" s="65">
        <v>4</v>
      </c>
      <c r="P20" s="66">
        <f t="shared" si="3"/>
        <v>21.4</v>
      </c>
      <c r="Q20" s="26">
        <v>1</v>
      </c>
      <c r="R20" s="27">
        <f t="shared" si="4"/>
        <v>5.3</v>
      </c>
      <c r="S20" s="15" t="s">
        <v>24</v>
      </c>
      <c r="T20" s="27"/>
      <c r="W20" s="81">
        <f>+'4-1'!W20</f>
        <v>18718</v>
      </c>
      <c r="X20" s="81">
        <f>+'4-1'!X20</f>
        <v>10034</v>
      </c>
    </row>
    <row r="21" spans="1:24" s="17" customFormat="1" ht="21" customHeight="1">
      <c r="A21" s="83" t="s">
        <v>10</v>
      </c>
      <c r="B21" s="83"/>
      <c r="C21" s="26">
        <v>10</v>
      </c>
      <c r="D21" s="27">
        <f t="shared" si="0"/>
        <v>43.4</v>
      </c>
      <c r="E21" s="65">
        <v>0</v>
      </c>
      <c r="F21" s="66">
        <f t="shared" si="0"/>
        <v>0</v>
      </c>
      <c r="G21" s="26">
        <v>4</v>
      </c>
      <c r="H21" s="27">
        <f t="shared" si="1"/>
        <v>17.4</v>
      </c>
      <c r="I21" s="65">
        <v>13</v>
      </c>
      <c r="J21" s="58">
        <f t="shared" si="5"/>
        <v>56.4</v>
      </c>
      <c r="K21" s="26">
        <v>13</v>
      </c>
      <c r="L21" s="27">
        <f t="shared" si="2"/>
        <v>56.4</v>
      </c>
      <c r="M21" s="65">
        <v>24</v>
      </c>
      <c r="N21" s="66">
        <f t="shared" si="6"/>
        <v>104.2</v>
      </c>
      <c r="O21" s="65">
        <v>3</v>
      </c>
      <c r="P21" s="66">
        <f t="shared" si="3"/>
        <v>13</v>
      </c>
      <c r="Q21" s="26">
        <v>7</v>
      </c>
      <c r="R21" s="27">
        <f t="shared" si="4"/>
        <v>30.4</v>
      </c>
      <c r="S21" s="15" t="s">
        <v>25</v>
      </c>
      <c r="T21" s="27"/>
      <c r="W21" s="81">
        <f>+'4-1'!W21</f>
        <v>23038</v>
      </c>
      <c r="X21" s="81">
        <f>+'4-1'!X21</f>
        <v>12348</v>
      </c>
    </row>
    <row r="22" spans="1:24" s="17" customFormat="1" ht="21" customHeight="1">
      <c r="A22" s="83" t="s">
        <v>11</v>
      </c>
      <c r="B22" s="83"/>
      <c r="C22" s="26">
        <v>6</v>
      </c>
      <c r="D22" s="27">
        <f>ROUND(C22/$W22*100000,1)</f>
        <v>26.2</v>
      </c>
      <c r="E22" s="65">
        <v>0</v>
      </c>
      <c r="F22" s="66">
        <f t="shared" si="0"/>
        <v>0</v>
      </c>
      <c r="G22" s="26">
        <v>3</v>
      </c>
      <c r="H22" s="27">
        <f t="shared" si="1"/>
        <v>13.1</v>
      </c>
      <c r="I22" s="65">
        <v>12</v>
      </c>
      <c r="J22" s="58">
        <f t="shared" si="5"/>
        <v>52.3</v>
      </c>
      <c r="K22" s="26">
        <v>12</v>
      </c>
      <c r="L22" s="27">
        <f t="shared" si="2"/>
        <v>52.3</v>
      </c>
      <c r="M22" s="65">
        <v>12</v>
      </c>
      <c r="N22" s="66">
        <f t="shared" si="6"/>
        <v>52.3</v>
      </c>
      <c r="O22" s="65">
        <v>3</v>
      </c>
      <c r="P22" s="66">
        <f t="shared" si="3"/>
        <v>13.1</v>
      </c>
      <c r="Q22" s="26">
        <v>4</v>
      </c>
      <c r="R22" s="27">
        <f t="shared" si="4"/>
        <v>17.4</v>
      </c>
      <c r="S22" s="15" t="s">
        <v>121</v>
      </c>
      <c r="T22" s="27"/>
      <c r="W22" s="81">
        <f>+'4-1'!W22</f>
        <v>22942</v>
      </c>
      <c r="X22" s="81">
        <f>+'4-1'!X22</f>
        <v>12102</v>
      </c>
    </row>
    <row r="23" spans="1:24" s="17" customFormat="1" ht="21" customHeight="1">
      <c r="A23" s="83" t="s">
        <v>12</v>
      </c>
      <c r="B23" s="83"/>
      <c r="C23" s="26">
        <v>5</v>
      </c>
      <c r="D23" s="27">
        <f t="shared" si="0"/>
        <v>16.4</v>
      </c>
      <c r="E23" s="65">
        <v>0</v>
      </c>
      <c r="F23" s="66">
        <f t="shared" si="0"/>
        <v>0</v>
      </c>
      <c r="G23" s="26">
        <v>2</v>
      </c>
      <c r="H23" s="27">
        <f t="shared" si="1"/>
        <v>6.6</v>
      </c>
      <c r="I23" s="65">
        <v>8</v>
      </c>
      <c r="J23" s="58">
        <f t="shared" si="5"/>
        <v>26.3</v>
      </c>
      <c r="K23" s="26">
        <v>29</v>
      </c>
      <c r="L23" s="27">
        <f t="shared" si="2"/>
        <v>95.4</v>
      </c>
      <c r="M23" s="65">
        <v>17</v>
      </c>
      <c r="N23" s="66">
        <f t="shared" si="6"/>
        <v>55.9</v>
      </c>
      <c r="O23" s="65">
        <v>4</v>
      </c>
      <c r="P23" s="66">
        <f t="shared" si="3"/>
        <v>13.2</v>
      </c>
      <c r="Q23" s="26">
        <v>11</v>
      </c>
      <c r="R23" s="27">
        <f t="shared" si="4"/>
        <v>36.2</v>
      </c>
      <c r="S23" s="15" t="s">
        <v>26</v>
      </c>
      <c r="T23" s="27"/>
      <c r="W23" s="81">
        <f>+'4-1'!W23</f>
        <v>30408</v>
      </c>
      <c r="X23" s="81">
        <f>+'4-1'!X23</f>
        <v>15833</v>
      </c>
    </row>
    <row r="24" spans="1:24" s="17" customFormat="1" ht="21" customHeight="1">
      <c r="A24" s="83" t="s">
        <v>13</v>
      </c>
      <c r="B24" s="83"/>
      <c r="C24" s="26">
        <v>16</v>
      </c>
      <c r="D24" s="27">
        <f>ROUND(C24/$W24*100000,1)</f>
        <v>28</v>
      </c>
      <c r="E24" s="65">
        <v>1</v>
      </c>
      <c r="F24" s="66">
        <f t="shared" si="0"/>
        <v>1.8</v>
      </c>
      <c r="G24" s="26">
        <v>11</v>
      </c>
      <c r="H24" s="27">
        <f t="shared" si="1"/>
        <v>19.3</v>
      </c>
      <c r="I24" s="65">
        <v>12</v>
      </c>
      <c r="J24" s="58">
        <f t="shared" si="5"/>
        <v>21</v>
      </c>
      <c r="K24" s="26">
        <v>38</v>
      </c>
      <c r="L24" s="27">
        <f t="shared" si="2"/>
        <v>66.5</v>
      </c>
      <c r="M24" s="65">
        <v>24</v>
      </c>
      <c r="N24" s="66">
        <f t="shared" si="6"/>
        <v>42</v>
      </c>
      <c r="O24" s="65">
        <v>4</v>
      </c>
      <c r="P24" s="66">
        <f t="shared" si="3"/>
        <v>7</v>
      </c>
      <c r="Q24" s="26">
        <v>13</v>
      </c>
      <c r="R24" s="27">
        <f t="shared" si="4"/>
        <v>22.8</v>
      </c>
      <c r="S24" s="15" t="s">
        <v>27</v>
      </c>
      <c r="T24" s="27"/>
      <c r="W24" s="81">
        <f>+'4-1'!W24</f>
        <v>57109</v>
      </c>
      <c r="X24" s="81">
        <f>+'4-1'!X24</f>
        <v>30200</v>
      </c>
    </row>
    <row r="25" spans="1:24" s="17" customFormat="1" ht="21" customHeight="1">
      <c r="A25" s="83" t="s">
        <v>115</v>
      </c>
      <c r="B25" s="83"/>
      <c r="C25" s="26">
        <v>7</v>
      </c>
      <c r="D25" s="27">
        <f aca="true" t="shared" si="7" ref="D25:F35">ROUND(C25/$W25*100000,1)</f>
        <v>18.5</v>
      </c>
      <c r="E25" s="65">
        <v>0</v>
      </c>
      <c r="F25" s="66">
        <f t="shared" si="0"/>
        <v>0</v>
      </c>
      <c r="G25" s="26">
        <v>6</v>
      </c>
      <c r="H25" s="27">
        <f t="shared" si="1"/>
        <v>15.9</v>
      </c>
      <c r="I25" s="65">
        <v>12</v>
      </c>
      <c r="J25" s="58">
        <f t="shared" si="5"/>
        <v>31.8</v>
      </c>
      <c r="K25" s="26">
        <v>43</v>
      </c>
      <c r="L25" s="27">
        <f t="shared" si="2"/>
        <v>113.9</v>
      </c>
      <c r="M25" s="65">
        <v>24</v>
      </c>
      <c r="N25" s="66">
        <f t="shared" si="6"/>
        <v>63.5</v>
      </c>
      <c r="O25" s="65">
        <v>7</v>
      </c>
      <c r="P25" s="66">
        <f t="shared" si="3"/>
        <v>18.5</v>
      </c>
      <c r="Q25" s="26">
        <v>10</v>
      </c>
      <c r="R25" s="27">
        <f t="shared" si="4"/>
        <v>26.5</v>
      </c>
      <c r="S25" s="15" t="s">
        <v>122</v>
      </c>
      <c r="T25" s="27"/>
      <c r="W25" s="81">
        <f>+'4-1'!W25</f>
        <v>37767</v>
      </c>
      <c r="X25" s="81">
        <f>+'4-1'!X25</f>
        <v>20265</v>
      </c>
    </row>
    <row r="26" spans="1:24" s="17" customFormat="1" ht="21" customHeight="1">
      <c r="A26" s="83" t="s">
        <v>116</v>
      </c>
      <c r="B26" s="83"/>
      <c r="C26" s="13">
        <v>9</v>
      </c>
      <c r="D26" s="27">
        <f t="shared" si="7"/>
        <v>26.5</v>
      </c>
      <c r="E26" s="57">
        <v>0</v>
      </c>
      <c r="F26" s="66">
        <f t="shared" si="0"/>
        <v>0</v>
      </c>
      <c r="G26" s="13">
        <v>2</v>
      </c>
      <c r="H26" s="27">
        <f t="shared" si="1"/>
        <v>5.9</v>
      </c>
      <c r="I26" s="57">
        <v>5</v>
      </c>
      <c r="J26" s="58">
        <f t="shared" si="5"/>
        <v>14.7</v>
      </c>
      <c r="K26" s="13">
        <v>27</v>
      </c>
      <c r="L26" s="27">
        <f t="shared" si="2"/>
        <v>79.4</v>
      </c>
      <c r="M26" s="57">
        <v>21</v>
      </c>
      <c r="N26" s="66">
        <f t="shared" si="6"/>
        <v>61.7</v>
      </c>
      <c r="O26" s="57">
        <v>3</v>
      </c>
      <c r="P26" s="66">
        <f t="shared" si="3"/>
        <v>8.8</v>
      </c>
      <c r="Q26" s="13">
        <v>8</v>
      </c>
      <c r="R26" s="27">
        <f t="shared" si="4"/>
        <v>23.5</v>
      </c>
      <c r="S26" s="15" t="s">
        <v>123</v>
      </c>
      <c r="T26" s="27"/>
      <c r="W26" s="81">
        <f>+'4-1'!W26</f>
        <v>34020</v>
      </c>
      <c r="X26" s="81">
        <f>+'4-1'!X26</f>
        <v>18023</v>
      </c>
    </row>
    <row r="27" spans="1:24" s="17" customFormat="1" ht="21" customHeight="1">
      <c r="A27" s="86" t="s">
        <v>117</v>
      </c>
      <c r="B27" s="86"/>
      <c r="C27" s="71">
        <v>12</v>
      </c>
      <c r="D27" s="72">
        <f t="shared" si="7"/>
        <v>39.9</v>
      </c>
      <c r="E27" s="73">
        <v>0</v>
      </c>
      <c r="F27" s="74">
        <f t="shared" si="0"/>
        <v>0</v>
      </c>
      <c r="G27" s="71">
        <v>5</v>
      </c>
      <c r="H27" s="72">
        <f>ROUND(G27/$W27*100000,1)</f>
        <v>16.6</v>
      </c>
      <c r="I27" s="73">
        <v>10</v>
      </c>
      <c r="J27" s="60">
        <f>ROUND(I27/$W27*100000,1)</f>
        <v>33.3</v>
      </c>
      <c r="K27" s="71">
        <v>20</v>
      </c>
      <c r="L27" s="72">
        <f>ROUND(K27/$W27*100000,1)</f>
        <v>66.6</v>
      </c>
      <c r="M27" s="73">
        <v>21</v>
      </c>
      <c r="N27" s="74">
        <f>ROUND(M27/$W27*100000,1)</f>
        <v>69.9</v>
      </c>
      <c r="O27" s="73">
        <v>3</v>
      </c>
      <c r="P27" s="74">
        <f>ROUND(O27/$W27*100000,1)</f>
        <v>10</v>
      </c>
      <c r="Q27" s="71">
        <v>11</v>
      </c>
      <c r="R27" s="72">
        <f>ROUND(Q27/$W27*100000,1)</f>
        <v>36.6</v>
      </c>
      <c r="S27" s="44" t="s">
        <v>38</v>
      </c>
      <c r="T27" s="27"/>
      <c r="W27" s="81">
        <f>+'4-1'!W27</f>
        <v>30050</v>
      </c>
      <c r="X27" s="81">
        <f>+'4-1'!X27</f>
        <v>15636</v>
      </c>
    </row>
    <row r="28" spans="1:24" s="17" customFormat="1" ht="21" customHeight="1">
      <c r="A28" s="85"/>
      <c r="B28" s="85"/>
      <c r="C28" s="26"/>
      <c r="D28" s="27"/>
      <c r="E28" s="65"/>
      <c r="F28" s="66"/>
      <c r="G28" s="26"/>
      <c r="H28" s="27"/>
      <c r="I28" s="65"/>
      <c r="J28" s="58"/>
      <c r="K28" s="26"/>
      <c r="L28" s="27"/>
      <c r="M28" s="65"/>
      <c r="N28" s="66"/>
      <c r="O28" s="65"/>
      <c r="P28" s="66"/>
      <c r="Q28" s="26"/>
      <c r="R28" s="27"/>
      <c r="S28" s="15"/>
      <c r="T28" s="27"/>
      <c r="W28" s="81"/>
      <c r="X28" s="81"/>
    </row>
    <row r="29" spans="1:24" s="17" customFormat="1" ht="21" customHeight="1">
      <c r="A29" s="84" t="s">
        <v>14</v>
      </c>
      <c r="B29" s="84"/>
      <c r="C29" s="35">
        <f>C30</f>
        <v>1</v>
      </c>
      <c r="D29" s="27">
        <f t="shared" si="7"/>
        <v>48.9</v>
      </c>
      <c r="E29" s="67">
        <f>E30</f>
        <v>0</v>
      </c>
      <c r="F29" s="66">
        <f t="shared" si="7"/>
        <v>0</v>
      </c>
      <c r="G29" s="35">
        <f>G30</f>
        <v>0</v>
      </c>
      <c r="H29" s="27">
        <f aca="true" t="shared" si="8" ref="H29:H35">ROUND(G29/$W29*100000,1)</f>
        <v>0</v>
      </c>
      <c r="I29" s="67">
        <f>I30</f>
        <v>0</v>
      </c>
      <c r="J29" s="66">
        <f aca="true" t="shared" si="9" ref="J29:J35">ROUND(I29/$W29*100000,1)</f>
        <v>0</v>
      </c>
      <c r="K29" s="35">
        <f>K30</f>
        <v>0</v>
      </c>
      <c r="L29" s="27">
        <f aca="true" t="shared" si="10" ref="L29:L35">ROUND(K29/$W29*100000,1)</f>
        <v>0</v>
      </c>
      <c r="M29" s="67">
        <f>M30</f>
        <v>1</v>
      </c>
      <c r="N29" s="66">
        <f aca="true" t="shared" si="11" ref="N29:N35">ROUND(M29/$W29*100000,1)</f>
        <v>48.9</v>
      </c>
      <c r="O29" s="67">
        <f>O30</f>
        <v>1</v>
      </c>
      <c r="P29" s="66">
        <f aca="true" t="shared" si="12" ref="P29:P35">ROUND(O29/$W29*100000,1)</f>
        <v>48.9</v>
      </c>
      <c r="Q29" s="35">
        <f>Q30</f>
        <v>1</v>
      </c>
      <c r="R29" s="27">
        <f aca="true" t="shared" si="13" ref="R29:R35">ROUND(Q29/$W29*100000,1)</f>
        <v>48.9</v>
      </c>
      <c r="S29" s="16" t="s">
        <v>28</v>
      </c>
      <c r="T29" s="27"/>
      <c r="W29" s="81">
        <f>+'4-1'!W29</f>
        <v>2043</v>
      </c>
      <c r="X29" s="81">
        <f>+'4-1'!X29</f>
        <v>1098</v>
      </c>
    </row>
    <row r="30" spans="1:24" s="17" customFormat="1" ht="21" customHeight="1">
      <c r="A30" s="45"/>
      <c r="B30" s="41" t="s">
        <v>36</v>
      </c>
      <c r="C30" s="75">
        <v>1</v>
      </c>
      <c r="D30" s="72">
        <f>ROUND(C30/$W30*100000,1)</f>
        <v>48.9</v>
      </c>
      <c r="E30" s="76">
        <v>0</v>
      </c>
      <c r="F30" s="74">
        <f t="shared" si="7"/>
        <v>0</v>
      </c>
      <c r="G30" s="75">
        <v>0</v>
      </c>
      <c r="H30" s="72">
        <f t="shared" si="8"/>
        <v>0</v>
      </c>
      <c r="I30" s="76">
        <v>0</v>
      </c>
      <c r="J30" s="74">
        <f t="shared" si="9"/>
        <v>0</v>
      </c>
      <c r="K30" s="75">
        <v>0</v>
      </c>
      <c r="L30" s="72">
        <f t="shared" si="10"/>
        <v>0</v>
      </c>
      <c r="M30" s="76">
        <v>1</v>
      </c>
      <c r="N30" s="74">
        <f t="shared" si="11"/>
        <v>48.9</v>
      </c>
      <c r="O30" s="76">
        <v>1</v>
      </c>
      <c r="P30" s="74">
        <f t="shared" si="12"/>
        <v>48.9</v>
      </c>
      <c r="Q30" s="75">
        <v>1</v>
      </c>
      <c r="R30" s="77">
        <f t="shared" si="13"/>
        <v>48.9</v>
      </c>
      <c r="S30" s="46" t="s">
        <v>39</v>
      </c>
      <c r="T30" s="27"/>
      <c r="W30" s="81">
        <f>+'4-1'!W30</f>
        <v>2043</v>
      </c>
      <c r="X30" s="81">
        <f>+'4-1'!X30</f>
        <v>1098</v>
      </c>
    </row>
    <row r="31" spans="1:24" s="17" customFormat="1" ht="21" customHeight="1">
      <c r="A31" s="84" t="s">
        <v>15</v>
      </c>
      <c r="B31" s="84"/>
      <c r="C31" s="35">
        <f>C32</f>
        <v>7</v>
      </c>
      <c r="D31" s="27">
        <f t="shared" si="7"/>
        <v>25.1</v>
      </c>
      <c r="E31" s="67">
        <f>E32</f>
        <v>0</v>
      </c>
      <c r="F31" s="66">
        <f t="shared" si="7"/>
        <v>0</v>
      </c>
      <c r="G31" s="35">
        <f>G32</f>
        <v>3</v>
      </c>
      <c r="H31" s="27">
        <f t="shared" si="8"/>
        <v>10.8</v>
      </c>
      <c r="I31" s="67">
        <f>I32</f>
        <v>4</v>
      </c>
      <c r="J31" s="66">
        <f t="shared" si="9"/>
        <v>14.3</v>
      </c>
      <c r="K31" s="35">
        <f>K32</f>
        <v>15</v>
      </c>
      <c r="L31" s="27">
        <f t="shared" si="10"/>
        <v>53.8</v>
      </c>
      <c r="M31" s="67">
        <f>M32</f>
        <v>14</v>
      </c>
      <c r="N31" s="66">
        <f t="shared" si="11"/>
        <v>50.2</v>
      </c>
      <c r="O31" s="67">
        <f>O32</f>
        <v>2</v>
      </c>
      <c r="P31" s="66">
        <f t="shared" si="12"/>
        <v>7.2</v>
      </c>
      <c r="Q31" s="35">
        <f>Q32</f>
        <v>6</v>
      </c>
      <c r="R31" s="27">
        <f t="shared" si="13"/>
        <v>21.5</v>
      </c>
      <c r="S31" s="16" t="s">
        <v>29</v>
      </c>
      <c r="T31" s="27"/>
      <c r="W31" s="81">
        <f>+'4-1'!W31</f>
        <v>27888</v>
      </c>
      <c r="X31" s="81">
        <f>+'4-1'!X31</f>
        <v>14590</v>
      </c>
    </row>
    <row r="32" spans="1:24" s="17" customFormat="1" ht="21" customHeight="1">
      <c r="A32" s="45"/>
      <c r="B32" s="41" t="s">
        <v>37</v>
      </c>
      <c r="C32" s="71">
        <v>7</v>
      </c>
      <c r="D32" s="72">
        <f t="shared" si="7"/>
        <v>25.1</v>
      </c>
      <c r="E32" s="73">
        <v>0</v>
      </c>
      <c r="F32" s="74">
        <f t="shared" si="7"/>
        <v>0</v>
      </c>
      <c r="G32" s="71">
        <v>3</v>
      </c>
      <c r="H32" s="72">
        <f t="shared" si="8"/>
        <v>10.8</v>
      </c>
      <c r="I32" s="73">
        <v>4</v>
      </c>
      <c r="J32" s="74">
        <f t="shared" si="9"/>
        <v>14.3</v>
      </c>
      <c r="K32" s="71">
        <v>15</v>
      </c>
      <c r="L32" s="72">
        <f t="shared" si="10"/>
        <v>53.8</v>
      </c>
      <c r="M32" s="73">
        <v>14</v>
      </c>
      <c r="N32" s="74">
        <f t="shared" si="11"/>
        <v>50.2</v>
      </c>
      <c r="O32" s="73">
        <v>2</v>
      </c>
      <c r="P32" s="74">
        <f t="shared" si="12"/>
        <v>7.2</v>
      </c>
      <c r="Q32" s="71">
        <v>6</v>
      </c>
      <c r="R32" s="72">
        <f t="shared" si="13"/>
        <v>21.5</v>
      </c>
      <c r="S32" s="46" t="s">
        <v>21</v>
      </c>
      <c r="T32" s="27"/>
      <c r="W32" s="81">
        <f>+'4-1'!W32</f>
        <v>27888</v>
      </c>
      <c r="X32" s="81">
        <f>+'4-1'!X32</f>
        <v>14590</v>
      </c>
    </row>
    <row r="33" spans="1:24" s="17" customFormat="1" ht="21" customHeight="1">
      <c r="A33" s="84" t="s">
        <v>118</v>
      </c>
      <c r="B33" s="84"/>
      <c r="C33" s="35">
        <f>C34+C35</f>
        <v>10</v>
      </c>
      <c r="D33" s="27">
        <f t="shared" si="7"/>
        <v>38.3</v>
      </c>
      <c r="E33" s="67">
        <f>E34+E35</f>
        <v>1</v>
      </c>
      <c r="F33" s="66">
        <f t="shared" si="7"/>
        <v>3.8</v>
      </c>
      <c r="G33" s="35">
        <f>G34+G35</f>
        <v>3</v>
      </c>
      <c r="H33" s="27">
        <f t="shared" si="8"/>
        <v>11.5</v>
      </c>
      <c r="I33" s="67">
        <f>I34+I35</f>
        <v>4</v>
      </c>
      <c r="J33" s="66">
        <f t="shared" si="9"/>
        <v>15.3</v>
      </c>
      <c r="K33" s="35">
        <f>K34+K35</f>
        <v>70</v>
      </c>
      <c r="L33" s="27">
        <f t="shared" si="10"/>
        <v>267.8</v>
      </c>
      <c r="M33" s="67">
        <f>M34+M35</f>
        <v>17</v>
      </c>
      <c r="N33" s="66">
        <f t="shared" si="11"/>
        <v>65</v>
      </c>
      <c r="O33" s="67">
        <f>O34+O35</f>
        <v>3</v>
      </c>
      <c r="P33" s="66">
        <f t="shared" si="12"/>
        <v>11.5</v>
      </c>
      <c r="Q33" s="35">
        <f>Q34+Q35</f>
        <v>11</v>
      </c>
      <c r="R33" s="27">
        <f t="shared" si="13"/>
        <v>42.1</v>
      </c>
      <c r="S33" s="16" t="s">
        <v>124</v>
      </c>
      <c r="T33" s="27"/>
      <c r="W33" s="81">
        <f>+'4-1'!W33</f>
        <v>26136</v>
      </c>
      <c r="X33" s="81">
        <f>+'4-1'!X33</f>
        <v>13721</v>
      </c>
    </row>
    <row r="34" spans="2:24" s="17" customFormat="1" ht="21" customHeight="1">
      <c r="B34" s="12" t="s">
        <v>119</v>
      </c>
      <c r="C34" s="26">
        <v>6</v>
      </c>
      <c r="D34" s="27">
        <f t="shared" si="7"/>
        <v>60.7</v>
      </c>
      <c r="E34" s="65">
        <v>0</v>
      </c>
      <c r="F34" s="66">
        <f t="shared" si="7"/>
        <v>0</v>
      </c>
      <c r="G34" s="26">
        <v>2</v>
      </c>
      <c r="H34" s="27">
        <f t="shared" si="8"/>
        <v>20.2</v>
      </c>
      <c r="I34" s="65">
        <v>4</v>
      </c>
      <c r="J34" s="66">
        <f t="shared" si="9"/>
        <v>40.5</v>
      </c>
      <c r="K34" s="26">
        <v>29</v>
      </c>
      <c r="L34" s="27">
        <f t="shared" si="10"/>
        <v>293.3</v>
      </c>
      <c r="M34" s="65">
        <v>7</v>
      </c>
      <c r="N34" s="66">
        <f t="shared" si="11"/>
        <v>70.8</v>
      </c>
      <c r="O34" s="65">
        <v>2</v>
      </c>
      <c r="P34" s="66">
        <f t="shared" si="12"/>
        <v>20.2</v>
      </c>
      <c r="Q34" s="26">
        <v>7</v>
      </c>
      <c r="R34" s="27">
        <f t="shared" si="13"/>
        <v>70.8</v>
      </c>
      <c r="S34" s="6" t="s">
        <v>125</v>
      </c>
      <c r="T34" s="27"/>
      <c r="W34" s="81">
        <f>+'4-1'!W34</f>
        <v>9888</v>
      </c>
      <c r="X34" s="81">
        <f>+'4-1'!X34</f>
        <v>5249</v>
      </c>
    </row>
    <row r="35" spans="1:24" s="17" customFormat="1" ht="21" customHeight="1">
      <c r="A35" s="18"/>
      <c r="B35" s="19" t="s">
        <v>120</v>
      </c>
      <c r="C35" s="28">
        <v>4</v>
      </c>
      <c r="D35" s="29">
        <f t="shared" si="7"/>
        <v>24.6</v>
      </c>
      <c r="E35" s="68">
        <v>1</v>
      </c>
      <c r="F35" s="69">
        <f t="shared" si="7"/>
        <v>6.2</v>
      </c>
      <c r="G35" s="28">
        <v>1</v>
      </c>
      <c r="H35" s="29">
        <f t="shared" si="8"/>
        <v>6.2</v>
      </c>
      <c r="I35" s="68">
        <v>0</v>
      </c>
      <c r="J35" s="69">
        <f t="shared" si="9"/>
        <v>0</v>
      </c>
      <c r="K35" s="28">
        <v>41</v>
      </c>
      <c r="L35" s="29">
        <f t="shared" si="10"/>
        <v>252.3</v>
      </c>
      <c r="M35" s="68">
        <v>10</v>
      </c>
      <c r="N35" s="69">
        <f t="shared" si="11"/>
        <v>61.5</v>
      </c>
      <c r="O35" s="68">
        <v>1</v>
      </c>
      <c r="P35" s="69">
        <f t="shared" si="12"/>
        <v>6.2</v>
      </c>
      <c r="Q35" s="28">
        <v>4</v>
      </c>
      <c r="R35" s="29">
        <f t="shared" si="13"/>
        <v>24.6</v>
      </c>
      <c r="S35" s="22" t="s">
        <v>126</v>
      </c>
      <c r="T35" s="27"/>
      <c r="W35" s="81">
        <f>+'4-1'!W35</f>
        <v>16248</v>
      </c>
      <c r="X35" s="81">
        <f>+'4-1'!X35</f>
        <v>8472</v>
      </c>
    </row>
  </sheetData>
  <sheetProtection/>
  <mergeCells count="44">
    <mergeCell ref="Q4:R5"/>
    <mergeCell ref="I6:J6"/>
    <mergeCell ref="I4:J5"/>
    <mergeCell ref="Q6:R6"/>
    <mergeCell ref="K6:L6"/>
    <mergeCell ref="M6:N6"/>
    <mergeCell ref="K4:L5"/>
    <mergeCell ref="M4:N5"/>
    <mergeCell ref="A13:B13"/>
    <mergeCell ref="A14:B14"/>
    <mergeCell ref="A4:B7"/>
    <mergeCell ref="A8:B8"/>
    <mergeCell ref="G4:H5"/>
    <mergeCell ref="G6:H6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2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2015-12-04T08:08:43Z</cp:lastPrinted>
  <dcterms:created xsi:type="dcterms:W3CDTF">2001-12-10T01:48:28Z</dcterms:created>
  <dcterms:modified xsi:type="dcterms:W3CDTF">2015-12-04T08:13:01Z</dcterms:modified>
  <cp:category/>
  <cp:version/>
  <cp:contentType/>
  <cp:contentStatus/>
</cp:coreProperties>
</file>